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mc:AlternateContent xmlns:mc="http://schemas.openxmlformats.org/markup-compatibility/2006">
    <mc:Choice Requires="x15">
      <x15ac:absPath xmlns:x15ac="http://schemas.microsoft.com/office/spreadsheetml/2010/11/ac" url="https://hudgov-my.sharepoint.com/personal/margaret_l_curran_hud_gov/Documents/Documents/Mixed Finance Forms/2023 MF Updated Docs/"/>
    </mc:Choice>
  </mc:AlternateContent>
  <xr:revisionPtr revIDLastSave="214" documentId="8_{61F8E9F0-8A39-4730-8BA1-60B6C4366278}" xr6:coauthVersionLast="47" xr6:coauthVersionMax="47" xr10:uidLastSave="{51CFA67A-71F2-45EB-9C10-25DDFCBB17F0}"/>
  <bookViews>
    <workbookView xWindow="28680" yWindow="-8400" windowWidth="29040" windowHeight="15840" tabRatio="919" activeTab="11" xr2:uid="{00000000-000D-0000-FFFF-FFFF00000000}"/>
  </bookViews>
  <sheets>
    <sheet name="TDC Instructions" sheetId="35" r:id="rId1"/>
    <sheet name="Select City &amp; State" sheetId="34" r:id="rId2"/>
    <sheet name="qryRPTCostBOTHIndexes_Crosstab" sheetId="53" state="hidden" r:id="rId3"/>
    <sheet name="Unit Mix" sheetId="27" r:id="rId4"/>
    <sheet name="TDC &amp; HCC Limit calculations" sheetId="33" r:id="rId5"/>
    <sheet name="Budget Instructions" sheetId="57" r:id="rId6"/>
    <sheet name="Construction Budget" sheetId="37" r:id="rId7"/>
    <sheet name="Perm Budget" sheetId="54" r:id="rId8"/>
    <sheet name="Fees &amp; ProRata" sheetId="55" r:id="rId9"/>
    <sheet name="Proforma Income" sheetId="56" r:id="rId10"/>
    <sheet name="ProForma Assumptions" sheetId="49" r:id="rId11"/>
    <sheet name="Pro Forma" sheetId="51" r:id="rId12"/>
    <sheet name="Draw Schedule" sheetId="5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'[1]Const costs'!#REF!</definedName>
    <definedName name="\c">'[1]Const costs'!#REF!</definedName>
    <definedName name="\l">'[1]Const costs'!#REF!</definedName>
    <definedName name="\n">'[1]Const costs'!#REF!</definedName>
    <definedName name="\o">'[1]Const costs'!#REF!</definedName>
    <definedName name="\P">#REF!</definedName>
    <definedName name="\r">'[1]Const costs'!#REF!</definedName>
    <definedName name="\s">'[1]Const costs'!#REF!</definedName>
    <definedName name="\t">'[1]Const costs'!#REF!</definedName>
    <definedName name="\v">'[1]Const costs'!#REF!</definedName>
    <definedName name="_704B">#REF!</definedName>
    <definedName name="_704C">#REF!</definedName>
    <definedName name="_CPI2">#REF!</definedName>
    <definedName name="_dnp2">[2]Assumptions!#REF!</definedName>
    <definedName name="_dsc2">[2]Assumptions!#REF!</definedName>
    <definedName name="_dsc3">[2]Assumptions!#REF!</definedName>
    <definedName name="_Fill" hidden="1">'[1]Const costs'!#REF!</definedName>
    <definedName name="_xlnm._FilterDatabase" localSheetId="2" hidden="1">qryRPTCostBOTHIndexes_Crosstab!$A$1:$U$1665</definedName>
    <definedName name="_tdc2">[2]Assumptions!#REF!</definedName>
    <definedName name="_ti2">[2]Assumptions!#REF!</definedName>
    <definedName name="_vac3">[2]Assumptions!#REF!</definedName>
    <definedName name="AHP_Grant">[3]Financing!$B$143</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[2]Assumptions!#REF!</definedName>
    <definedName name="avainc2">[2]Assumptions!#REF!</definedName>
    <definedName name="BENEFITS2">#REF!</definedName>
    <definedName name="BENEFITS3">#REF!</definedName>
    <definedName name="BOND_FACE">[3]Financing!$B$147</definedName>
    <definedName name="conint">'[4]Devel. Bud'!#REF!</definedName>
    <definedName name="CONSTINTEREST">'[5]Devel. Bud'!#REF!</definedName>
    <definedName name="CPI">#REF!</definedName>
    <definedName name="debtrate">[6]Assumps!$G$7</definedName>
    <definedName name="DEDUCT">#REF!</definedName>
    <definedName name="DEP_">#REF!</definedName>
    <definedName name="DEP__">#REF!</definedName>
    <definedName name="DISCOUNT">#REF!</definedName>
    <definedName name="dnp">[2]Assumptions!#REF!</definedName>
    <definedName name="dnpast">[2]Assumptions!#REF!</definedName>
    <definedName name="dnpast2">[2]Assumptions!#REF!</definedName>
    <definedName name="dsc">[2]Assumptions!#REF!</definedName>
    <definedName name="duc">[2]Assumptions!#REF!</definedName>
    <definedName name="duchnc">[2]Assumptions!#REF!</definedName>
    <definedName name="ducho">[2]Assumptions!#REF!</definedName>
    <definedName name="duchodu">[2]Assumptions!#REF!</definedName>
    <definedName name="duchodu2">[2]Assumptions!#REF!</definedName>
    <definedName name="EQ">[3]Financing!$B$142</definedName>
    <definedName name="ERI">[5]Mort!#REF!</definedName>
    <definedName name="EXHIBIT_D___DEVELOPMENT_BUDGET">#REF!</definedName>
    <definedName name="EXP">#REF!</definedName>
    <definedName name="FACADE">#REF!</definedName>
    <definedName name="FINAN">[7]TOC:GEN!$J$1:$N$49</definedName>
    <definedName name="FLOW">#REF!</definedName>
    <definedName name="FUNDED">#REF!</definedName>
    <definedName name="GRR">'[5]Units &amp; Income'!#REF!</definedName>
    <definedName name="HDCDSC">[8]Income!$D$24</definedName>
    <definedName name="HDCFIRST">[5]Mort!$J$22</definedName>
    <definedName name="hncdu">[2]Assumptions!#REF!</definedName>
    <definedName name="hodu">[2]Assumptions!#REF!</definedName>
    <definedName name="hodu1">[2]Assumptions!#REF!</definedName>
    <definedName name="hodu2">[2]Assumptions!#REF!</definedName>
    <definedName name="hrdu1">[9]Assumptions!$B$15</definedName>
    <definedName name="I_A">#REF!</definedName>
    <definedName name="IOR">'[10]221d4Prelim'!$I$34</definedName>
    <definedName name="IRR">#REF!</definedName>
    <definedName name="LandSF">[11]Assumptions!#REF!</definedName>
    <definedName name="MINGAIN">#REF!</definedName>
    <definedName name="MINGAIN2">#REF!</definedName>
    <definedName name="MKT_ANALYSIS">[3]Financing!$B$177</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'[12]221(d)4 PLA'!#REF!</definedName>
    <definedName name="N">#REF!</definedName>
    <definedName name="NAME">#REF!</definedName>
    <definedName name="NOI">#REF!</definedName>
    <definedName name="O">#REF!</definedName>
    <definedName name="OtherPHdevFundsOverTDC">'[13]Maximum Grant Calculation'!#REF!</definedName>
    <definedName name="pami">[2]Assumptions!#REF!</definedName>
    <definedName name="pami2">[2]Assumptions!#REF!</definedName>
    <definedName name="PHA">'[14]original exhibit f'!$G$1</definedName>
    <definedName name="_xlnm.Print_Area" localSheetId="5">'Budget Instructions'!$A$1:$C$30</definedName>
    <definedName name="_xlnm.Print_Area" localSheetId="6">'Construction Budget'!$A$1:$J$114</definedName>
    <definedName name="_xlnm.Print_Area" localSheetId="12">'Draw Schedule'!$A$3:$AN$171</definedName>
    <definedName name="_xlnm.Print_Area" localSheetId="8">'Fees &amp; ProRata'!$A$1:$H$41</definedName>
    <definedName name="_xlnm.Print_Area" localSheetId="7">'Perm Budget'!$A$1:$J$113</definedName>
    <definedName name="_xlnm.Print_Area" localSheetId="11">'Pro Forma'!$A$1:$T$61</definedName>
    <definedName name="_xlnm.Print_Area" localSheetId="10">'ProForma Assumptions'!$A$2:$K$23</definedName>
    <definedName name="_xlnm.Print_Area" localSheetId="9">'Proforma Income'!$A$1:$K$39</definedName>
    <definedName name="_xlnm.Print_Area" localSheetId="1">'Select City &amp; State'!$A$1:$N$69</definedName>
    <definedName name="_xlnm.Print_Area" localSheetId="4">'TDC &amp; HCC Limit calculations'!$A$1:$L$94</definedName>
    <definedName name="_xlnm.Print_Area" localSheetId="0">'TDC Instructions'!$A$1:$Q$88</definedName>
    <definedName name="_xlnm.Print_Area" localSheetId="3">'Unit Mix'!$A$1:$R$70</definedName>
    <definedName name="_xlnm.Print_Titles" localSheetId="12">'Draw Schedule'!$B:$E,'Draw Schedule'!$3:$11</definedName>
    <definedName name="PRINT1">#REF!</definedName>
    <definedName name="PROFORMA">#REF!</definedName>
    <definedName name="QIRR">#REF!</definedName>
    <definedName name="Quick_and_Dirty">"NCF"</definedName>
    <definedName name="rate">[2]Assumptions!#REF!</definedName>
    <definedName name="rate2">[2]Assumptions!#REF!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[2]Assumptions!#REF!</definedName>
    <definedName name="tcamort2">[2]Assumptions!#REF!</definedName>
    <definedName name="tcamort3">[2]Assumptions!#REF!</definedName>
    <definedName name="tcrate">[2]Assumptions!#REF!</definedName>
    <definedName name="tcrate2">[2]Assumptions!#REF!</definedName>
    <definedName name="tcrate3">[2]Assumptions!#REF!</definedName>
    <definedName name="tcterm">[2]Assumptions!#REF!</definedName>
    <definedName name="tcterm2">[2]Assumptions!#REF!</definedName>
    <definedName name="tcterm3">[2]Assumptions!#REF!</definedName>
    <definedName name="TDC">#REF!</definedName>
    <definedName name="tdu">[2]Assumptions!#REF!</definedName>
    <definedName name="term">[2]Assumptions!#REF!</definedName>
    <definedName name="term2">[2]Assumptions!#REF!</definedName>
    <definedName name="ti">[2]Assumptions!#REF!</definedName>
    <definedName name="TotalProjectCost">TotalDevelopmentCost+TotalAcquisitionCost</definedName>
    <definedName name="TotalProjectCostB">TotalDevelopmentCost+TotalAcquisitionCost</definedName>
    <definedName name="TotalProjectCostC">TotalDevelopmentCost+TotalAcquisitionCost</definedName>
    <definedName name="TotalProjectCostD">TotalDevelopmentCost+TotalAcquisitionCost</definedName>
    <definedName name="TU">[15]Financing!$F$8</definedName>
    <definedName name="Units">[11]Assumptions!$I$12</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'[12]221(d)4 PLA'!#REF!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pivotCaches>
    <pivotCache cacheId="0" r:id="rId2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8" i="51" l="1"/>
  <c r="G38" i="51" s="1"/>
  <c r="H38" i="51" s="1"/>
  <c r="I38" i="51" s="1"/>
  <c r="J38" i="51" s="1"/>
  <c r="K38" i="51" s="1"/>
  <c r="L38" i="51" s="1"/>
  <c r="M38" i="51" s="1"/>
  <c r="N38" i="51" s="1"/>
  <c r="O38" i="51" s="1"/>
  <c r="P38" i="51" s="1"/>
  <c r="Q38" i="51" s="1"/>
  <c r="R38" i="51" s="1"/>
  <c r="S38" i="51" s="1"/>
  <c r="T38" i="51" s="1"/>
  <c r="U38" i="51" s="1"/>
  <c r="V38" i="51" s="1"/>
  <c r="W38" i="51" s="1"/>
  <c r="F41" i="51"/>
  <c r="G41" i="51" s="1"/>
  <c r="H41" i="51" s="1"/>
  <c r="I41" i="51" s="1"/>
  <c r="J41" i="51" s="1"/>
  <c r="K41" i="51" s="1"/>
  <c r="L41" i="51" s="1"/>
  <c r="M41" i="51" s="1"/>
  <c r="N41" i="51" s="1"/>
  <c r="O41" i="51" s="1"/>
  <c r="P41" i="51" s="1"/>
  <c r="Q41" i="51" s="1"/>
  <c r="R41" i="51" s="1"/>
  <c r="S41" i="51" s="1"/>
  <c r="T41" i="51" s="1"/>
  <c r="U41" i="51" s="1"/>
  <c r="V41" i="51" s="1"/>
  <c r="W41" i="51" s="1"/>
  <c r="F40" i="51"/>
  <c r="G40" i="51" s="1"/>
  <c r="H40" i="51" s="1"/>
  <c r="I40" i="51" s="1"/>
  <c r="J40" i="51" s="1"/>
  <c r="K40" i="51" s="1"/>
  <c r="L40" i="51" s="1"/>
  <c r="M40" i="51" s="1"/>
  <c r="N40" i="51" s="1"/>
  <c r="O40" i="51" s="1"/>
  <c r="P40" i="51" s="1"/>
  <c r="Q40" i="51" s="1"/>
  <c r="R40" i="51" s="1"/>
  <c r="S40" i="51" s="1"/>
  <c r="T40" i="51" s="1"/>
  <c r="U40" i="51" s="1"/>
  <c r="V40" i="51" s="1"/>
  <c r="W40" i="51" s="1"/>
  <c r="E41" i="51"/>
  <c r="E40" i="51"/>
  <c r="E38" i="51"/>
  <c r="G22" i="55"/>
  <c r="G24" i="55" s="1"/>
  <c r="E32" i="51"/>
  <c r="G32" i="55"/>
  <c r="G14" i="55"/>
  <c r="G16" i="55"/>
  <c r="G13" i="55"/>
  <c r="G15" i="55"/>
  <c r="C18" i="55"/>
  <c r="G23" i="55" l="1"/>
  <c r="G31" i="55" l="1"/>
  <c r="C20" i="55"/>
  <c r="W48" i="51"/>
  <c r="V48" i="51"/>
  <c r="U48" i="51"/>
  <c r="T48" i="51"/>
  <c r="S48" i="51"/>
  <c r="G25" i="55" l="1"/>
  <c r="B5" i="35" l="1"/>
  <c r="G19" i="56"/>
  <c r="H19" i="56"/>
  <c r="I19" i="56"/>
  <c r="G20" i="56"/>
  <c r="H20" i="56"/>
  <c r="I20" i="56"/>
  <c r="G21" i="56"/>
  <c r="H21" i="56"/>
  <c r="J21" i="56" s="1"/>
  <c r="I21" i="56"/>
  <c r="G22" i="56"/>
  <c r="H22" i="56"/>
  <c r="I22" i="56"/>
  <c r="G7" i="56"/>
  <c r="H7" i="56"/>
  <c r="J7" i="56" s="1"/>
  <c r="I7" i="56"/>
  <c r="G8" i="56"/>
  <c r="H8" i="56"/>
  <c r="I8" i="56"/>
  <c r="J38" i="56"/>
  <c r="C14" i="56"/>
  <c r="G10" i="56"/>
  <c r="H10" i="56"/>
  <c r="I10" i="56"/>
  <c r="G9" i="56"/>
  <c r="H9" i="56"/>
  <c r="I9" i="56"/>
  <c r="H6" i="56"/>
  <c r="G6" i="56"/>
  <c r="J19" i="56" l="1"/>
  <c r="J8" i="56"/>
  <c r="J22" i="56"/>
  <c r="J20" i="56"/>
  <c r="J10" i="56"/>
  <c r="J9" i="56"/>
  <c r="H80" i="33" l="1"/>
  <c r="H11" i="56" l="1"/>
  <c r="H12" i="56"/>
  <c r="F92" i="54"/>
  <c r="G92" i="54"/>
  <c r="E92" i="54"/>
  <c r="H91" i="54"/>
  <c r="H90" i="54"/>
  <c r="H89" i="54"/>
  <c r="H88" i="54"/>
  <c r="H87" i="54"/>
  <c r="H88" i="37"/>
  <c r="H89" i="37"/>
  <c r="H90" i="37"/>
  <c r="H91" i="37"/>
  <c r="H92" i="37"/>
  <c r="F93" i="37"/>
  <c r="G93" i="37"/>
  <c r="E93" i="37"/>
  <c r="G12" i="56" l="1"/>
  <c r="G11" i="56"/>
  <c r="F109" i="37" l="1"/>
  <c r="G109" i="37"/>
  <c r="E109" i="37"/>
  <c r="E108" i="54"/>
  <c r="F108" i="54"/>
  <c r="G108" i="54"/>
  <c r="H107" i="54"/>
  <c r="H54" i="54"/>
  <c r="H53" i="54"/>
  <c r="H52" i="54"/>
  <c r="H51" i="54"/>
  <c r="H50" i="54"/>
  <c r="H49" i="54"/>
  <c r="H48" i="54"/>
  <c r="H47" i="54"/>
  <c r="H108" i="37"/>
  <c r="H46" i="37"/>
  <c r="H47" i="37"/>
  <c r="H48" i="37"/>
  <c r="H49" i="37"/>
  <c r="H50" i="37"/>
  <c r="H51" i="37"/>
  <c r="H52" i="37"/>
  <c r="H53" i="37"/>
  <c r="H54" i="37"/>
  <c r="H55" i="37"/>
  <c r="H56" i="37"/>
  <c r="H100" i="37" l="1"/>
  <c r="H83" i="54"/>
  <c r="C6" i="55" s="1"/>
  <c r="H42" i="54"/>
  <c r="H43" i="54"/>
  <c r="H44" i="54"/>
  <c r="H45" i="54"/>
  <c r="E29" i="33"/>
  <c r="F29" i="33"/>
  <c r="G29" i="33"/>
  <c r="H99" i="54"/>
  <c r="G10" i="55" l="1"/>
  <c r="G8" i="55"/>
  <c r="G7" i="55"/>
  <c r="G6" i="55"/>
  <c r="H55" i="54" l="1"/>
  <c r="H56" i="54"/>
  <c r="D23" i="51"/>
  <c r="E23" i="51" s="1"/>
  <c r="F23" i="51" s="1"/>
  <c r="G23" i="51" s="1"/>
  <c r="H23" i="51" s="1"/>
  <c r="I23" i="51" s="1"/>
  <c r="J23" i="51" s="1"/>
  <c r="K23" i="51" s="1"/>
  <c r="L23" i="51" s="1"/>
  <c r="M23" i="51" s="1"/>
  <c r="N23" i="51" s="1"/>
  <c r="O23" i="51" s="1"/>
  <c r="P23" i="51" s="1"/>
  <c r="Q23" i="51" s="1"/>
  <c r="R23" i="51" s="1"/>
  <c r="S23" i="51" s="1"/>
  <c r="T23" i="51" s="1"/>
  <c r="U23" i="51" s="1"/>
  <c r="V23" i="51" s="1"/>
  <c r="W23" i="51" s="1"/>
  <c r="G36" i="56"/>
  <c r="C36" i="56"/>
  <c r="C30" i="56"/>
  <c r="C24" i="56"/>
  <c r="E31" i="51"/>
  <c r="F31" i="51" s="1"/>
  <c r="G31" i="51" s="1"/>
  <c r="H31" i="51" s="1"/>
  <c r="I31" i="51" s="1"/>
  <c r="J31" i="51" s="1"/>
  <c r="K31" i="51" s="1"/>
  <c r="L31" i="51" s="1"/>
  <c r="M31" i="51" s="1"/>
  <c r="N31" i="51" s="1"/>
  <c r="O31" i="51" s="1"/>
  <c r="P31" i="51" s="1"/>
  <c r="Q31" i="51" s="1"/>
  <c r="R31" i="51" s="1"/>
  <c r="S31" i="51" s="1"/>
  <c r="T31" i="51" s="1"/>
  <c r="U31" i="51" s="1"/>
  <c r="V31" i="51" s="1"/>
  <c r="W31" i="51" s="1"/>
  <c r="F32" i="51"/>
  <c r="G32" i="51" s="1"/>
  <c r="H32" i="51" s="1"/>
  <c r="I32" i="51" s="1"/>
  <c r="J32" i="51" s="1"/>
  <c r="K32" i="51" s="1"/>
  <c r="L32" i="51" s="1"/>
  <c r="M32" i="51" s="1"/>
  <c r="N32" i="51" s="1"/>
  <c r="O32" i="51" s="1"/>
  <c r="P32" i="51" s="1"/>
  <c r="Q32" i="51" s="1"/>
  <c r="R32" i="51" s="1"/>
  <c r="S32" i="51" s="1"/>
  <c r="T32" i="51" s="1"/>
  <c r="U32" i="51" s="1"/>
  <c r="V32" i="51" s="1"/>
  <c r="W32" i="51" s="1"/>
  <c r="E33" i="51"/>
  <c r="F33" i="51" s="1"/>
  <c r="G33" i="51" s="1"/>
  <c r="H33" i="51" s="1"/>
  <c r="I33" i="51" s="1"/>
  <c r="J33" i="51" s="1"/>
  <c r="K33" i="51" s="1"/>
  <c r="L33" i="51" s="1"/>
  <c r="M33" i="51" s="1"/>
  <c r="N33" i="51" s="1"/>
  <c r="O33" i="51" s="1"/>
  <c r="P33" i="51" s="1"/>
  <c r="Q33" i="51" s="1"/>
  <c r="R33" i="51" s="1"/>
  <c r="S33" i="51" s="1"/>
  <c r="T33" i="51" s="1"/>
  <c r="U33" i="51" s="1"/>
  <c r="V33" i="51" s="1"/>
  <c r="W33" i="51" s="1"/>
  <c r="E34" i="51"/>
  <c r="E35" i="51"/>
  <c r="F35" i="51" s="1"/>
  <c r="G35" i="51" s="1"/>
  <c r="H35" i="51" s="1"/>
  <c r="I35" i="51" s="1"/>
  <c r="J35" i="51" s="1"/>
  <c r="K35" i="51" s="1"/>
  <c r="L35" i="51" s="1"/>
  <c r="M35" i="51" s="1"/>
  <c r="N35" i="51" s="1"/>
  <c r="O35" i="51" s="1"/>
  <c r="P35" i="51" s="1"/>
  <c r="Q35" i="51" s="1"/>
  <c r="R35" i="51" s="1"/>
  <c r="S35" i="51" s="1"/>
  <c r="T35" i="51" s="1"/>
  <c r="U35" i="51" s="1"/>
  <c r="V35" i="51" s="1"/>
  <c r="W35" i="51" s="1"/>
  <c r="E36" i="51"/>
  <c r="F36" i="51" s="1"/>
  <c r="G36" i="51" s="1"/>
  <c r="H36" i="51" s="1"/>
  <c r="I36" i="51" s="1"/>
  <c r="J36" i="51" s="1"/>
  <c r="K36" i="51" s="1"/>
  <c r="L36" i="51" s="1"/>
  <c r="M36" i="51" s="1"/>
  <c r="N36" i="51" s="1"/>
  <c r="O36" i="51" s="1"/>
  <c r="P36" i="51" s="1"/>
  <c r="Q36" i="51" s="1"/>
  <c r="R36" i="51" s="1"/>
  <c r="S36" i="51" s="1"/>
  <c r="T36" i="51" s="1"/>
  <c r="U36" i="51" s="1"/>
  <c r="V36" i="51" s="1"/>
  <c r="W36" i="51" s="1"/>
  <c r="E37" i="51"/>
  <c r="F37" i="51" s="1"/>
  <c r="G37" i="51" s="1"/>
  <c r="H37" i="51" s="1"/>
  <c r="I37" i="51" s="1"/>
  <c r="J37" i="51" s="1"/>
  <c r="K37" i="51" s="1"/>
  <c r="L37" i="51" s="1"/>
  <c r="M37" i="51" s="1"/>
  <c r="N37" i="51" s="1"/>
  <c r="O37" i="51" s="1"/>
  <c r="P37" i="51" s="1"/>
  <c r="Q37" i="51" s="1"/>
  <c r="R37" i="51" s="1"/>
  <c r="S37" i="51" s="1"/>
  <c r="T37" i="51" s="1"/>
  <c r="U37" i="51" s="1"/>
  <c r="V37" i="51" s="1"/>
  <c r="W37" i="51" s="1"/>
  <c r="E29" i="51"/>
  <c r="F29" i="51" s="1"/>
  <c r="F34" i="51" l="1"/>
  <c r="G34" i="51" s="1"/>
  <c r="H34" i="51" s="1"/>
  <c r="I34" i="51" s="1"/>
  <c r="J34" i="51" s="1"/>
  <c r="K34" i="51" s="1"/>
  <c r="L34" i="51" s="1"/>
  <c r="M34" i="51" s="1"/>
  <c r="N34" i="51" s="1"/>
  <c r="O34" i="51" s="1"/>
  <c r="P34" i="51" s="1"/>
  <c r="Q34" i="51" s="1"/>
  <c r="R34" i="51" s="1"/>
  <c r="S34" i="51" s="1"/>
  <c r="T34" i="51" s="1"/>
  <c r="U34" i="51" s="1"/>
  <c r="V34" i="51" s="1"/>
  <c r="W34" i="51" s="1"/>
  <c r="G29" i="51"/>
  <c r="H29" i="51" l="1"/>
  <c r="I29" i="51" l="1"/>
  <c r="H23" i="56"/>
  <c r="I23" i="56"/>
  <c r="I18" i="56"/>
  <c r="H18" i="56"/>
  <c r="I11" i="56"/>
  <c r="J11" i="56" s="1"/>
  <c r="I12" i="56"/>
  <c r="J12" i="56" s="1"/>
  <c r="G13" i="56"/>
  <c r="J13" i="56" s="1"/>
  <c r="H13" i="56"/>
  <c r="H14" i="56" s="1"/>
  <c r="I13" i="56"/>
  <c r="I6" i="56"/>
  <c r="J6" i="56" s="1"/>
  <c r="G17" i="56"/>
  <c r="G18" i="56"/>
  <c r="G23" i="56"/>
  <c r="E9" i="51"/>
  <c r="F9" i="51" s="1"/>
  <c r="G9" i="51" s="1"/>
  <c r="H9" i="51" s="1"/>
  <c r="I9" i="51" s="1"/>
  <c r="J9" i="51" s="1"/>
  <c r="K9" i="51" s="1"/>
  <c r="L9" i="51" s="1"/>
  <c r="M9" i="51" s="1"/>
  <c r="N9" i="51" s="1"/>
  <c r="O9" i="51" s="1"/>
  <c r="P9" i="51" s="1"/>
  <c r="Q9" i="51" s="1"/>
  <c r="R9" i="51" s="1"/>
  <c r="S9" i="51" s="1"/>
  <c r="T9" i="51" s="1"/>
  <c r="U9" i="51" s="1"/>
  <c r="V9" i="51" s="1"/>
  <c r="W9" i="51" s="1"/>
  <c r="H57" i="37"/>
  <c r="C7" i="33"/>
  <c r="G7" i="34"/>
  <c r="J23" i="56" l="1"/>
  <c r="J29" i="51"/>
  <c r="I14" i="56"/>
  <c r="D39" i="51"/>
  <c r="E39" i="51" s="1"/>
  <c r="F39" i="51" s="1"/>
  <c r="G39" i="51" s="1"/>
  <c r="H39" i="51" s="1"/>
  <c r="I39" i="51" s="1"/>
  <c r="J39" i="51" s="1"/>
  <c r="K39" i="51" s="1"/>
  <c r="L39" i="51" s="1"/>
  <c r="M39" i="51" s="1"/>
  <c r="N39" i="51" s="1"/>
  <c r="O39" i="51" s="1"/>
  <c r="P39" i="51" s="1"/>
  <c r="Q39" i="51" s="1"/>
  <c r="R39" i="51" s="1"/>
  <c r="S39" i="51" s="1"/>
  <c r="T39" i="51" s="1"/>
  <c r="U39" i="51" s="1"/>
  <c r="V39" i="51" s="1"/>
  <c r="W39" i="51" s="1"/>
  <c r="I17" i="56"/>
  <c r="I16" i="56"/>
  <c r="H17" i="56"/>
  <c r="H16" i="56"/>
  <c r="J35" i="56"/>
  <c r="J34" i="56"/>
  <c r="J33" i="56"/>
  <c r="J32" i="56"/>
  <c r="J36" i="56" s="1"/>
  <c r="J29" i="56"/>
  <c r="J28" i="56"/>
  <c r="J27" i="56"/>
  <c r="J26" i="56"/>
  <c r="J30" i="56" s="1"/>
  <c r="D20" i="51" l="1"/>
  <c r="E20" i="51" s="1"/>
  <c r="F20" i="51" s="1"/>
  <c r="G20" i="51" s="1"/>
  <c r="H20" i="51" s="1"/>
  <c r="I20" i="51" s="1"/>
  <c r="J20" i="51" s="1"/>
  <c r="K20" i="51" s="1"/>
  <c r="L20" i="51" s="1"/>
  <c r="M20" i="51" s="1"/>
  <c r="N20" i="51" s="1"/>
  <c r="O20" i="51" s="1"/>
  <c r="P20" i="51" s="1"/>
  <c r="Q20" i="51" s="1"/>
  <c r="R20" i="51" s="1"/>
  <c r="S20" i="51" s="1"/>
  <c r="T20" i="51" s="1"/>
  <c r="U20" i="51" s="1"/>
  <c r="V20" i="51" s="1"/>
  <c r="W20" i="51" s="1"/>
  <c r="J14" i="56"/>
  <c r="D19" i="51"/>
  <c r="E19" i="51" s="1"/>
  <c r="K29" i="51"/>
  <c r="J17" i="56"/>
  <c r="J18" i="56"/>
  <c r="D11" i="51"/>
  <c r="E11" i="51" s="1"/>
  <c r="F11" i="51" s="1"/>
  <c r="G11" i="51" s="1"/>
  <c r="H24" i="56"/>
  <c r="D15" i="51" s="1"/>
  <c r="E15" i="51" s="1"/>
  <c r="F15" i="51" s="1"/>
  <c r="G15" i="51" s="1"/>
  <c r="H15" i="51" s="1"/>
  <c r="I15" i="51" s="1"/>
  <c r="J15" i="51" s="1"/>
  <c r="K15" i="51" s="1"/>
  <c r="L15" i="51" s="1"/>
  <c r="M15" i="51" s="1"/>
  <c r="N15" i="51" s="1"/>
  <c r="O15" i="51" s="1"/>
  <c r="P15" i="51" s="1"/>
  <c r="Q15" i="51" s="1"/>
  <c r="R15" i="51" s="1"/>
  <c r="S15" i="51" s="1"/>
  <c r="T15" i="51" s="1"/>
  <c r="U15" i="51" s="1"/>
  <c r="V15" i="51" s="1"/>
  <c r="W15" i="51" s="1"/>
  <c r="I24" i="56"/>
  <c r="D16" i="51" s="1"/>
  <c r="J16" i="56"/>
  <c r="D12" i="51"/>
  <c r="E12" i="51" s="1"/>
  <c r="G16" i="56"/>
  <c r="J24" i="56" l="1"/>
  <c r="F19" i="51"/>
  <c r="E21" i="51"/>
  <c r="E16" i="51"/>
  <c r="D17" i="51"/>
  <c r="L29" i="51"/>
  <c r="D13" i="51"/>
  <c r="H11" i="51"/>
  <c r="F12" i="51"/>
  <c r="E13" i="51"/>
  <c r="D21" i="51"/>
  <c r="G19" i="51" l="1"/>
  <c r="F21" i="51"/>
  <c r="E17" i="51"/>
  <c r="E22" i="51" s="1"/>
  <c r="E24" i="51" s="1"/>
  <c r="F16" i="51"/>
  <c r="M29" i="51"/>
  <c r="D22" i="51"/>
  <c r="G12" i="51"/>
  <c r="F13" i="51"/>
  <c r="I11" i="51"/>
  <c r="H19" i="51" l="1"/>
  <c r="G21" i="51"/>
  <c r="E25" i="51"/>
  <c r="E26" i="51" s="1"/>
  <c r="G16" i="51"/>
  <c r="F17" i="51"/>
  <c r="F22" i="51" s="1"/>
  <c r="F24" i="51" s="1"/>
  <c r="F25" i="51" s="1"/>
  <c r="F26" i="51" s="1"/>
  <c r="N29" i="51"/>
  <c r="J11" i="51"/>
  <c r="H12" i="51"/>
  <c r="G13" i="51"/>
  <c r="E30" i="51" l="1"/>
  <c r="I19" i="51"/>
  <c r="H21" i="51"/>
  <c r="F30" i="51"/>
  <c r="H16" i="51"/>
  <c r="G17" i="51"/>
  <c r="G22" i="51" s="1"/>
  <c r="G24" i="51" s="1"/>
  <c r="O29" i="51"/>
  <c r="I12" i="51"/>
  <c r="H13" i="51"/>
  <c r="K11" i="51"/>
  <c r="G9" i="55"/>
  <c r="H106" i="54"/>
  <c r="H105" i="54"/>
  <c r="H104" i="54"/>
  <c r="H103" i="54"/>
  <c r="H102" i="54"/>
  <c r="H101" i="54"/>
  <c r="H100" i="54"/>
  <c r="H98" i="54"/>
  <c r="H86" i="54"/>
  <c r="H85" i="54"/>
  <c r="H84" i="54"/>
  <c r="H82" i="54"/>
  <c r="C14" i="55" s="1"/>
  <c r="H81" i="54"/>
  <c r="C13" i="55" s="1"/>
  <c r="H80" i="54"/>
  <c r="C12" i="55" s="1"/>
  <c r="H79" i="54"/>
  <c r="C11" i="55" s="1"/>
  <c r="H78" i="54"/>
  <c r="H77" i="54"/>
  <c r="H76" i="54"/>
  <c r="C10" i="55" s="1"/>
  <c r="H75" i="54"/>
  <c r="H74" i="54"/>
  <c r="H73" i="54"/>
  <c r="H72" i="54"/>
  <c r="H71" i="54"/>
  <c r="H70" i="54"/>
  <c r="H69" i="54"/>
  <c r="H68" i="54"/>
  <c r="H67" i="54"/>
  <c r="H66" i="54"/>
  <c r="H65" i="54"/>
  <c r="H64" i="54"/>
  <c r="H63" i="54"/>
  <c r="H62" i="54"/>
  <c r="H61" i="54"/>
  <c r="G58" i="54"/>
  <c r="F58" i="54"/>
  <c r="E58" i="54"/>
  <c r="H57" i="54"/>
  <c r="H46" i="54"/>
  <c r="H41" i="54"/>
  <c r="H40" i="54"/>
  <c r="G34" i="54"/>
  <c r="F34" i="54"/>
  <c r="E34" i="54"/>
  <c r="H33" i="54"/>
  <c r="H32" i="54"/>
  <c r="H31" i="54"/>
  <c r="H30" i="54"/>
  <c r="H29" i="54"/>
  <c r="H28" i="54"/>
  <c r="G25" i="54"/>
  <c r="F25" i="54"/>
  <c r="E25" i="54"/>
  <c r="H24" i="54"/>
  <c r="H23" i="54"/>
  <c r="H22" i="54"/>
  <c r="H21" i="54"/>
  <c r="H20" i="54"/>
  <c r="H19" i="54"/>
  <c r="H18" i="54"/>
  <c r="H17" i="54"/>
  <c r="H16" i="54"/>
  <c r="H15" i="54"/>
  <c r="H14" i="54"/>
  <c r="H13" i="54"/>
  <c r="H12" i="54"/>
  <c r="D8" i="54"/>
  <c r="D7" i="54"/>
  <c r="D6" i="54"/>
  <c r="D5" i="54"/>
  <c r="H107" i="37"/>
  <c r="H106" i="37"/>
  <c r="H105" i="37"/>
  <c r="H104" i="37"/>
  <c r="H103" i="37"/>
  <c r="H102" i="37"/>
  <c r="H101" i="37"/>
  <c r="H25" i="37"/>
  <c r="H24" i="37"/>
  <c r="H23" i="37"/>
  <c r="H22" i="37"/>
  <c r="H21" i="37"/>
  <c r="H20" i="37"/>
  <c r="H19" i="37"/>
  <c r="H18" i="37"/>
  <c r="H17" i="37"/>
  <c r="H16" i="37"/>
  <c r="H15" i="37"/>
  <c r="H14" i="37"/>
  <c r="H13" i="37"/>
  <c r="H34" i="37"/>
  <c r="H33" i="37"/>
  <c r="H32" i="37"/>
  <c r="H31" i="37"/>
  <c r="H30" i="37"/>
  <c r="H58" i="37"/>
  <c r="H45" i="37"/>
  <c r="H44" i="37"/>
  <c r="H43" i="37"/>
  <c r="H42" i="37"/>
  <c r="H87" i="37"/>
  <c r="H86" i="37"/>
  <c r="H85" i="37"/>
  <c r="H84" i="37"/>
  <c r="H83" i="37"/>
  <c r="H82" i="37"/>
  <c r="H81" i="37"/>
  <c r="H80" i="37"/>
  <c r="H79" i="37"/>
  <c r="H78" i="37"/>
  <c r="H77" i="37"/>
  <c r="H76" i="37"/>
  <c r="H75" i="37"/>
  <c r="H74" i="37"/>
  <c r="H73" i="37"/>
  <c r="H72" i="37"/>
  <c r="H71" i="37"/>
  <c r="H70" i="37"/>
  <c r="H69" i="37"/>
  <c r="H68" i="37"/>
  <c r="H67" i="37"/>
  <c r="H66" i="37"/>
  <c r="H65" i="37"/>
  <c r="H64" i="37"/>
  <c r="H63" i="37"/>
  <c r="H62" i="37"/>
  <c r="C5" i="33"/>
  <c r="H92" i="54" l="1"/>
  <c r="H93" i="37"/>
  <c r="C7" i="55"/>
  <c r="C8" i="55" s="1"/>
  <c r="H108" i="54"/>
  <c r="J19" i="51"/>
  <c r="I21" i="51"/>
  <c r="C33" i="55"/>
  <c r="E36" i="54"/>
  <c r="C32" i="55"/>
  <c r="C16" i="55"/>
  <c r="G25" i="51"/>
  <c r="G26" i="51" s="1"/>
  <c r="I16" i="51"/>
  <c r="H17" i="51"/>
  <c r="H22" i="51" s="1"/>
  <c r="H24" i="51" s="1"/>
  <c r="H25" i="51" s="1"/>
  <c r="H26" i="51" s="1"/>
  <c r="P29" i="51"/>
  <c r="L11" i="51"/>
  <c r="J12" i="51"/>
  <c r="I13" i="51"/>
  <c r="G36" i="54"/>
  <c r="H25" i="54"/>
  <c r="H34" i="54"/>
  <c r="H58" i="54"/>
  <c r="G4" i="55" s="1"/>
  <c r="G11" i="55" s="1"/>
  <c r="F94" i="54"/>
  <c r="F111" i="54" s="1"/>
  <c r="F36" i="54"/>
  <c r="E94" i="54"/>
  <c r="E111" i="54" s="1"/>
  <c r="G94" i="54"/>
  <c r="G111" i="54" s="1"/>
  <c r="G26" i="37"/>
  <c r="F26" i="37"/>
  <c r="E26" i="37"/>
  <c r="G30" i="51" l="1"/>
  <c r="K19" i="51"/>
  <c r="J21" i="51"/>
  <c r="C34" i="55"/>
  <c r="D32" i="55" s="1"/>
  <c r="H30" i="51"/>
  <c r="J16" i="51"/>
  <c r="I17" i="51"/>
  <c r="I22" i="51" s="1"/>
  <c r="I24" i="51" s="1"/>
  <c r="I25" i="51" s="1"/>
  <c r="I26" i="51" s="1"/>
  <c r="Q29" i="51"/>
  <c r="K12" i="51"/>
  <c r="J13" i="51"/>
  <c r="M11" i="51"/>
  <c r="H36" i="54"/>
  <c r="H94" i="54"/>
  <c r="I30" i="51" l="1"/>
  <c r="L19" i="51"/>
  <c r="K21" i="51"/>
  <c r="D33" i="55"/>
  <c r="D34" i="55" s="1"/>
  <c r="C38" i="55"/>
  <c r="H111" i="54"/>
  <c r="C4" i="55"/>
  <c r="K16" i="51"/>
  <c r="J17" i="51"/>
  <c r="J22" i="51" s="1"/>
  <c r="J24" i="51" s="1"/>
  <c r="J25" i="51" s="1"/>
  <c r="J26" i="51" s="1"/>
  <c r="R29" i="51"/>
  <c r="S29" i="51" s="1"/>
  <c r="T29" i="51" s="1"/>
  <c r="U29" i="51" s="1"/>
  <c r="V29" i="51" s="1"/>
  <c r="W29" i="51" s="1"/>
  <c r="N11" i="51"/>
  <c r="L12" i="51"/>
  <c r="K13" i="51"/>
  <c r="R48" i="51"/>
  <c r="Q48" i="51"/>
  <c r="P48" i="51"/>
  <c r="O48" i="51"/>
  <c r="N48" i="51"/>
  <c r="M48" i="51"/>
  <c r="L48" i="51"/>
  <c r="K48" i="51"/>
  <c r="J48" i="51"/>
  <c r="I48" i="51"/>
  <c r="H48" i="51"/>
  <c r="G48" i="51"/>
  <c r="F48" i="51"/>
  <c r="E48" i="51"/>
  <c r="J30" i="51" l="1"/>
  <c r="M19" i="51"/>
  <c r="L21" i="51"/>
  <c r="C22" i="55"/>
  <c r="C21" i="55"/>
  <c r="L16" i="51"/>
  <c r="K17" i="51"/>
  <c r="K22" i="51" s="1"/>
  <c r="K24" i="51" s="1"/>
  <c r="K25" i="51" s="1"/>
  <c r="K26" i="51" s="1"/>
  <c r="M12" i="51"/>
  <c r="L13" i="51"/>
  <c r="O11" i="51"/>
  <c r="G59" i="37"/>
  <c r="G95" i="37" s="1"/>
  <c r="F59" i="37"/>
  <c r="F95" i="37" s="1"/>
  <c r="E59" i="37"/>
  <c r="G8" i="33"/>
  <c r="K30" i="51" l="1"/>
  <c r="N19" i="51"/>
  <c r="M21" i="51"/>
  <c r="M16" i="51"/>
  <c r="L17" i="51"/>
  <c r="L22" i="51" s="1"/>
  <c r="L24" i="51" s="1"/>
  <c r="L25" i="51" s="1"/>
  <c r="L26" i="51" s="1"/>
  <c r="P11" i="51"/>
  <c r="N12" i="51"/>
  <c r="M13" i="51"/>
  <c r="E95" i="37"/>
  <c r="C4" i="52"/>
  <c r="C5" i="52"/>
  <c r="C6" i="52"/>
  <c r="C3" i="52"/>
  <c r="D4" i="51"/>
  <c r="D5" i="51"/>
  <c r="D6" i="51"/>
  <c r="D3" i="51"/>
  <c r="D48" i="51"/>
  <c r="H99" i="37"/>
  <c r="H109" i="37" s="1"/>
  <c r="H41" i="37"/>
  <c r="D7" i="37"/>
  <c r="D8" i="37"/>
  <c r="D5" i="37"/>
  <c r="D6" i="37"/>
  <c r="L30" i="51" l="1"/>
  <c r="O19" i="51"/>
  <c r="N21" i="51"/>
  <c r="M17" i="51"/>
  <c r="M22" i="51" s="1"/>
  <c r="M24" i="51" s="1"/>
  <c r="M25" i="51" s="1"/>
  <c r="M26" i="51" s="1"/>
  <c r="N16" i="51"/>
  <c r="O12" i="51"/>
  <c r="N13" i="51"/>
  <c r="Q11" i="51"/>
  <c r="H59" i="37"/>
  <c r="H95" i="37" s="1"/>
  <c r="I77" i="33"/>
  <c r="I50" i="27"/>
  <c r="H50" i="27"/>
  <c r="N50" i="27"/>
  <c r="O50" i="27"/>
  <c r="J50" i="27"/>
  <c r="P50" i="27"/>
  <c r="F50" i="27"/>
  <c r="E50" i="27"/>
  <c r="K50" i="27"/>
  <c r="L50" i="27"/>
  <c r="G50" i="27"/>
  <c r="M50" i="27"/>
  <c r="H12" i="37"/>
  <c r="F35" i="37"/>
  <c r="F112" i="37"/>
  <c r="G35" i="37"/>
  <c r="G112" i="37"/>
  <c r="H29" i="37"/>
  <c r="E35" i="37"/>
  <c r="E112" i="37"/>
  <c r="M30" i="51" l="1"/>
  <c r="P19" i="51"/>
  <c r="O21" i="51"/>
  <c r="S50" i="27"/>
  <c r="P57" i="27"/>
  <c r="C28" i="55" s="1"/>
  <c r="O16" i="51"/>
  <c r="N17" i="51"/>
  <c r="N22" i="51" s="1"/>
  <c r="N24" i="51" s="1"/>
  <c r="N25" i="51" s="1"/>
  <c r="N26" i="51" s="1"/>
  <c r="R11" i="51"/>
  <c r="S11" i="51" s="1"/>
  <c r="P12" i="51"/>
  <c r="O13" i="51"/>
  <c r="H112" i="37"/>
  <c r="H26" i="37"/>
  <c r="D24" i="51"/>
  <c r="D25" i="51" s="1"/>
  <c r="E37" i="37"/>
  <c r="G56" i="27"/>
  <c r="P56" i="27"/>
  <c r="C27" i="55" s="1"/>
  <c r="D65" i="27"/>
  <c r="H35" i="37"/>
  <c r="F37" i="37"/>
  <c r="G37" i="37"/>
  <c r="G57" i="27"/>
  <c r="D66" i="27"/>
  <c r="G55" i="27"/>
  <c r="J57" i="27"/>
  <c r="N30" i="51" l="1"/>
  <c r="T11" i="51"/>
  <c r="Q19" i="51"/>
  <c r="P21" i="51"/>
  <c r="H17" i="49"/>
  <c r="H12" i="49"/>
  <c r="C29" i="55"/>
  <c r="D27" i="55" s="1"/>
  <c r="P58" i="27"/>
  <c r="P16" i="51"/>
  <c r="O17" i="51"/>
  <c r="O22" i="51" s="1"/>
  <c r="O24" i="51" s="1"/>
  <c r="O25" i="51" s="1"/>
  <c r="O26" i="51" s="1"/>
  <c r="Q12" i="51"/>
  <c r="P13" i="51"/>
  <c r="D26" i="51"/>
  <c r="H37" i="37"/>
  <c r="J58" i="27"/>
  <c r="G58" i="27"/>
  <c r="D30" i="51" l="1"/>
  <c r="D42" i="51" s="1"/>
  <c r="D43" i="51" s="1"/>
  <c r="U11" i="51"/>
  <c r="O30" i="51"/>
  <c r="R19" i="51"/>
  <c r="Q21" i="51"/>
  <c r="C37" i="55"/>
  <c r="D28" i="55"/>
  <c r="Q16" i="51"/>
  <c r="P17" i="51"/>
  <c r="P22" i="51" s="1"/>
  <c r="P24" i="51" s="1"/>
  <c r="P25" i="51" s="1"/>
  <c r="P26" i="51" s="1"/>
  <c r="R12" i="51"/>
  <c r="Q13" i="51"/>
  <c r="D63" i="51" l="1"/>
  <c r="D66" i="51" s="1"/>
  <c r="D53" i="51"/>
  <c r="D67" i="51"/>
  <c r="G33" i="55"/>
  <c r="G34" i="55" s="1"/>
  <c r="G35" i="55" s="1"/>
  <c r="P30" i="51"/>
  <c r="R21" i="51"/>
  <c r="S19" i="51"/>
  <c r="R13" i="51"/>
  <c r="S12" i="51"/>
  <c r="V11" i="51"/>
  <c r="D29" i="55"/>
  <c r="R16" i="51"/>
  <c r="Q17" i="51"/>
  <c r="Q22" i="51" s="1"/>
  <c r="Q24" i="51" s="1"/>
  <c r="Q25" i="51" s="1"/>
  <c r="W11" i="51" l="1"/>
  <c r="T12" i="51"/>
  <c r="S13" i="51"/>
  <c r="S21" i="51"/>
  <c r="T19" i="51"/>
  <c r="R17" i="51"/>
  <c r="R22" i="51" s="1"/>
  <c r="R24" i="51" s="1"/>
  <c r="R25" i="51" s="1"/>
  <c r="R26" i="51" s="1"/>
  <c r="S16" i="51"/>
  <c r="E42" i="51"/>
  <c r="E43" i="51" s="1"/>
  <c r="Q26" i="51"/>
  <c r="S17" i="51" l="1"/>
  <c r="S22" i="51" s="1"/>
  <c r="S24" i="51" s="1"/>
  <c r="S25" i="51" s="1"/>
  <c r="S26" i="51" s="1"/>
  <c r="T16" i="51"/>
  <c r="U19" i="51"/>
  <c r="T21" i="51"/>
  <c r="U12" i="51"/>
  <c r="T13" i="51"/>
  <c r="Q30" i="51"/>
  <c r="R30" i="51" s="1"/>
  <c r="E67" i="51"/>
  <c r="F42" i="51"/>
  <c r="F43" i="51" s="1"/>
  <c r="V19" i="51" l="1"/>
  <c r="U21" i="51"/>
  <c r="T17" i="51"/>
  <c r="T22" i="51" s="1"/>
  <c r="T24" i="51" s="1"/>
  <c r="U16" i="51"/>
  <c r="V12" i="51"/>
  <c r="U13" i="51"/>
  <c r="S30" i="51"/>
  <c r="S42" i="51" s="1"/>
  <c r="S67" i="51" s="1"/>
  <c r="E63" i="51"/>
  <c r="E66" i="51" s="1"/>
  <c r="E68" i="51" s="1"/>
  <c r="E53" i="51"/>
  <c r="E59" i="51" s="1"/>
  <c r="E49" i="51"/>
  <c r="F67" i="51"/>
  <c r="G42" i="51"/>
  <c r="G43" i="51" s="1"/>
  <c r="S43" i="51" l="1"/>
  <c r="S63" i="51" s="1"/>
  <c r="S66" i="51" s="1"/>
  <c r="S68" i="51" s="1"/>
  <c r="T25" i="51"/>
  <c r="T26" i="51" s="1"/>
  <c r="U17" i="51"/>
  <c r="U22" i="51" s="1"/>
  <c r="U24" i="51" s="1"/>
  <c r="U25" i="51" s="1"/>
  <c r="U26" i="51" s="1"/>
  <c r="V16" i="51"/>
  <c r="W12" i="51"/>
  <c r="W13" i="51" s="1"/>
  <c r="V13" i="51"/>
  <c r="V21" i="51"/>
  <c r="W19" i="51"/>
  <c r="W21" i="51" s="1"/>
  <c r="F53" i="51"/>
  <c r="F59" i="51" s="1"/>
  <c r="F63" i="51"/>
  <c r="F66" i="51" s="1"/>
  <c r="F68" i="51" s="1"/>
  <c r="F49" i="51"/>
  <c r="G67" i="51"/>
  <c r="H42" i="51"/>
  <c r="H43" i="51" s="1"/>
  <c r="S49" i="51" l="1"/>
  <c r="S53" i="51"/>
  <c r="S59" i="51" s="1"/>
  <c r="U30" i="51"/>
  <c r="U42" i="51" s="1"/>
  <c r="U67" i="51" s="1"/>
  <c r="T30" i="51"/>
  <c r="T42" i="51" s="1"/>
  <c r="T67" i="51" s="1"/>
  <c r="V17" i="51"/>
  <c r="V22" i="51" s="1"/>
  <c r="V24" i="51" s="1"/>
  <c r="W16" i="51"/>
  <c r="W17" i="51" s="1"/>
  <c r="W22" i="51" s="1"/>
  <c r="W24" i="51" s="1"/>
  <c r="W25" i="51" s="1"/>
  <c r="W26" i="51" s="1"/>
  <c r="G53" i="51"/>
  <c r="G59" i="51" s="1"/>
  <c r="G63" i="51"/>
  <c r="G49" i="51"/>
  <c r="H67" i="51"/>
  <c r="I42" i="51"/>
  <c r="I43" i="51" s="1"/>
  <c r="W30" i="51" l="1"/>
  <c r="W42" i="51" s="1"/>
  <c r="W67" i="51" s="1"/>
  <c r="V25" i="51"/>
  <c r="V26" i="51" s="1"/>
  <c r="T43" i="51"/>
  <c r="U43" i="51"/>
  <c r="H63" i="51"/>
  <c r="H66" i="51" s="1"/>
  <c r="H68" i="51" s="1"/>
  <c r="H53" i="51"/>
  <c r="H59" i="51" s="1"/>
  <c r="G66" i="51"/>
  <c r="G68" i="51" s="1"/>
  <c r="H49" i="51"/>
  <c r="I67" i="51"/>
  <c r="J42" i="51"/>
  <c r="J43" i="51" s="1"/>
  <c r="V30" i="51" l="1"/>
  <c r="V42" i="51" s="1"/>
  <c r="V67" i="51" s="1"/>
  <c r="U63" i="51"/>
  <c r="U66" i="51" s="1"/>
  <c r="U68" i="51" s="1"/>
  <c r="U53" i="51"/>
  <c r="U59" i="51" s="1"/>
  <c r="U49" i="51"/>
  <c r="T63" i="51"/>
  <c r="T66" i="51" s="1"/>
  <c r="T68" i="51" s="1"/>
  <c r="T49" i="51"/>
  <c r="T53" i="51"/>
  <c r="T59" i="51" s="1"/>
  <c r="W43" i="51"/>
  <c r="I63" i="51"/>
  <c r="I66" i="51" s="1"/>
  <c r="I68" i="51" s="1"/>
  <c r="I53" i="51"/>
  <c r="I59" i="51" s="1"/>
  <c r="I49" i="51"/>
  <c r="J67" i="51"/>
  <c r="K42" i="51"/>
  <c r="K43" i="51" s="1"/>
  <c r="W53" i="51" l="1"/>
  <c r="W59" i="51" s="1"/>
  <c r="W63" i="51"/>
  <c r="W66" i="51" s="1"/>
  <c r="W68" i="51" s="1"/>
  <c r="W49" i="51"/>
  <c r="V43" i="51"/>
  <c r="J53" i="51"/>
  <c r="J59" i="51" s="1"/>
  <c r="J63" i="51"/>
  <c r="J49" i="51"/>
  <c r="K67" i="51"/>
  <c r="L42" i="51"/>
  <c r="L43" i="51" s="1"/>
  <c r="V49" i="51" l="1"/>
  <c r="V53" i="51"/>
  <c r="V59" i="51" s="1"/>
  <c r="V63" i="51"/>
  <c r="V66" i="51" s="1"/>
  <c r="V68" i="51" s="1"/>
  <c r="K53" i="51"/>
  <c r="K59" i="51" s="1"/>
  <c r="K63" i="51"/>
  <c r="K49" i="51"/>
  <c r="J66" i="51"/>
  <c r="J68" i="51" s="1"/>
  <c r="L67" i="51"/>
  <c r="M42" i="51"/>
  <c r="M43" i="51" s="1"/>
  <c r="L63" i="51" l="1"/>
  <c r="L66" i="51" s="1"/>
  <c r="L68" i="51" s="1"/>
  <c r="L53" i="51"/>
  <c r="L59" i="51" s="1"/>
  <c r="L49" i="51"/>
  <c r="K66" i="51"/>
  <c r="K68" i="51" s="1"/>
  <c r="M67" i="51"/>
  <c r="N42" i="51"/>
  <c r="N43" i="51" s="1"/>
  <c r="M63" i="51" l="1"/>
  <c r="M53" i="51"/>
  <c r="M59" i="51" s="1"/>
  <c r="M49" i="51"/>
  <c r="N67" i="51"/>
  <c r="O42" i="51"/>
  <c r="O43" i="51" s="1"/>
  <c r="I89" i="33"/>
  <c r="I88" i="33"/>
  <c r="C88" i="33"/>
  <c r="H74" i="33"/>
  <c r="I71" i="33"/>
  <c r="I51" i="33"/>
  <c r="H45" i="33"/>
  <c r="J45" i="33" s="1"/>
  <c r="H75" i="33" s="1"/>
  <c r="J39" i="33"/>
  <c r="H39" i="33"/>
  <c r="G39" i="33"/>
  <c r="F39" i="33"/>
  <c r="E39" i="33"/>
  <c r="J38" i="33"/>
  <c r="H38" i="33"/>
  <c r="G38" i="33"/>
  <c r="F38" i="33"/>
  <c r="E38" i="33"/>
  <c r="J37" i="33"/>
  <c r="H37" i="33"/>
  <c r="G37" i="33"/>
  <c r="F37" i="33"/>
  <c r="E37" i="33"/>
  <c r="J36" i="33"/>
  <c r="H36" i="33"/>
  <c r="G36" i="33"/>
  <c r="F36" i="33"/>
  <c r="E36" i="33"/>
  <c r="J35" i="33"/>
  <c r="H35" i="33"/>
  <c r="G35" i="33"/>
  <c r="F35" i="33"/>
  <c r="E35" i="33"/>
  <c r="J34" i="33"/>
  <c r="H34" i="33"/>
  <c r="G34" i="33"/>
  <c r="F34" i="33"/>
  <c r="E34" i="33"/>
  <c r="J33" i="33"/>
  <c r="H33" i="33"/>
  <c r="G33" i="33"/>
  <c r="F33" i="33"/>
  <c r="E33" i="33"/>
  <c r="C33" i="33"/>
  <c r="J32" i="33"/>
  <c r="H32" i="33"/>
  <c r="G32" i="33"/>
  <c r="F32" i="33"/>
  <c r="E32" i="33"/>
  <c r="J31" i="33"/>
  <c r="H31" i="33"/>
  <c r="G31" i="33"/>
  <c r="F31" i="33"/>
  <c r="E31" i="33"/>
  <c r="J30" i="33"/>
  <c r="H30" i="33"/>
  <c r="G30" i="33"/>
  <c r="F30" i="33"/>
  <c r="E30" i="33"/>
  <c r="J29" i="33"/>
  <c r="H29" i="33"/>
  <c r="J28" i="33"/>
  <c r="H28" i="33"/>
  <c r="G28" i="33"/>
  <c r="F28" i="33"/>
  <c r="E28" i="33"/>
  <c r="J27" i="33"/>
  <c r="H27" i="33"/>
  <c r="G27" i="33"/>
  <c r="F27" i="33"/>
  <c r="E27" i="33"/>
  <c r="J26" i="33"/>
  <c r="H26" i="33"/>
  <c r="G26" i="33"/>
  <c r="F26" i="33"/>
  <c r="E26" i="33"/>
  <c r="C26" i="33"/>
  <c r="J25" i="33"/>
  <c r="H25" i="33"/>
  <c r="G25" i="33"/>
  <c r="F25" i="33"/>
  <c r="E25" i="33"/>
  <c r="J24" i="33"/>
  <c r="H24" i="33"/>
  <c r="G24" i="33"/>
  <c r="F24" i="33"/>
  <c r="E24" i="33"/>
  <c r="J23" i="33"/>
  <c r="H23" i="33"/>
  <c r="G23" i="33"/>
  <c r="F23" i="33"/>
  <c r="E23" i="33"/>
  <c r="J22" i="33"/>
  <c r="H22" i="33"/>
  <c r="G22" i="33"/>
  <c r="F22" i="33"/>
  <c r="E22" i="33"/>
  <c r="J21" i="33"/>
  <c r="H21" i="33"/>
  <c r="G21" i="33"/>
  <c r="F21" i="33"/>
  <c r="E21" i="33"/>
  <c r="J20" i="33"/>
  <c r="H20" i="33"/>
  <c r="G20" i="33"/>
  <c r="F20" i="33"/>
  <c r="E20" i="33"/>
  <c r="J19" i="33"/>
  <c r="H19" i="33"/>
  <c r="G19" i="33"/>
  <c r="F19" i="33"/>
  <c r="E19" i="33"/>
  <c r="C19" i="33"/>
  <c r="J18" i="33"/>
  <c r="H18" i="33"/>
  <c r="G18" i="33"/>
  <c r="F18" i="33"/>
  <c r="E18" i="33"/>
  <c r="J17" i="33"/>
  <c r="H17" i="33"/>
  <c r="G17" i="33"/>
  <c r="F17" i="33"/>
  <c r="E17" i="33"/>
  <c r="J16" i="33"/>
  <c r="H16" i="33"/>
  <c r="G16" i="33"/>
  <c r="F16" i="33"/>
  <c r="E16" i="33"/>
  <c r="J15" i="33"/>
  <c r="H15" i="33"/>
  <c r="G15" i="33"/>
  <c r="F15" i="33"/>
  <c r="E15" i="33"/>
  <c r="J14" i="33"/>
  <c r="H14" i="33"/>
  <c r="G14" i="33"/>
  <c r="F14" i="33"/>
  <c r="E14" i="33"/>
  <c r="J13" i="33"/>
  <c r="H13" i="33"/>
  <c r="G13" i="33"/>
  <c r="F13" i="33"/>
  <c r="E13" i="33"/>
  <c r="J12" i="33"/>
  <c r="H12" i="33"/>
  <c r="G12" i="33"/>
  <c r="F12" i="33"/>
  <c r="E12" i="33"/>
  <c r="C12" i="33"/>
  <c r="N53" i="51" l="1"/>
  <c r="N59" i="51" s="1"/>
  <c r="N63" i="51"/>
  <c r="N49" i="51"/>
  <c r="M66" i="51"/>
  <c r="M68" i="51" s="1"/>
  <c r="O67" i="51"/>
  <c r="I38" i="33"/>
  <c r="K34" i="33"/>
  <c r="H76" i="33"/>
  <c r="G40" i="33"/>
  <c r="P42" i="51"/>
  <c r="P43" i="51" s="1"/>
  <c r="I90" i="33"/>
  <c r="K36" i="33"/>
  <c r="K19" i="33"/>
  <c r="K24" i="33"/>
  <c r="I32" i="33"/>
  <c r="I35" i="33"/>
  <c r="K14" i="33"/>
  <c r="I15" i="33"/>
  <c r="I29" i="33"/>
  <c r="K31" i="33"/>
  <c r="K29" i="33"/>
  <c r="K17" i="33"/>
  <c r="I33" i="33"/>
  <c r="I26" i="33"/>
  <c r="I30" i="33"/>
  <c r="I36" i="33"/>
  <c r="I20" i="33"/>
  <c r="I24" i="33"/>
  <c r="K32" i="33"/>
  <c r="I18" i="33"/>
  <c r="K13" i="33"/>
  <c r="J72" i="33"/>
  <c r="I16" i="33"/>
  <c r="I22" i="33"/>
  <c r="I19" i="33"/>
  <c r="I23" i="33"/>
  <c r="K15" i="33"/>
  <c r="I39" i="33"/>
  <c r="I28" i="33"/>
  <c r="K30" i="33"/>
  <c r="I31" i="33"/>
  <c r="I37" i="33"/>
  <c r="K38" i="33"/>
  <c r="K22" i="33"/>
  <c r="K21" i="33"/>
  <c r="K20" i="33"/>
  <c r="F40" i="33"/>
  <c r="E40" i="33"/>
  <c r="I14" i="33"/>
  <c r="K16" i="33"/>
  <c r="I21" i="33"/>
  <c r="K26" i="33"/>
  <c r="K33" i="33"/>
  <c r="K25" i="33"/>
  <c r="K27" i="33"/>
  <c r="I34" i="33"/>
  <c r="K35" i="33"/>
  <c r="K12" i="33"/>
  <c r="I12" i="33"/>
  <c r="I13" i="33"/>
  <c r="I17" i="33"/>
  <c r="K18" i="33"/>
  <c r="K23" i="33"/>
  <c r="I25" i="33"/>
  <c r="I27" i="33"/>
  <c r="K28" i="33"/>
  <c r="K37" i="33"/>
  <c r="K39" i="33"/>
  <c r="O53" i="51" l="1"/>
  <c r="O59" i="51" s="1"/>
  <c r="O63" i="51"/>
  <c r="O49" i="51"/>
  <c r="N66" i="51"/>
  <c r="N68" i="51" s="1"/>
  <c r="P67" i="51"/>
  <c r="I81" i="33"/>
  <c r="I82" i="33" s="1"/>
  <c r="Q42" i="51"/>
  <c r="Q43" i="51" s="1"/>
  <c r="R42" i="51"/>
  <c r="R43" i="51" s="1"/>
  <c r="I40" i="33"/>
  <c r="I92" i="33" s="1"/>
  <c r="K40" i="33"/>
  <c r="P63" i="51" l="1"/>
  <c r="P66" i="51" s="1"/>
  <c r="P68" i="51" s="1"/>
  <c r="P53" i="51"/>
  <c r="P59" i="51" s="1"/>
  <c r="P49" i="51"/>
  <c r="O66" i="51"/>
  <c r="O68" i="51" s="1"/>
  <c r="Q67" i="51"/>
  <c r="R67" i="51"/>
  <c r="I84" i="33"/>
  <c r="J83" i="33" s="1"/>
  <c r="R53" i="51" l="1"/>
  <c r="R59" i="51" s="1"/>
  <c r="R63" i="51"/>
  <c r="Q63" i="51"/>
  <c r="Q53" i="51"/>
  <c r="Q59" i="51" s="1"/>
  <c r="R49" i="51"/>
  <c r="Q49" i="51"/>
  <c r="J91" i="33"/>
  <c r="R66" i="51" l="1"/>
  <c r="R68" i="51" s="1"/>
  <c r="Q66" i="51"/>
  <c r="Q68" i="51" s="1"/>
  <c r="D59" i="51"/>
  <c r="D68" i="51"/>
  <c r="D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Brian</author>
    <author>D&amp;B</author>
  </authors>
  <commentList>
    <comment ref="O26" authorId="0" shapeId="0" xr:uid="{00000000-0006-0000-0C00-000001000000}">
      <text>
        <r>
          <rPr>
            <b/>
            <sz val="8"/>
            <color indexed="81"/>
            <rFont val="Tahoma"/>
            <family val="2"/>
          </rPr>
          <t>50% complete retainage to 5%</t>
        </r>
        <r>
          <rPr>
            <sz val="8"/>
            <color indexed="81"/>
            <rFont val="Tahoma"/>
            <family val="2"/>
          </rPr>
          <t xml:space="preserve">
</t>
        </r>
      </text>
    </comment>
    <comment ref="Y36" authorId="1" shapeId="0" xr:uid="{00000000-0006-0000-0C00-000002000000}">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<sst xmlns="http://schemas.openxmlformats.org/spreadsheetml/2006/main" count="10996" uniqueCount="1186">
  <si>
    <t>Development Proposal Calculator</t>
  </si>
  <si>
    <t>U.S. Department of Housing
and Urban Development</t>
  </si>
  <si>
    <t>Office of Public and Indian Housing</t>
  </si>
  <si>
    <t>Public reporting burden for this collection of information is estimated to average 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to reduce this burden, to the Reports Management Officer, Paperwork Reduction Project, Office of Information Technology, U.S. Department of Housing and Urban Development, Washington, DC 20410-3600.  This agency may not collect this information, and you are not required to complete this form, unless it displays a currently valid OMB control number.
This collection of information is required for developing a Mixed-Finance rental project pursuant to HUD regulations 24 CFR 905. The information will be used to provide HUD with sufficient information to enable a determination that the proposed housing project is demographically and financially feasible and that HUD statutory and regulatory requirements have been met. No assurances of confidentiality are provided for this information collection</t>
  </si>
  <si>
    <t>FOR THOSE FAMILIAR WITH THE INSTRUCTIONS:
 START ON THE NEXT TAB AND CONTINUE TO MOVE RIGHT THROUGH THE TABS</t>
  </si>
  <si>
    <t>This workbook utilizes the PIH TDC Notice numbered:</t>
  </si>
  <si>
    <t>PIH 2011-38 (HA)</t>
  </si>
  <si>
    <t xml:space="preserve">The Notice expires when amended or supersceded, and it hasn't been yet. </t>
  </si>
  <si>
    <t>Instructions: TDC &amp; HCC Limit Calculation Worksheets</t>
  </si>
  <si>
    <t xml:space="preserve">Tips: </t>
  </si>
  <si>
    <t>Enter information in cells with blue borders, text or numbers on screen.</t>
  </si>
  <si>
    <t xml:space="preserve">Note:  To navigate among the worksheets, click the individual worksheet tabs at the bottom of this window.  If no worksheet tabs are visible, select "Options..." from the "Tools" menu.  In the dialogue box, select the "View" tab. Under "Window options" put a check mark in the "Sheet tabs" box. </t>
  </si>
  <si>
    <t xml:space="preserve">  </t>
  </si>
  <si>
    <t xml:space="preserve">Except for the Pro Forma and Draw Schedule,  other cells are locked, and all calculations are automated. </t>
  </si>
  <si>
    <t xml:space="preserve"> </t>
  </si>
  <si>
    <r>
      <t xml:space="preserve">Print these Instructions for easy reference, then begin at </t>
    </r>
    <r>
      <rPr>
        <b/>
        <sz val="10"/>
        <rFont val="Arial"/>
        <family val="2"/>
      </rPr>
      <t>Step 1</t>
    </r>
    <r>
      <rPr>
        <sz val="10"/>
        <rFont val="Arial"/>
        <family val="2"/>
      </rPr>
      <t>.</t>
    </r>
  </si>
  <si>
    <t>Step 1.  State Basic Information and Unit Mix</t>
  </si>
  <si>
    <t>&gt; Enter the PHA Name, Development Name, and Phase Number or Description (on the "Unit Mix" worksheet)</t>
  </si>
  <si>
    <r>
      <t xml:space="preserve">Step 2.  Enter the Number of Units of Each Type and Size </t>
    </r>
    <r>
      <rPr>
        <sz val="10"/>
        <rFont val="Arial"/>
        <family val="2"/>
      </rPr>
      <t>(on the "Unit Mix" worksheet)</t>
    </r>
  </si>
  <si>
    <t xml:space="preserve">&gt; Select the appropriate column(s) for the proposed units based on tenure type (Rental or Homeownership, PH or Non-PH), and development method.  </t>
  </si>
  <si>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</si>
  <si>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</si>
  <si>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t xml:space="preserve">&gt; Enter the number of units proposed, by Structure Type, in the appropriate row based on the Number of Bedrooms. </t>
  </si>
  <si>
    <t>•  TDC limit applies to development of public housing units under an Annual Contributions Contract (ACC) using Public Housing Capital Assistance (PHCA).</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</si>
  <si>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</si>
  <si>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t xml:space="preserve">-  HOPE VI and Choice Neighborhoods grant funds;  </t>
  </si>
  <si>
    <t>-  Public housing Capital Fund and Public Housing Development assistance provided under sections 9 and 5 of the 1937 Housing Act; and</t>
  </si>
  <si>
    <t>-  Public Housing Operating Fund assistance provided under section 9 of the 1937 Housing Act that is used for development.</t>
  </si>
  <si>
    <t>•  The TDC limit for Modernization of existing public housing is 90% of the published TDC limit for a given structure and unit type.</t>
  </si>
  <si>
    <t>•  The HCC limit is applicable only to New Construction units (not applicable to Rehabilitation of existing public housing, or to Acquisition units).</t>
  </si>
  <si>
    <t>The "TDC &amp; HCC Limit calculations" worksheet reflects all such applicability as described above.</t>
  </si>
  <si>
    <r>
      <t xml:space="preserve">•  </t>
    </r>
    <r>
      <rPr>
        <b/>
        <sz val="10"/>
        <rFont val="Arial"/>
        <family val="2"/>
      </rPr>
      <t>Definitions of Structure Types</t>
    </r>
    <r>
      <rPr>
        <sz val="10"/>
        <rFont val="Arial"/>
        <family val="2"/>
      </rPr>
      <t xml:space="preserve"> specified on the Unit Mix worksheet:</t>
    </r>
  </si>
  <si>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</si>
  <si>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</si>
  <si>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</si>
  <si>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</si>
  <si>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</si>
  <si>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r>
      <t xml:space="preserve">Step 3. Enter Number of Tax Credit, Market-Rate Rental, and Market-Rate For-Sale Units </t>
    </r>
    <r>
      <rPr>
        <sz val="10"/>
        <rFont val="Arial"/>
        <family val="2"/>
      </rPr>
      <t>(for reference only; not used in TDC calculation)</t>
    </r>
  </si>
  <si>
    <r>
      <t xml:space="preserve">Step 4. Enter Number of Special-Needs Units, and Describe Accessibility Design Features </t>
    </r>
    <r>
      <rPr>
        <sz val="10"/>
        <rFont val="Arial"/>
        <family val="2"/>
      </rPr>
      <t xml:space="preserve">(for reference only; not used in TDC calculation) </t>
    </r>
  </si>
  <si>
    <t xml:space="preserve">Step 5. Select Location  </t>
  </si>
  <si>
    <t xml:space="preserve">&gt; Make the appropriate selections from the menu lists provided there. </t>
  </si>
  <si>
    <t>&gt; Follow the Note boxes on that worksheet</t>
  </si>
  <si>
    <t xml:space="preserve">Step 6.  TDC &amp; HCC Calculations  </t>
  </si>
  <si>
    <r>
      <t>Step 7.  Enter Demolition &amp; Replacement Units (total, all project phases)</t>
    </r>
    <r>
      <rPr>
        <sz val="10"/>
        <rFont val="Arial"/>
        <family val="2"/>
      </rPr>
      <t xml:space="preserve"> (on "TDC &amp; HCC Limit calculations" worksheet)</t>
    </r>
  </si>
  <si>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</si>
  <si>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</si>
  <si>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t xml:space="preserve">•  Include only on-site, new-construction replacement rental public housing units and, and ownership units developed with </t>
  </si>
  <si>
    <t>Public Housing Capital Assistance (see Step 3, above for a definition of Public Housing Capital Assistance).</t>
  </si>
  <si>
    <t xml:space="preserve">Step 8.  Enter All Sources of Public Housing Capital Assistance </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</si>
  <si>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</si>
  <si>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</si>
  <si>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t>Step 9.  Enter All Uses of Public Housing Capital Assistance</t>
  </si>
  <si>
    <t>•  Use the budget line items provided.  These track HUD Notice PIH 2003-8,  For example:</t>
  </si>
  <si>
    <r>
      <t xml:space="preserve">-  BLI 1440:  </t>
    </r>
    <r>
      <rPr>
        <u/>
        <sz val="10"/>
        <rFont val="Arial"/>
        <family val="2"/>
      </rPr>
      <t>Site Acquisition</t>
    </r>
    <r>
      <rPr>
        <sz val="10"/>
        <rFont val="Arial"/>
        <family val="2"/>
      </rPr>
      <t xml:space="preserve"> costs are all expenses of acquiring sites (</t>
    </r>
    <r>
      <rPr>
        <u/>
        <sz val="10"/>
        <rFont val="Arial"/>
        <family val="2"/>
      </rPr>
      <t>only sites that do not include structures to be retained for housing</t>
    </r>
    <r>
      <rPr>
        <sz val="10"/>
        <rFont val="Arial"/>
        <family val="2"/>
      </rPr>
      <t>).</t>
    </r>
  </si>
  <si>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</si>
  <si>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Dwelling Structure costs must be categorized as Rehabilitation, New Construction, or Acquisition:</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</si>
  <si>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</si>
  <si>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</si>
  <si>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</si>
  <si>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Step 10.  Confirm that Sources are Equal to Uses</t>
  </si>
  <si>
    <t xml:space="preserve">&gt; Confirm that all Grant Funds and Public Housing Capital Assistance (GFPH) sources are included.  </t>
  </si>
  <si>
    <t xml:space="preserve">&gt; Confirm that sources of GFPH are equal to uses of GFPH  </t>
  </si>
  <si>
    <r>
      <t xml:space="preserve">Step 11.  Enter any Extraordinary Site Cost </t>
    </r>
    <r>
      <rPr>
        <sz val="10"/>
        <rFont val="Arial"/>
        <family val="2"/>
      </rPr>
      <t>(a component of Additional Project Costs -- not subject to TDC limit)</t>
    </r>
    <r>
      <rPr>
        <b/>
        <sz val="10"/>
        <rFont val="Arial"/>
        <family val="2"/>
      </rPr>
      <t xml:space="preserve"> </t>
    </r>
  </si>
  <si>
    <r>
      <t>&gt; Enter any Extraordinary Site Cost in the cell provided. This may be some or all of the funds entered in BLI 1450 (</t>
    </r>
    <r>
      <rPr>
        <b/>
        <sz val="10"/>
        <rFont val="Arial"/>
        <family val="2"/>
      </rPr>
      <t>Step 8</t>
    </r>
    <r>
      <rPr>
        <sz val="10"/>
        <rFont val="Arial"/>
        <family val="2"/>
      </rPr>
      <t>).</t>
    </r>
  </si>
  <si>
    <t>•  Extraordinary Site Costs must be verified by an independent registered engineer and approved by HUD.</t>
  </si>
  <si>
    <t>Step 12. Review TDC and HCC Limit Calculation Results</t>
  </si>
  <si>
    <t>&gt; Review the results of the TDC and HCC limit calculations, and print the worksheet.</t>
  </si>
  <si>
    <t xml:space="preserve">•  The TDC and HCC limit analysis results are shown on the lower right of the "TDC &amp; HCC Limit calculations" worksheet.  </t>
  </si>
  <si>
    <t xml:space="preserve">•  All worksheets are pre-formatted for printing.  To print the current worksheet or all worksheets, select "Print…" from the "File" menu.  </t>
  </si>
  <si>
    <t>•  Direct project questions to the Project Manager at the HUD Office of Public Housing Investments.</t>
  </si>
  <si>
    <r>
      <t>Disclaimer:</t>
    </r>
    <r>
      <rPr>
        <sz val="10"/>
        <rFont val="Arial"/>
        <family val="2"/>
      </rPr>
      <t xml:space="preserve">  This workbook does not replace applicable statutes, regulations, notices or other HUD guidance.  </t>
    </r>
  </si>
  <si>
    <t>Step 5.  Using the Drop-down Lists Provided Below, Select the City (or Region) and State where the PROJECT will be located</t>
  </si>
  <si>
    <t xml:space="preserve">This workbook uses the TDCs and HCCs in accordance with HUD Notice PIH-2011-38 (HA), as updated to include HUD's most recent TDC and HCC limits, which can be found on the Capital Fund Program website. </t>
  </si>
  <si>
    <t>Note that this worksheet cannot be protected.  Please take care to enter information into the blue bordered cells only.</t>
  </si>
  <si>
    <t>City</t>
  </si>
  <si>
    <t>BRIDGEPORT</t>
  </si>
  <si>
    <t>&lt;-- Select your City from list here</t>
  </si>
  <si>
    <t>StateName</t>
  </si>
  <si>
    <t>CONNECTICUT</t>
  </si>
  <si>
    <t>&lt;-- Select your State from list here</t>
  </si>
  <si>
    <t>Type</t>
  </si>
  <si>
    <t>Data</t>
  </si>
  <si>
    <t>Total</t>
  </si>
  <si>
    <t>Note 1:  When you select a valid City/State combination, this table will show the TDC and HCC limits from the above-referenced HUD Notice.  Use the TDC and HCC limits in effect at the time of project closing.</t>
  </si>
  <si>
    <t>Detached/Semi-Detached</t>
  </si>
  <si>
    <t>Sum of 0 Bedrooms, TDC</t>
  </si>
  <si>
    <t>Sum of 1 Bedrooms, TDC</t>
  </si>
  <si>
    <t>Sum of 2 Bedrooms, TDC</t>
  </si>
  <si>
    <t>Sum of 3 Bedrooms, TDC</t>
  </si>
  <si>
    <t>Sum of 4 Bedrooms, TDC</t>
  </si>
  <si>
    <t>Sum of 5 Bedrooms, TDC</t>
  </si>
  <si>
    <t>Note 2:  If the desired City/State combination is not included in the list here, contact the local HUD Field Office.  They will assist in determining the most appropriate City/State combination.</t>
  </si>
  <si>
    <t>Sum of 6 Bedrooms, TDC</t>
  </si>
  <si>
    <t>Sum of 0 Bedrooms, HCC</t>
  </si>
  <si>
    <t>Sum of 1 Bedrooms, HCC</t>
  </si>
  <si>
    <t>Sum of 2 Bedrooms, HCC</t>
  </si>
  <si>
    <t>Sum of 3 Bedrooms, HCC</t>
  </si>
  <si>
    <t>Sum of 4 Bedrooms, HCC</t>
  </si>
  <si>
    <t>Note 3:  Total Development Cost limits and Housing Construction Cost limits from this table will be transferred automatically to the "TDC &amp; HCC Limit calculations" worksheet.</t>
  </si>
  <si>
    <t>Sum of 5 Bedrooms, HCC</t>
  </si>
  <si>
    <t>Sum of 6 Bedrooms, HCC</t>
  </si>
  <si>
    <t>Elevator</t>
  </si>
  <si>
    <t>(There is no need to print this worksheet)</t>
  </si>
  <si>
    <t>Row House</t>
  </si>
  <si>
    <t>Walkup</t>
  </si>
  <si>
    <t>Region Order</t>
  </si>
  <si>
    <t>RegionLabel</t>
  </si>
  <si>
    <t>StateAbbrev</t>
  </si>
  <si>
    <t>Sort Order</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</si>
  <si>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</si>
  <si>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</si>
  <si>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</si>
  <si>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</si>
  <si>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</si>
  <si>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</si>
  <si>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</si>
  <si>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</si>
  <si>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</si>
  <si>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</si>
  <si>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</si>
  <si>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</si>
  <si>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</si>
  <si>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</si>
  <si>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CT</t>
  </si>
  <si>
    <t>HARTFORD</t>
  </si>
  <si>
    <t>MERIDEN</t>
  </si>
  <si>
    <t>NEW BRITAIN</t>
  </si>
  <si>
    <t>NEW HAVEN</t>
  </si>
  <si>
    <t>NEW LONDON</t>
  </si>
  <si>
    <t>STAMFORD</t>
  </si>
  <si>
    <t>WATERBURY</t>
  </si>
  <si>
    <t>MAINE</t>
  </si>
  <si>
    <t>ME</t>
  </si>
  <si>
    <t>AUGUSTA</t>
  </si>
  <si>
    <t>BANGOR</t>
  </si>
  <si>
    <t>LEWISTON</t>
  </si>
  <si>
    <t>PORTLAND</t>
  </si>
  <si>
    <t>WATERVILLE</t>
  </si>
  <si>
    <t>MASSACHUSETTS</t>
  </si>
  <si>
    <t>MA</t>
  </si>
  <si>
    <t>BOSTON</t>
  </si>
  <si>
    <t>LAWRENCE</t>
  </si>
  <si>
    <t>LOWELL</t>
  </si>
  <si>
    <t>NEW BEDFORD</t>
  </si>
  <si>
    <t>PITTSFIELD</t>
  </si>
  <si>
    <t>SPRINGFIELD</t>
  </si>
  <si>
    <t>WORCESTER</t>
  </si>
  <si>
    <t>NEW HAMPSHIRE</t>
  </si>
  <si>
    <t>NH</t>
  </si>
  <si>
    <t>CONCORD</t>
  </si>
  <si>
    <t>KEENE</t>
  </si>
  <si>
    <t>LITTLETON</t>
  </si>
  <si>
    <t>MANCHESTER</t>
  </si>
  <si>
    <t>NASHUA</t>
  </si>
  <si>
    <t>PORTSMOUTH</t>
  </si>
  <si>
    <t>RHODE ISLAND</t>
  </si>
  <si>
    <t>RI</t>
  </si>
  <si>
    <t>NEWPORT</t>
  </si>
  <si>
    <t>PROVIDENCE</t>
  </si>
  <si>
    <t>VERMONT</t>
  </si>
  <si>
    <t>VT</t>
  </si>
  <si>
    <t>BRATTLEBORO</t>
  </si>
  <si>
    <t>BURLINGTON</t>
  </si>
  <si>
    <t>MONTPELIER</t>
  </si>
  <si>
    <t>RUTLAND</t>
  </si>
  <si>
    <t>ALASKA</t>
  </si>
  <si>
    <t>AK</t>
  </si>
  <si>
    <t>ANCHORAGE</t>
  </si>
  <si>
    <t>FAIRBANKS</t>
  </si>
  <si>
    <t>JUNEAU</t>
  </si>
  <si>
    <t>KETCHIKAN</t>
  </si>
  <si>
    <t>IDAHO</t>
  </si>
  <si>
    <t>ID</t>
  </si>
  <si>
    <t>BOISE</t>
  </si>
  <si>
    <t>COEUR D'ALENE</t>
  </si>
  <si>
    <t>IDAHO FALLS</t>
  </si>
  <si>
    <t>POCATELLO</t>
  </si>
  <si>
    <t>TWIN FALLS</t>
  </si>
  <si>
    <t>OREGON</t>
  </si>
  <si>
    <t>OR</t>
  </si>
  <si>
    <t>BEND</t>
  </si>
  <si>
    <t>EUGENE</t>
  </si>
  <si>
    <t>KLAMATH FALLS</t>
  </si>
  <si>
    <t>MEDFORD</t>
  </si>
  <si>
    <t>PENDLETON</t>
  </si>
  <si>
    <t>SALEM</t>
  </si>
  <si>
    <t>WASHINGTON</t>
  </si>
  <si>
    <t>WA</t>
  </si>
  <si>
    <t>EVERETT</t>
  </si>
  <si>
    <t>OLYMPIA</t>
  </si>
  <si>
    <t>SEATTLE</t>
  </si>
  <si>
    <t>SPOKANE</t>
  </si>
  <si>
    <t>TACOMA</t>
  </si>
  <si>
    <t>VANCOUVER</t>
  </si>
  <si>
    <t>WENATCHEE</t>
  </si>
  <si>
    <t>YAKIMA</t>
  </si>
  <si>
    <t>GUAM</t>
  </si>
  <si>
    <t>GQ</t>
  </si>
  <si>
    <t>NEW JERSEY</t>
  </si>
  <si>
    <t>NJ</t>
  </si>
  <si>
    <t>ATLANTIC CITY</t>
  </si>
  <si>
    <t>CAMDEN</t>
  </si>
  <si>
    <t>ELIZABETH</t>
  </si>
  <si>
    <t>HACKENSACK</t>
  </si>
  <si>
    <t>JERSEY CITY</t>
  </si>
  <si>
    <t>NEW BRUNSWICK</t>
  </si>
  <si>
    <t>NEWARK</t>
  </si>
  <si>
    <t>PATERSON</t>
  </si>
  <si>
    <t>TRENTON</t>
  </si>
  <si>
    <t>VINELAND</t>
  </si>
  <si>
    <t>NEW YORK</t>
  </si>
  <si>
    <t>NY</t>
  </si>
  <si>
    <t>ALBANY</t>
  </si>
  <si>
    <t>BINGHAMTON</t>
  </si>
  <si>
    <t>BRONX</t>
  </si>
  <si>
    <t>BROOKLYN</t>
  </si>
  <si>
    <t>BUFFALO</t>
  </si>
  <si>
    <t>ELMIRA</t>
  </si>
  <si>
    <t>JAMESTOWN</t>
  </si>
  <si>
    <t>KINGSTON</t>
  </si>
  <si>
    <t>NIAGARA FALLS</t>
  </si>
  <si>
    <t>PLATTSBURGH</t>
  </si>
  <si>
    <t>POUGHKEEPSIE</t>
  </si>
  <si>
    <t>QUEENS</t>
  </si>
  <si>
    <t>ROCHESTER</t>
  </si>
  <si>
    <t>SCHENECTADY</t>
  </si>
  <si>
    <t>STATEN ISLAND</t>
  </si>
  <si>
    <t>SYRACUSE</t>
  </si>
  <si>
    <t>UTICA</t>
  </si>
  <si>
    <t>WATERTOWN</t>
  </si>
  <si>
    <t>YONKERS</t>
  </si>
  <si>
    <t>PUERTO RICO</t>
  </si>
  <si>
    <t>PR</t>
  </si>
  <si>
    <t>SAN JUAN</t>
  </si>
  <si>
    <t>VIRGIN ISLANDS</t>
  </si>
  <si>
    <t>VI</t>
  </si>
  <si>
    <t>ST. CROIX</t>
  </si>
  <si>
    <t>ST. JOHN</t>
  </si>
  <si>
    <t>ST. THOMAS</t>
  </si>
  <si>
    <t>DELAWARE</t>
  </si>
  <si>
    <t>DE</t>
  </si>
  <si>
    <t>DOVER</t>
  </si>
  <si>
    <t>WILMINGTON</t>
  </si>
  <si>
    <t>DISTRICT OF COLUMBIA</t>
  </si>
  <si>
    <t>DC</t>
  </si>
  <si>
    <t>MARYLAND</t>
  </si>
  <si>
    <t>MD</t>
  </si>
  <si>
    <t>BALTIMORE</t>
  </si>
  <si>
    <t>CUMBERLAND</t>
  </si>
  <si>
    <t>HAGERSTOWN</t>
  </si>
  <si>
    <t>SILVER SPRING</t>
  </si>
  <si>
    <t>PENNSYLVANIA</t>
  </si>
  <si>
    <t>PA</t>
  </si>
  <si>
    <t>ALLENTOWN</t>
  </si>
  <si>
    <t>ALTOONA</t>
  </si>
  <si>
    <t>ERIE</t>
  </si>
  <si>
    <t>HARRISBURG</t>
  </si>
  <si>
    <t>JOHNSTOWN</t>
  </si>
  <si>
    <t>LANCASTER</t>
  </si>
  <si>
    <t>NORRISTOWN</t>
  </si>
  <si>
    <t>PHILADELPHIA</t>
  </si>
  <si>
    <t>PITTSBURGH</t>
  </si>
  <si>
    <t>READING</t>
  </si>
  <si>
    <t>SCRANTON</t>
  </si>
  <si>
    <t>STATE COLLEGE</t>
  </si>
  <si>
    <t>WILKES-BARRE</t>
  </si>
  <si>
    <t>WILLIAMSPORT</t>
  </si>
  <si>
    <t>YORK</t>
  </si>
  <si>
    <t>VIRGINIA</t>
  </si>
  <si>
    <t>VA</t>
  </si>
  <si>
    <t>ALEXANDRIA</t>
  </si>
  <si>
    <t>ARLINGTON</t>
  </si>
  <si>
    <t>CHARLOTTESVILLE</t>
  </si>
  <si>
    <t>FREDERICKSBURG</t>
  </si>
  <si>
    <t>LYNCHBURG</t>
  </si>
  <si>
    <t>NEWPORT NEWS</t>
  </si>
  <si>
    <t>NORFOLK</t>
  </si>
  <si>
    <t>PETERSBURG</t>
  </si>
  <si>
    <t>RICHMOND</t>
  </si>
  <si>
    <t>ROANOKE</t>
  </si>
  <si>
    <t>WINCHESTER</t>
  </si>
  <si>
    <t>WEST VIRGINIA</t>
  </si>
  <si>
    <t>WV</t>
  </si>
  <si>
    <t>BECKLEY</t>
  </si>
  <si>
    <t>BLUEFIELD</t>
  </si>
  <si>
    <t>CHARLESTON</t>
  </si>
  <si>
    <t>CLARKSBURG</t>
  </si>
  <si>
    <t>HUNTINGTON</t>
  </si>
  <si>
    <t>MORGANTOWN</t>
  </si>
  <si>
    <t>PARKERSBURG</t>
  </si>
  <si>
    <t>WHEELING</t>
  </si>
  <si>
    <t>ALABAMA</t>
  </si>
  <si>
    <t>AL</t>
  </si>
  <si>
    <t>ANNISTON</t>
  </si>
  <si>
    <t>BIRMINGHAM</t>
  </si>
  <si>
    <t>DOTHAN</t>
  </si>
  <si>
    <t>GADSDEN</t>
  </si>
  <si>
    <t>HUNTSVILLE</t>
  </si>
  <si>
    <t>MOBILE</t>
  </si>
  <si>
    <t>MONTGOMERY</t>
  </si>
  <si>
    <t>PHENIX CITY</t>
  </si>
  <si>
    <t>TUSCALOOSA</t>
  </si>
  <si>
    <t>FLORIDA</t>
  </si>
  <si>
    <t>FL</t>
  </si>
  <si>
    <t>DAYTONA BEACH</t>
  </si>
  <si>
    <t>FORT MYERS</t>
  </si>
  <si>
    <t>GAINESVILLE</t>
  </si>
  <si>
    <t>JACKSONVILLE</t>
  </si>
  <si>
    <t>LAKELAND</t>
  </si>
  <si>
    <t>MIAMI</t>
  </si>
  <si>
    <t>ORLANDO</t>
  </si>
  <si>
    <t>PANAMA CITY</t>
  </si>
  <si>
    <t>PENSACOLA</t>
  </si>
  <si>
    <t>SARASOTA</t>
  </si>
  <si>
    <t>TALLAHASSEE</t>
  </si>
  <si>
    <t>TAMPA</t>
  </si>
  <si>
    <t>GEORGIA</t>
  </si>
  <si>
    <t>GA</t>
  </si>
  <si>
    <t>ATHENS</t>
  </si>
  <si>
    <t>ATLANTA</t>
  </si>
  <si>
    <t>COLUMBUS</t>
  </si>
  <si>
    <t>MACON</t>
  </si>
  <si>
    <t>SAVANNAH</t>
  </si>
  <si>
    <t>VALDOSTA</t>
  </si>
  <si>
    <t>KENTUCKY</t>
  </si>
  <si>
    <t>KY</t>
  </si>
  <si>
    <t>ASHLAND</t>
  </si>
  <si>
    <t>BOWLING GREEN</t>
  </si>
  <si>
    <t>COVINGTON</t>
  </si>
  <si>
    <t>FRANKFORT</t>
  </si>
  <si>
    <t>LEXINGTON</t>
  </si>
  <si>
    <t>LOUISVILLE</t>
  </si>
  <si>
    <t>OWENSBORO</t>
  </si>
  <si>
    <t>PADUCAH</t>
  </si>
  <si>
    <t>MISSISSIPPI</t>
  </si>
  <si>
    <t>MS</t>
  </si>
  <si>
    <t>BILOXI</t>
  </si>
  <si>
    <t>GREENVILLE</t>
  </si>
  <si>
    <t>JACKSON</t>
  </si>
  <si>
    <t>LAUREL</t>
  </si>
  <si>
    <t>MERIDIAN</t>
  </si>
  <si>
    <t>TUPELO</t>
  </si>
  <si>
    <t>NORTH CAROLINA</t>
  </si>
  <si>
    <t>NC</t>
  </si>
  <si>
    <t>ASHEVILLE</t>
  </si>
  <si>
    <t>CHARLOTTE</t>
  </si>
  <si>
    <t>DURHAM</t>
  </si>
  <si>
    <t>FAYETTEVILLE</t>
  </si>
  <si>
    <t>GASTONIA</t>
  </si>
  <si>
    <t>GREENSBORO</t>
  </si>
  <si>
    <t>HICKORY</t>
  </si>
  <si>
    <t>RALEIGH</t>
  </si>
  <si>
    <t>ROCKY MOUNT</t>
  </si>
  <si>
    <t>WINSTON-SALEM</t>
  </si>
  <si>
    <t>SOUTH CAROLINA</t>
  </si>
  <si>
    <t>SC</t>
  </si>
  <si>
    <t>COLUMBIA</t>
  </si>
  <si>
    <t>FLORENCE</t>
  </si>
  <si>
    <t>ROCK HILL</t>
  </si>
  <si>
    <t>SPARTANBURG</t>
  </si>
  <si>
    <t>TENNESSEE</t>
  </si>
  <si>
    <t>TN</t>
  </si>
  <si>
    <t>CHATTANOOGA</t>
  </si>
  <si>
    <t>JOHNSON CITY</t>
  </si>
  <si>
    <t>KNOXVILLE</t>
  </si>
  <si>
    <t>MEMPHIS</t>
  </si>
  <si>
    <t>NASHVILLE</t>
  </si>
  <si>
    <t>ILLINOIS</t>
  </si>
  <si>
    <t>IL</t>
  </si>
  <si>
    <t>BLOOMINGTON</t>
  </si>
  <si>
    <t>CARBONDALE</t>
  </si>
  <si>
    <t>CENTRALIA</t>
  </si>
  <si>
    <t>CHAMPAIGN</t>
  </si>
  <si>
    <t>CHICAGO</t>
  </si>
  <si>
    <t>DECATUR</t>
  </si>
  <si>
    <t>EAST ST. LOUIS</t>
  </si>
  <si>
    <t>GALESBURG</t>
  </si>
  <si>
    <t>JOLIET</t>
  </si>
  <si>
    <t>KANKAKEE</t>
  </si>
  <si>
    <t>PEORIA</t>
  </si>
  <si>
    <t>QUINCY</t>
  </si>
  <si>
    <t>ROCK ISLAND</t>
  </si>
  <si>
    <t>ROCKFORD</t>
  </si>
  <si>
    <t>INDIANA</t>
  </si>
  <si>
    <t>IN</t>
  </si>
  <si>
    <t>ANDERSON</t>
  </si>
  <si>
    <t>EVANSVILLE</t>
  </si>
  <si>
    <t>FORT WAYNE</t>
  </si>
  <si>
    <t>GARY</t>
  </si>
  <si>
    <t>INDIANAPOLIS</t>
  </si>
  <si>
    <t>KOKOMO</t>
  </si>
  <si>
    <t>LAFAYETTE</t>
  </si>
  <si>
    <t>MUNCIE</t>
  </si>
  <si>
    <t>SOUTH BEND</t>
  </si>
  <si>
    <t>TERRE HAUTE</t>
  </si>
  <si>
    <t>MICHIGAN</t>
  </si>
  <si>
    <t>MI</t>
  </si>
  <si>
    <t>ANN ARBOR</t>
  </si>
  <si>
    <t>BATTLE CREEK</t>
  </si>
  <si>
    <t>BAY CITY</t>
  </si>
  <si>
    <t>DETROIT</t>
  </si>
  <si>
    <t>FLINT</t>
  </si>
  <si>
    <t>GRAND RAPIDS</t>
  </si>
  <si>
    <t>KALAMAZOO</t>
  </si>
  <si>
    <t>LANSING</t>
  </si>
  <si>
    <t>MUSKEGON</t>
  </si>
  <si>
    <t>SAGINAW</t>
  </si>
  <si>
    <t>TRAVERSE CITY</t>
  </si>
  <si>
    <t>MINNESOTA</t>
  </si>
  <si>
    <t>MN</t>
  </si>
  <si>
    <t>BRAINERD</t>
  </si>
  <si>
    <t>DULUTH</t>
  </si>
  <si>
    <t>MANKATO</t>
  </si>
  <si>
    <t>MINNEAPOLIS</t>
  </si>
  <si>
    <t>SAINT PAUL</t>
  </si>
  <si>
    <t>ST. CLOUD</t>
  </si>
  <si>
    <t>OHIO</t>
  </si>
  <si>
    <t>OH</t>
  </si>
  <si>
    <t>AKRON</t>
  </si>
  <si>
    <t>CANTON</t>
  </si>
  <si>
    <t>CINCINNATI</t>
  </si>
  <si>
    <t>CLEVELAND</t>
  </si>
  <si>
    <t>DAYTON</t>
  </si>
  <si>
    <t>HAMILTON</t>
  </si>
  <si>
    <t>LIMA</t>
  </si>
  <si>
    <t>LORAIN</t>
  </si>
  <si>
    <t>MANSFIELD</t>
  </si>
  <si>
    <t>MARION</t>
  </si>
  <si>
    <t>TOLEDO</t>
  </si>
  <si>
    <t>YOUNGSTOWN</t>
  </si>
  <si>
    <t>WISCONSIN</t>
  </si>
  <si>
    <t>WI</t>
  </si>
  <si>
    <t>BELOIT</t>
  </si>
  <si>
    <t>EAU CLAIRE</t>
  </si>
  <si>
    <t>GREEN BAY</t>
  </si>
  <si>
    <t>KENOSHA</t>
  </si>
  <si>
    <t>LA CROSSE</t>
  </si>
  <si>
    <t>MADISON</t>
  </si>
  <si>
    <t>MILWAUKEE</t>
  </si>
  <si>
    <t>OSHKOSH</t>
  </si>
  <si>
    <t>RACINE</t>
  </si>
  <si>
    <t>SUPERIOR</t>
  </si>
  <si>
    <t>WAUSAU</t>
  </si>
  <si>
    <t>ARKANSAS</t>
  </si>
  <si>
    <t>AR</t>
  </si>
  <si>
    <t>FORT SMITH</t>
  </si>
  <si>
    <t>HOT SPRINGS</t>
  </si>
  <si>
    <t>JONESBORO</t>
  </si>
  <si>
    <t>LITTLE ROCK</t>
  </si>
  <si>
    <t>TEXARKANA</t>
  </si>
  <si>
    <t>WEST MEMPHIS</t>
  </si>
  <si>
    <t>LOUISIANA</t>
  </si>
  <si>
    <t>LA</t>
  </si>
  <si>
    <t>BATON ROUGE</t>
  </si>
  <si>
    <t>LAKE CHARLES</t>
  </si>
  <si>
    <t>MONROE</t>
  </si>
  <si>
    <t>NEW ORLEANS</t>
  </si>
  <si>
    <t>SHREVEPORT</t>
  </si>
  <si>
    <t>NEW MEXICO</t>
  </si>
  <si>
    <t>NM</t>
  </si>
  <si>
    <t>ALBUQUERQUE</t>
  </si>
  <si>
    <t>CLOVIS</t>
  </si>
  <si>
    <t>FARMINGTON</t>
  </si>
  <si>
    <t>GALLUP</t>
  </si>
  <si>
    <t>LAS CRUCES</t>
  </si>
  <si>
    <t>ROSWELL</t>
  </si>
  <si>
    <t>SANTA FE</t>
  </si>
  <si>
    <t>OKLAHOMA</t>
  </si>
  <si>
    <t>OK</t>
  </si>
  <si>
    <t>ARDMORE</t>
  </si>
  <si>
    <t>ENID</t>
  </si>
  <si>
    <t>LAWTON</t>
  </si>
  <si>
    <t>OKLAHOMA CITY</t>
  </si>
  <si>
    <t>TULSA</t>
  </si>
  <si>
    <t>TEXAS</t>
  </si>
  <si>
    <t>TX</t>
  </si>
  <si>
    <t>ABILENE</t>
  </si>
  <si>
    <t>AMARILLO</t>
  </si>
  <si>
    <t>AUSTIN</t>
  </si>
  <si>
    <t>BEAUMONT</t>
  </si>
  <si>
    <t>CORPUS CHRISTI</t>
  </si>
  <si>
    <t>DALLAS</t>
  </si>
  <si>
    <t>EL PASO</t>
  </si>
  <si>
    <t>FORT WORTH</t>
  </si>
  <si>
    <t>GALVESTON</t>
  </si>
  <si>
    <t>HOUSTON</t>
  </si>
  <si>
    <t>LAREDO</t>
  </si>
  <si>
    <t>LONGVIEW</t>
  </si>
  <si>
    <t>LUBBOCK</t>
  </si>
  <si>
    <t>MIDLAND</t>
  </si>
  <si>
    <t>SAN ANGELO</t>
  </si>
  <si>
    <t>SAN ANTONIO</t>
  </si>
  <si>
    <t>TYLER</t>
  </si>
  <si>
    <t>VICTORIA</t>
  </si>
  <si>
    <t>WACO</t>
  </si>
  <si>
    <t>WICHITA FALLS</t>
  </si>
  <si>
    <t>IOWA</t>
  </si>
  <si>
    <t>IA</t>
  </si>
  <si>
    <t>CEDAR RAPIDS</t>
  </si>
  <si>
    <t>COUNCIL BLUFFS</t>
  </si>
  <si>
    <t>DAVENPORT</t>
  </si>
  <si>
    <t>DES MOINES</t>
  </si>
  <si>
    <t>DUBUQUE</t>
  </si>
  <si>
    <t>FORT DODGE</t>
  </si>
  <si>
    <t>MASON CITY</t>
  </si>
  <si>
    <t>SIOUX CITY</t>
  </si>
  <si>
    <t>WATERLOO</t>
  </si>
  <si>
    <t>KANSAS</t>
  </si>
  <si>
    <t>KS</t>
  </si>
  <si>
    <t>DODGE CITY</t>
  </si>
  <si>
    <t>FORT SCOTT</t>
  </si>
  <si>
    <t>HAYS</t>
  </si>
  <si>
    <t>KANSAS CITY</t>
  </si>
  <si>
    <t>LIBERAL</t>
  </si>
  <si>
    <t>SALINA</t>
  </si>
  <si>
    <t>TOPEKA</t>
  </si>
  <si>
    <t>WICHITA</t>
  </si>
  <si>
    <t>MISSOURI</t>
  </si>
  <si>
    <t>MO</t>
  </si>
  <si>
    <t>CAPE GIRARDEAU</t>
  </si>
  <si>
    <t>JEFFERSON CITY</t>
  </si>
  <si>
    <t>JOPLIN</t>
  </si>
  <si>
    <t>ROLLA</t>
  </si>
  <si>
    <t>ST. JOSEPH</t>
  </si>
  <si>
    <t>ST. LOUIS</t>
  </si>
  <si>
    <t>NEBRASKA</t>
  </si>
  <si>
    <t>NE</t>
  </si>
  <si>
    <t>GRAND ISLAND</t>
  </si>
  <si>
    <t>LINCOLN</t>
  </si>
  <si>
    <t>NORTH PLATTE</t>
  </si>
  <si>
    <t>OMAHA</t>
  </si>
  <si>
    <t>COLORADO</t>
  </si>
  <si>
    <t>CO</t>
  </si>
  <si>
    <t>BOULDER</t>
  </si>
  <si>
    <t>COLORADO SPRINGS</t>
  </si>
  <si>
    <t>DENVER</t>
  </si>
  <si>
    <t>DURANGO</t>
  </si>
  <si>
    <t>FORT COLLINS</t>
  </si>
  <si>
    <t>GRAND JUNCTION</t>
  </si>
  <si>
    <t>GREELEY</t>
  </si>
  <si>
    <t>MONTROSE</t>
  </si>
  <si>
    <t>PUEBLO</t>
  </si>
  <si>
    <t>MONTANA</t>
  </si>
  <si>
    <t>MT</t>
  </si>
  <si>
    <t>BILLINGS</t>
  </si>
  <si>
    <t>BUTTE</t>
  </si>
  <si>
    <t>GREAT FALLS</t>
  </si>
  <si>
    <t>HELENA</t>
  </si>
  <si>
    <t>MISSOULA</t>
  </si>
  <si>
    <t>NORTH DAKOTA</t>
  </si>
  <si>
    <t>ND</t>
  </si>
  <si>
    <t>BISMARCK</t>
  </si>
  <si>
    <t>FARGO</t>
  </si>
  <si>
    <t>GRAND FORKS</t>
  </si>
  <si>
    <t>MINOT</t>
  </si>
  <si>
    <t>WILLISTON</t>
  </si>
  <si>
    <t>SOUTH DAKOTA</t>
  </si>
  <si>
    <t>SD</t>
  </si>
  <si>
    <t>ABERDEEN</t>
  </si>
  <si>
    <t>MITCHELL</t>
  </si>
  <si>
    <t>PIERRE</t>
  </si>
  <si>
    <t>RAPID CITY</t>
  </si>
  <si>
    <t>SIOUX FALLS</t>
  </si>
  <si>
    <t>UTAH</t>
  </si>
  <si>
    <t>UT</t>
  </si>
  <si>
    <t>OGDEN</t>
  </si>
  <si>
    <t>PROVO</t>
  </si>
  <si>
    <t>SALT LAKE CITY</t>
  </si>
  <si>
    <t>WYOMING</t>
  </si>
  <si>
    <t>WY</t>
  </si>
  <si>
    <t>CASPER</t>
  </si>
  <si>
    <t>CHEYENNE</t>
  </si>
  <si>
    <t>ROCK SPRINGS</t>
  </si>
  <si>
    <t>SHERIDAN</t>
  </si>
  <si>
    <t>ARIZONA</t>
  </si>
  <si>
    <t>AZ</t>
  </si>
  <si>
    <t>FLAGSTAFF</t>
  </si>
  <si>
    <t>KINGMAN</t>
  </si>
  <si>
    <t>PHOENIX</t>
  </si>
  <si>
    <t>PRESCOTT</t>
  </si>
  <si>
    <t>TUCSON</t>
  </si>
  <si>
    <t>CALIFORNIA</t>
  </si>
  <si>
    <t>CA</t>
  </si>
  <si>
    <t>BAKERSFIELD</t>
  </si>
  <si>
    <t>EUREKA</t>
  </si>
  <si>
    <t>FRESNO</t>
  </si>
  <si>
    <t>LOS ANGELES</t>
  </si>
  <si>
    <t>MARYSVILLE</t>
  </si>
  <si>
    <t>MODESTO</t>
  </si>
  <si>
    <t>PALM SPRINGS</t>
  </si>
  <si>
    <t>REDDING</t>
  </si>
  <si>
    <t>RIVERSIDE</t>
  </si>
  <si>
    <t>SACRAMENTO</t>
  </si>
  <si>
    <t>SALINAS</t>
  </si>
  <si>
    <t>SAN BERNADINO</t>
  </si>
  <si>
    <t>SAN DIEGO</t>
  </si>
  <si>
    <t>SAN FRANCISCO</t>
  </si>
  <si>
    <t>SAN JOSE</t>
  </si>
  <si>
    <t>SAN LUIS OBISPO</t>
  </si>
  <si>
    <t>SAN MATEO</t>
  </si>
  <si>
    <t>SANTA BARBARA</t>
  </si>
  <si>
    <t>SANTA CRUZ</t>
  </si>
  <si>
    <t>SANTA ROSA</t>
  </si>
  <si>
    <t>STOCKTON</t>
  </si>
  <si>
    <t>SUSANVILLE</t>
  </si>
  <si>
    <t>HAWAII</t>
  </si>
  <si>
    <t>HI</t>
  </si>
  <si>
    <t>HILO</t>
  </si>
  <si>
    <t>NEVADA</t>
  </si>
  <si>
    <t>NV</t>
  </si>
  <si>
    <t>CARSON CITY</t>
  </si>
  <si>
    <t>ELKO</t>
  </si>
  <si>
    <t>LAS VEGAS</t>
  </si>
  <si>
    <t>RENO</t>
  </si>
  <si>
    <t>Unit Mix and Accessibility Summary, Post-Revitalization</t>
  </si>
  <si>
    <t>Step 1:  Enter the PHA Name, the Development Name, and Phase Number or Description</t>
  </si>
  <si>
    <t xml:space="preserve">Applicant PHA/Grantee: </t>
  </si>
  <si>
    <t>Housing Authority of Sample City</t>
  </si>
  <si>
    <t xml:space="preserve">Grant Name, if applicable: </t>
  </si>
  <si>
    <t>Sample Grant Name</t>
  </si>
  <si>
    <t xml:space="preserve">Phase/Project/Development Name: </t>
  </si>
  <si>
    <t>Sample Mixed-Finance Development or Sample Phase</t>
  </si>
  <si>
    <t xml:space="preserve">PIC Development Number: </t>
  </si>
  <si>
    <t>[enter the new AMP-format development number]</t>
  </si>
  <si>
    <r>
      <t xml:space="preserve">Step 2:  Enter the Number of Units </t>
    </r>
    <r>
      <rPr>
        <sz val="10"/>
        <rFont val="Arial"/>
        <family val="2"/>
      </rPr>
      <t>(by Structure Type and Unit Size, according to Unit Category and Development Method)</t>
    </r>
  </si>
  <si>
    <t>Rental Unit Categories</t>
  </si>
  <si>
    <t>Homeownership Unit Categories</t>
  </si>
  <si>
    <t>Public Housing
or Replacement Units</t>
  </si>
  <si>
    <r>
      <t>Non-Public Housing</t>
    </r>
    <r>
      <rPr>
        <sz val="9"/>
        <rFont val="Arial"/>
        <family val="2"/>
      </rPr>
      <t xml:space="preserve"> 
</t>
    </r>
    <r>
      <rPr>
        <b/>
        <sz val="9"/>
        <rFont val="Arial"/>
        <family val="2"/>
      </rPr>
      <t>or Non-Replacement</t>
    </r>
  </si>
  <si>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</si>
  <si>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</si>
  <si>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 xml:space="preserve"> Structure
 Type</t>
  </si>
  <si>
    <t xml:space="preserve"> Number of
 Bedrooms</t>
  </si>
  <si>
    <r>
      <t xml:space="preserve"> Rehab</t>
    </r>
    <r>
      <rPr>
        <sz val="10"/>
        <rFont val="Arial"/>
        <family val="2"/>
      </rPr>
      <t xml:space="preserve">
 of Existing 
 Public Housing</t>
    </r>
  </si>
  <si>
    <t xml:space="preserve"> New
 Construction</t>
  </si>
  <si>
    <r>
      <t xml:space="preserve"> Acquisition</t>
    </r>
    <r>
      <rPr>
        <sz val="10"/>
        <rFont val="Arial"/>
        <family val="2"/>
      </rPr>
      <t xml:space="preserve"> 
 with or without 
 Rehabilitation</t>
    </r>
  </si>
  <si>
    <t>Detached</t>
  </si>
  <si>
    <t>Semi-
Detached</t>
  </si>
  <si>
    <t>Row
House</t>
  </si>
  <si>
    <t>Walk-Up</t>
  </si>
  <si>
    <t xml:space="preserve">Totals: </t>
  </si>
  <si>
    <t xml:space="preserve">Step 3:  Enter Number of Tax Credit, Market-Rate Rental, and Market-Rate For-Sale Units </t>
  </si>
  <si>
    <t>Unit Summary</t>
  </si>
  <si>
    <t xml:space="preserve">Rehab (of existing PH) Units: </t>
  </si>
  <si>
    <t xml:space="preserve">New Construction Units: </t>
  </si>
  <si>
    <t>Affordable:</t>
  </si>
  <si>
    <t xml:space="preserve">PH Rental, + HO w/PHCA (subject to TDC limit): </t>
  </si>
  <si>
    <t xml:space="preserve">Acquisition Units: </t>
  </si>
  <si>
    <t>Market Rate:</t>
  </si>
  <si>
    <t xml:space="preserve">Non-PH Rental, + HO w/o PHCA (no TDC limit): </t>
  </si>
  <si>
    <t xml:space="preserve">Total Units: </t>
  </si>
  <si>
    <t xml:space="preserve">Step 4:  Enter number of Special-Needs Units and describe Accessibility Design Features  </t>
  </si>
  <si>
    <t>Planned Accessibility: Units for Mobility-Impaired and Hearing/Sight-Impaired</t>
  </si>
  <si>
    <t>Minimum Required units project-wide</t>
  </si>
  <si>
    <t>Public Housing
(on ACC, including Op-sub-only)</t>
  </si>
  <si>
    <t>Non-Public Housing 
(not on ACC, no PHCA)</t>
  </si>
  <si>
    <t>Developed with Pub. Housing Capital Assistance</t>
  </si>
  <si>
    <t>Developed without Pub. Housing Capital Assistance</t>
  </si>
  <si>
    <t xml:space="preserve"> Rehab
 of Existing 
 Pub Hsg</t>
  </si>
  <si>
    <t xml:space="preserve"> New 
 Const</t>
  </si>
  <si>
    <t xml:space="preserve"> Acq 
 with or w/o 
 Rehab</t>
  </si>
  <si>
    <t>Units for Mobility-Impaired</t>
  </si>
  <si>
    <t>Units, Hearing-or Sight-Impaired</t>
  </si>
  <si>
    <t>Visitability Features:</t>
  </si>
  <si>
    <t>Note: Minimum required units are estimates. Consult with HUD and applicable program regulations for actual requirements regarding accessible units.</t>
  </si>
  <si>
    <t>Total Development Cost (TDC) Limit and Housing Construction Cost (HCC) Limit Calculations</t>
  </si>
  <si>
    <t>Capital Fund Program website</t>
  </si>
  <si>
    <t>Step 3. Unit Mix (Note: enter info on the "Unit Mix" worksheet)</t>
  </si>
  <si>
    <t>HCC Limits</t>
  </si>
  <si>
    <t>TDC Limits</t>
  </si>
  <si>
    <t>Structure Type</t>
  </si>
  <si>
    <t xml:space="preserve"> BRs</t>
  </si>
  <si>
    <r>
      <t xml:space="preserve"> Rehab</t>
    </r>
    <r>
      <rPr>
        <sz val="9"/>
        <rFont val="Arial"/>
        <family val="2"/>
      </rPr>
      <t xml:space="preserve">
 of Existing 
 Pub. Hsg.</t>
    </r>
  </si>
  <si>
    <t xml:space="preserve"> New
 Const.</t>
  </si>
  <si>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</si>
  <si>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</si>
  <si>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</si>
  <si>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</si>
  <si>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t xml:space="preserve">
Phase Totals</t>
  </si>
  <si>
    <t>Step 7.  Enter Demo &amp; Replacement Units (total, all phases)</t>
  </si>
  <si>
    <t>(This portion of
 demolition cost
 is excluded from
 TDC limit)</t>
  </si>
  <si>
    <t>Number of public housing units to be demolished or lost to conversion (total, all phases)</t>
  </si>
  <si>
    <t>(Minus) the number of replacement PH units to be built back on the original site (total, all phases)</t>
  </si>
  <si>
    <t>(</t>
  </si>
  <si>
    <t>)</t>
  </si>
  <si>
    <t>Equals PH units demolished and not replaced on the original PH site (total, all phases)</t>
  </si>
  <si>
    <t>% of units:</t>
  </si>
  <si>
    <t>Step 8.  Enter all Sources of Public Housing Capital Assistance</t>
  </si>
  <si>
    <t>PH Capital Assistance incl. CFP, HOPE VI, Choice Neighborhoods</t>
  </si>
  <si>
    <t>Borrowed Funds to be Repaid with Public Housing Capital Assistance</t>
  </si>
  <si>
    <t>Total Sources of Public Housing Capital Assistance</t>
  </si>
  <si>
    <t>HUD Bdgt</t>
  </si>
  <si>
    <t>Line Item</t>
  </si>
  <si>
    <t>Choice Neighborhoods Supportive Services</t>
  </si>
  <si>
    <t>HOPE VI Community &amp; Supportive Services</t>
  </si>
  <si>
    <t>Management Improvements, PHA</t>
  </si>
  <si>
    <t>Administration, PHA</t>
  </si>
  <si>
    <t>Fees and Costs (planning, prog mgmt, insurance, initial oper deficit, etc.)</t>
  </si>
  <si>
    <r>
      <t xml:space="preserve">Site Acquisition (cost of sites </t>
    </r>
    <r>
      <rPr>
        <b/>
        <sz val="10"/>
        <rFont val="Arial"/>
        <family val="2"/>
      </rPr>
      <t>w/o</t>
    </r>
    <r>
      <rPr>
        <sz val="10"/>
        <rFont val="Arial"/>
        <family val="2"/>
      </rPr>
      <t xml:space="preserve"> structures to be retained as housing)</t>
    </r>
  </si>
  <si>
    <t>Site Improvement (streets, site improvements and public improvements)</t>
  </si>
  <si>
    <r>
      <t xml:space="preserve">Dwelling Structures, </t>
    </r>
    <r>
      <rPr>
        <b/>
        <sz val="10"/>
        <rFont val="Arial"/>
        <family val="2"/>
      </rPr>
      <t>Rehab</t>
    </r>
    <r>
      <rPr>
        <sz val="10"/>
        <rFont val="Arial"/>
        <family val="2"/>
      </rPr>
      <t xml:space="preserve"> (cost to rehab existing PH units only)</t>
    </r>
  </si>
  <si>
    <r>
      <t xml:space="preserve">Dwelling Structures, </t>
    </r>
    <r>
      <rPr>
        <b/>
        <sz val="10"/>
        <rFont val="Arial"/>
        <family val="2"/>
      </rPr>
      <t>New Const</t>
    </r>
    <r>
      <rPr>
        <sz val="10"/>
        <rFont val="Arial"/>
        <family val="2"/>
      </rPr>
      <t xml:space="preserve"> (w/OH+P, finish landscape + on-site util's)</t>
    </r>
  </si>
  <si>
    <r>
      <t xml:space="preserve">Dwelling Structures, </t>
    </r>
    <r>
      <rPr>
        <b/>
        <sz val="10"/>
        <rFont val="Arial"/>
        <family val="2"/>
      </rPr>
      <t xml:space="preserve">Acquisition </t>
    </r>
    <r>
      <rPr>
        <sz val="10"/>
        <rFont val="Arial"/>
        <family val="2"/>
      </rPr>
      <t>(acq. of existing units, + rehab cost)</t>
    </r>
  </si>
  <si>
    <r>
      <t xml:space="preserve">Dwelling Equip, </t>
    </r>
    <r>
      <rPr>
        <b/>
        <sz val="10"/>
        <rFont val="Arial"/>
        <family val="2"/>
      </rPr>
      <t>New Const</t>
    </r>
    <r>
      <rPr>
        <sz val="10"/>
        <rFont val="Arial"/>
        <family val="2"/>
      </rPr>
      <t xml:space="preserve"> (for new construction units only)</t>
    </r>
  </si>
  <si>
    <t>Step 10. Confirm:</t>
  </si>
  <si>
    <r>
      <t xml:space="preserve">Dwelling Equip, </t>
    </r>
    <r>
      <rPr>
        <b/>
        <sz val="10"/>
        <rFont val="Arial"/>
        <family val="2"/>
      </rPr>
      <t>Rehab or Acq.</t>
    </r>
    <r>
      <rPr>
        <sz val="10"/>
        <rFont val="Arial"/>
        <family val="2"/>
      </rPr>
      <t xml:space="preserve"> Units (for existing PH and Acq. units)</t>
    </r>
  </si>
  <si>
    <t>Nondwelling Structures (community facilities, social service space, etc.)</t>
  </si>
  <si>
    <t>Nondwelling Equipment (e.g., vehicles)</t>
  </si>
  <si>
    <t>Sources</t>
  </si>
  <si>
    <t>= Uses</t>
  </si>
  <si>
    <t>Demolition (enter total of all demo &amp; environmental remediation costs)</t>
  </si>
  <si>
    <r>
      <t xml:space="preserve">Total Sources </t>
    </r>
    <r>
      <rPr>
        <b/>
        <sz val="10"/>
        <rFont val="Arial"/>
        <family val="2"/>
      </rPr>
      <t>(Step 7)</t>
    </r>
    <r>
      <rPr>
        <sz val="10"/>
        <rFont val="Arial"/>
        <family val="2"/>
      </rPr>
      <t xml:space="preserve"> must </t>
    </r>
  </si>
  <si>
    <t>Relocation (moving expenses, &amp; PHA cost of full-time relo staff)</t>
  </si>
  <si>
    <r>
      <t xml:space="preserve">equal Total Uses </t>
    </r>
    <r>
      <rPr>
        <b/>
        <sz val="10"/>
        <rFont val="Arial"/>
        <family val="2"/>
      </rPr>
      <t>(Step 8)</t>
    </r>
  </si>
  <si>
    <t>Relocation -  Non-Residents</t>
  </si>
  <si>
    <t xml:space="preserve">  ----&gt; Difference: $0</t>
  </si>
  <si>
    <t>Total Uses of Public Housing Capital Assistance</t>
  </si>
  <si>
    <t>Excluded Demolition and Abatement Cost Calculation</t>
  </si>
  <si>
    <t>Total Cost of Public Housing Unit Demo &amp; Associated Env. Abatement (BLI 1485)</t>
  </si>
  <si>
    <t>(± $5 rounding allowance)</t>
  </si>
  <si>
    <r>
      <t xml:space="preserve">Times % of Demo Costs Excluded as "Additional Project Costs" (% from </t>
    </r>
    <r>
      <rPr>
        <b/>
        <sz val="10"/>
        <rFont val="Arial"/>
        <family val="2"/>
      </rPr>
      <t>Step 7</t>
    </r>
    <r>
      <rPr>
        <sz val="10"/>
        <rFont val="Arial"/>
        <family val="2"/>
      </rPr>
      <t>)</t>
    </r>
  </si>
  <si>
    <t>x</t>
  </si>
  <si>
    <t>Equals Amount of Demo Costs Excluded from TDC Limit as "Additional Project Costs"</t>
  </si>
  <si>
    <r>
      <t>Step 11.  Enter Extraordinary Site Cost</t>
    </r>
    <r>
      <rPr>
        <sz val="10"/>
        <rFont val="Arial"/>
        <family val="2"/>
      </rPr>
      <t xml:space="preserve"> (must be approved by HUD)</t>
    </r>
  </si>
  <si>
    <t>Step 12.  Review Results</t>
  </si>
  <si>
    <t>TDC Limit Analysis:</t>
  </si>
  <si>
    <t>Community &amp; Supportive Services ("CSS" -- for HOPE VI projects only)</t>
  </si>
  <si>
    <t>Total Development Cost</t>
  </si>
  <si>
    <t>(Minus) Total of "Extraordianry Site Costs" and CSS (excluded from TDC limit)</t>
  </si>
  <si>
    <t xml:space="preserve"> (PH Capital Assistance only)</t>
  </si>
  <si>
    <r>
      <t>Total Uses of Public Housing Capital Assistance</t>
    </r>
    <r>
      <rPr>
        <sz val="10"/>
        <rFont val="Arial"/>
        <family val="2"/>
      </rPr>
      <t xml:space="preserve"> (amount subject to TDC Limit)</t>
    </r>
  </si>
  <si>
    <t xml:space="preserve"> as Percentage of TDC Limit</t>
  </si>
  <si>
    <t>Total Development Cost Limit (from Step 5)</t>
  </si>
  <si>
    <t>Public Housing Capital Assistance for Housing Construction Costs</t>
  </si>
  <si>
    <t>HCC Limit Analysis:</t>
  </si>
  <si>
    <t>Housing Construction Cost</t>
  </si>
  <si>
    <t>Dwelling Equipment, New Const (if not already included in 1460)</t>
  </si>
  <si>
    <t>(PH Capital Assistance only)</t>
  </si>
  <si>
    <t>Total Housing Construction Cost</t>
  </si>
  <si>
    <t>as Percentage of HCC Limit</t>
  </si>
  <si>
    <t xml:space="preserve">Housing Construction Cost Limit (if any, from Step 5) </t>
  </si>
  <si>
    <t>Instructions for Completing Project Sources and Uses</t>
  </si>
  <si>
    <t>1)  Information/amounts on the project budgets must be consistent with information in the Mixed-Finance Development Proposal, form HUD-50157</t>
  </si>
  <si>
    <t>2)  The Construction Budget should only include sources &amp; uses of funds through the end of the construction period.</t>
  </si>
  <si>
    <t>3)  The Permanent Budget should include sources of funds that will remain with the project after closing and construction are completed.</t>
  </si>
  <si>
    <t>4)  Part A  costs in the Budgets are those costs included in the developer's project budget.</t>
  </si>
  <si>
    <t>5)  Part B costs in the Budgets are those costs paid for by the PHA directly, which will not be reimbursed at closing.</t>
  </si>
  <si>
    <t>6)  When labeling sources of funds, clearly identify the specific source of funds, e.g. specific lenders, type of public housing funding</t>
  </si>
  <si>
    <t>7)  All fees must be within the HUD Cost Control and Safe Harbor Standards</t>
  </si>
  <si>
    <t>8)  No public housing funds may be used to pay developer fees.</t>
  </si>
  <si>
    <t>9)  If a PHA is receiving a portion of the developer fee, this amount should be reflected on a separate line from the amount received by the developer.</t>
  </si>
  <si>
    <t>10)  No public housing funds may be used to initially fund reserve accounts, except the initial operating reserve for public housing units</t>
  </si>
  <si>
    <t>11)  LIHTC equity is considered "Private Funds"</t>
  </si>
  <si>
    <t>12)  Federal funds, except for HUD public housing funds, are considered "Other Public Funds"</t>
  </si>
  <si>
    <t>13)  Program income is considered "Other Public Funds"</t>
  </si>
  <si>
    <t>CONSTRUCTION PERIOD SOURCES AND USES</t>
  </si>
  <si>
    <t>EXHIBIT F TO THE MIXED-FINANCE ACC AMENDMENT</t>
  </si>
  <si>
    <t xml:space="preserve">Phase/Project Name: </t>
  </si>
  <si>
    <t>Part A: Development Sources</t>
  </si>
  <si>
    <t>Loan/Grant/Equity</t>
  </si>
  <si>
    <t>PH Capital Assist.</t>
  </si>
  <si>
    <t>Private Funds</t>
  </si>
  <si>
    <t>Other Public Funds</t>
  </si>
  <si>
    <t>Public Housing Capital Funds (CFP)</t>
  </si>
  <si>
    <t>RHF or DDTF</t>
  </si>
  <si>
    <t>HOPE VI Funds</t>
  </si>
  <si>
    <t>Choice Neighborhoods (CN) Funds</t>
  </si>
  <si>
    <t>MTW Funds</t>
  </si>
  <si>
    <t>Low Income Housing Tax Credit Equity</t>
  </si>
  <si>
    <t>Construction Loan:  bonds</t>
  </si>
  <si>
    <r>
      <t xml:space="preserve">Permanent Mortgage #1:  </t>
    </r>
    <r>
      <rPr>
        <i/>
        <sz val="10"/>
        <rFont val="Arial"/>
        <family val="2"/>
      </rPr>
      <t>identify lender</t>
    </r>
  </si>
  <si>
    <r>
      <t xml:space="preserve">Permanent Mortgage #2: </t>
    </r>
    <r>
      <rPr>
        <i/>
        <sz val="10"/>
        <rFont val="Arial"/>
        <family val="2"/>
      </rPr>
      <t xml:space="preserve"> identify lender</t>
    </r>
  </si>
  <si>
    <t>Other: Federal Historic Tax Credits</t>
  </si>
  <si>
    <t>Other: State Historic Tax Credits</t>
  </si>
  <si>
    <t>Other: CDBG</t>
  </si>
  <si>
    <t>Other: PHA Seller Note</t>
  </si>
  <si>
    <t>Other: HOME Funds</t>
  </si>
  <si>
    <t>Total Development Sources (Part A)</t>
  </si>
  <si>
    <t>Part B: Additional Sources</t>
  </si>
  <si>
    <t>$</t>
  </si>
  <si>
    <t>Choice Neighborhoods Funds</t>
  </si>
  <si>
    <t>Other: Describe</t>
  </si>
  <si>
    <t>Total Additional Sources (Part B)</t>
  </si>
  <si>
    <t>Total Sources (Parts A and B)</t>
  </si>
  <si>
    <t>Part A: Development Uses</t>
  </si>
  <si>
    <t>HUD BLI</t>
  </si>
  <si>
    <t>Residential New Construction</t>
  </si>
  <si>
    <t>Residential Rehabilitation</t>
  </si>
  <si>
    <t>Builder's General Requirements</t>
  </si>
  <si>
    <t>Builder's Overhead</t>
  </si>
  <si>
    <t>Builder's Profit</t>
  </si>
  <si>
    <t>Construction Contingency</t>
  </si>
  <si>
    <t>Site/Infrastructure</t>
  </si>
  <si>
    <t>Dwelling Equioment-Non-Expendable</t>
  </si>
  <si>
    <t>Non-Residential Construction:  identify</t>
  </si>
  <si>
    <t>Nondwelling Equipment: identify</t>
  </si>
  <si>
    <t>Demolition</t>
  </si>
  <si>
    <t>Relocation Costs</t>
  </si>
  <si>
    <t>Relocation - Non Residents</t>
  </si>
  <si>
    <t>Other:  Bond Collateral</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</si>
  <si>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</si>
  <si>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</si>
  <si>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</si>
  <si>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</si>
  <si>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</si>
  <si>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</si>
  <si>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</si>
  <si>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Lender</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</si>
  <si>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</si>
  <si>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</si>
  <si>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</si>
  <si>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</si>
  <si>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</si>
  <si>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</si>
  <si>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</si>
  <si>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</si>
  <si>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Title &amp; Recording Fees</t>
  </si>
  <si>
    <t>Lease-up Reserve (Public Housing)</t>
  </si>
  <si>
    <t>Other:  FF&amp;E</t>
  </si>
  <si>
    <t>Other:  Professional Services</t>
  </si>
  <si>
    <t>Operating Subsidy Reserve (Public Housing)</t>
  </si>
  <si>
    <t>Operating Reserve</t>
  </si>
  <si>
    <t>Replacement Reserve</t>
  </si>
  <si>
    <t>Supportive Service Reserve</t>
  </si>
  <si>
    <t>Developer Fee:  Developer</t>
  </si>
  <si>
    <t>Developer Fee:  Housing Authority</t>
  </si>
  <si>
    <t>Other:  Interior Design Fee</t>
  </si>
  <si>
    <t>Other:  Plans, Reproductions, Media</t>
  </si>
  <si>
    <t>Subtotal:  Development Soft Cost</t>
  </si>
  <si>
    <t>Total Uses for Development (Part A)</t>
  </si>
  <si>
    <t>Part B: Additional Uses</t>
  </si>
  <si>
    <t>CN Supportive Services</t>
  </si>
  <si>
    <t>Administration</t>
  </si>
  <si>
    <t>Fees &amp; Costs</t>
  </si>
  <si>
    <t>Site Acquisition</t>
  </si>
  <si>
    <t>Site Improvement</t>
  </si>
  <si>
    <t>Demolition (and associated remediation)</t>
  </si>
  <si>
    <t>Relocation Expense</t>
  </si>
  <si>
    <t>Total Additional Uses (Part B)</t>
  </si>
  <si>
    <t>Total Uses (Parts A and B)</t>
  </si>
  <si>
    <t>PERMANENT SOURCES AND USES</t>
  </si>
  <si>
    <t>RHF/DDTF</t>
  </si>
  <si>
    <t>Other: Seller Note</t>
  </si>
  <si>
    <t>Other: HOME</t>
  </si>
  <si>
    <t>Other:</t>
  </si>
  <si>
    <t>Lease Up Reserve (Public Housing)</t>
  </si>
  <si>
    <t>DEVELOPER FEE CALCULATION</t>
  </si>
  <si>
    <t>CONTRACTOR FEE CALCULATION</t>
  </si>
  <si>
    <t>Total Project Cost (Part A Costs Only)</t>
  </si>
  <si>
    <t>Total Construction Hard Costs (Part A Only)</t>
  </si>
  <si>
    <t>Less Developer Fee</t>
  </si>
  <si>
    <t>Less Contractor Fees</t>
  </si>
  <si>
    <t xml:space="preserve">     Developer</t>
  </si>
  <si>
    <t xml:space="preserve">     General Conditions &amp; Bond</t>
  </si>
  <si>
    <t xml:space="preserve">     PHA</t>
  </si>
  <si>
    <t xml:space="preserve">     Overhead</t>
  </si>
  <si>
    <t xml:space="preserve">     TOTAL DEVELOPER FEE</t>
  </si>
  <si>
    <t xml:space="preserve">     Profit</t>
  </si>
  <si>
    <t>Less Reserves</t>
  </si>
  <si>
    <t xml:space="preserve">     TOTAL CONTRACTOR FEE</t>
  </si>
  <si>
    <t xml:space="preserve">     Lease-Up Reserve (public housing)</t>
  </si>
  <si>
    <t>Less Hard Costs Contingency</t>
  </si>
  <si>
    <t xml:space="preserve">     Operating Subsidy Reserve (public housing)</t>
  </si>
  <si>
    <t>BASIS FOR FEE CALCULATION</t>
  </si>
  <si>
    <t xml:space="preserve">     Operating Reserve</t>
  </si>
  <si>
    <t xml:space="preserve">     Replacement Reserve</t>
  </si>
  <si>
    <t>CONTRACTOR FEE</t>
  </si>
  <si>
    <t xml:space="preserve">     Social Service Reserve</t>
  </si>
  <si>
    <t xml:space="preserve">          General Conditions &amp; Bond</t>
  </si>
  <si>
    <t xml:space="preserve">     Other:  </t>
  </si>
  <si>
    <t xml:space="preserve">          Overhead</t>
  </si>
  <si>
    <t xml:space="preserve">     TOTAL RESERVES</t>
  </si>
  <si>
    <t xml:space="preserve">          Profit</t>
  </si>
  <si>
    <t>Less Other Excluded Costs (relocation, CSS)</t>
  </si>
  <si>
    <t>LIHTC EQUITY CALCULATION</t>
  </si>
  <si>
    <t>TOTAL DEVELOPER FEE</t>
  </si>
  <si>
    <t>Placed-in-Service Date</t>
  </si>
  <si>
    <t xml:space="preserve">          Fee to Developer</t>
  </si>
  <si>
    <t>Annual Tax Credit Allocation Amount</t>
  </si>
  <si>
    <t xml:space="preserve">          Fee to PHA</t>
  </si>
  <si>
    <t>Gross Equity Syndication Proceeds</t>
  </si>
  <si>
    <t>Equity Proceeds Not Available for Project Uses</t>
  </si>
  <si>
    <t>Net Equity Proceeds as of Placed-in-Service Date</t>
  </si>
  <si>
    <t>PRO RATA TEST</t>
  </si>
  <si>
    <t>Net Equity per Dollar</t>
  </si>
  <si>
    <t>Unit Type</t>
  </si>
  <si>
    <t>Number</t>
  </si>
  <si>
    <t>Percent</t>
  </si>
  <si>
    <t>Public Housing/Replacment</t>
  </si>
  <si>
    <t>Other Units</t>
  </si>
  <si>
    <t>Total Units</t>
  </si>
  <si>
    <t>PER UNIT PUBLIC HOUSING CASH FLOW CALCULATION</t>
  </si>
  <si>
    <t>Source of Funds (Part A Funds Only)</t>
  </si>
  <si>
    <t>Amount</t>
  </si>
  <si>
    <t>Total Public Housing Rental Income</t>
  </si>
  <si>
    <t>Public Housing Funds</t>
  </si>
  <si>
    <t>Per Unit Per Month Public Housing Rental Income</t>
  </si>
  <si>
    <t>Other Funds</t>
  </si>
  <si>
    <t>Total Operating Expenses</t>
  </si>
  <si>
    <t>Total Funds</t>
  </si>
  <si>
    <t>Per Unit Per Month Operating Expenses</t>
  </si>
  <si>
    <t>Cash Flow per Public Housing Unit</t>
  </si>
  <si>
    <t>Test</t>
  </si>
  <si>
    <t>% Public Housing/Replacement Units</t>
  </si>
  <si>
    <t>% Public Housing Funds</t>
  </si>
  <si>
    <t>% of public housing funds cannot exceed percent of public housing/replacement units</t>
  </si>
  <si>
    <t>INCOME PROJECTIONS</t>
  </si>
  <si>
    <t>All rents should be net of utility allowance</t>
  </si>
  <si>
    <t># Units</t>
  </si>
  <si>
    <t># of Bed-rooms</t>
  </si>
  <si>
    <t>Montlhy Tenant Rent (PUM)</t>
  </si>
  <si>
    <t>Monthly Subsidy (PUM)</t>
  </si>
  <si>
    <t>Monthly Income (PUM)</t>
  </si>
  <si>
    <t>Annual Tenant Rent Total</t>
  </si>
  <si>
    <t>Annual Subsidy Total</t>
  </si>
  <si>
    <t>Total Annual Income</t>
  </si>
  <si>
    <t>Public Housing</t>
  </si>
  <si>
    <t>Public Housing Totals</t>
  </si>
  <si>
    <t>Project Based Voucher (PBV) and
Project Based Rental Assistance (PBRA)</t>
  </si>
  <si>
    <t>PBV+PBRA Totals</t>
  </si>
  <si>
    <t>Other Affordable/Restricted</t>
  </si>
  <si>
    <t xml:space="preserve">Total Other Affordable/Restricted
</t>
  </si>
  <si>
    <t>Unrestricted/Market</t>
  </si>
  <si>
    <t>Total Unrestricted/Market</t>
  </si>
  <si>
    <t>Other Income</t>
  </si>
  <si>
    <t>ASSUMPTIONS:  PRO FORMA WORKSHEET</t>
  </si>
  <si>
    <t>Provide the following assumptions, which should be reflected on the Pro Forma</t>
  </si>
  <si>
    <t>Rental Income Annual Increase (%)</t>
  </si>
  <si>
    <t>Other Income Annual Increase (%)</t>
  </si>
  <si>
    <t>Vacancy Rate (%)</t>
  </si>
  <si>
    <t>Expense annnual increase (%)</t>
  </si>
  <si>
    <t>Replacement Reserve Annual Amount ($)</t>
  </si>
  <si>
    <t>per unit/per year</t>
  </si>
  <si>
    <t>Replacement Reserve Annual Increase (%)</t>
  </si>
  <si>
    <t>Property Management Fee (fixed fee or % of effective gross income)</t>
  </si>
  <si>
    <t>Fixed Fee per year</t>
  </si>
  <si>
    <t>Annual Increase (%)</t>
  </si>
  <si>
    <t>% of Effective Gross Income</t>
  </si>
  <si>
    <t>Year 1</t>
  </si>
  <si>
    <t>Year 2</t>
  </si>
  <si>
    <t>Year 3</t>
  </si>
  <si>
    <t>Year 4</t>
  </si>
  <si>
    <t>Year 5</t>
  </si>
  <si>
    <t>Year 6</t>
  </si>
  <si>
    <t>Year 7</t>
  </si>
  <si>
    <t>Year 8</t>
  </si>
  <si>
    <t>Year 9</t>
  </si>
  <si>
    <t>Year 10</t>
  </si>
  <si>
    <t>Year 11</t>
  </si>
  <si>
    <t>Year 12</t>
  </si>
  <si>
    <t>Year 13</t>
  </si>
  <si>
    <t>Year 14</t>
  </si>
  <si>
    <t>Year 15</t>
  </si>
  <si>
    <t>Operating Income</t>
  </si>
  <si>
    <t>Unrestricted (Market Rate) Unit Rent</t>
  </si>
  <si>
    <t>Affordable/Restricted Rent</t>
  </si>
  <si>
    <t>Total Non-Public Housing Rental Income</t>
  </si>
  <si>
    <t>Housing Choice Voucher/PBRA</t>
  </si>
  <si>
    <t xml:space="preserve">     Tenant Rent</t>
  </si>
  <si>
    <t xml:space="preserve">     Voucher/PBRA Amount</t>
  </si>
  <si>
    <t>Total Housing Choice Voucher/PBRA</t>
  </si>
  <si>
    <t>Public Housing Rental Income</t>
  </si>
  <si>
    <t xml:space="preserve">     Public Housing Operating Subsidy</t>
  </si>
  <si>
    <t>Gross Rental Income</t>
  </si>
  <si>
    <t>Other Income (laundry, interest, etc.)</t>
  </si>
  <si>
    <t>Gross Income</t>
  </si>
  <si>
    <t>Less Vacancy Allowance</t>
  </si>
  <si>
    <t>Effective Gross Income</t>
  </si>
  <si>
    <t>Operating Expenses</t>
  </si>
  <si>
    <t>Administration/Salaries</t>
  </si>
  <si>
    <t>Property Management Fee</t>
  </si>
  <si>
    <t>Office Expenses</t>
  </si>
  <si>
    <t>Insurance</t>
  </si>
  <si>
    <t>Accounting</t>
  </si>
  <si>
    <t>Maintenance</t>
  </si>
  <si>
    <t>Utilities</t>
  </si>
  <si>
    <t>Security</t>
  </si>
  <si>
    <t>Real Estate Taxes/PILOT</t>
  </si>
  <si>
    <t>Supportive Services</t>
  </si>
  <si>
    <t>Other</t>
  </si>
  <si>
    <t>Net Operating Income</t>
  </si>
  <si>
    <t xml:space="preserve">Debt Service                                     </t>
  </si>
  <si>
    <r>
      <t xml:space="preserve">     Loan 1: </t>
    </r>
    <r>
      <rPr>
        <i/>
        <sz val="11"/>
        <rFont val="Arial"/>
        <family val="2"/>
      </rPr>
      <t>identify</t>
    </r>
  </si>
  <si>
    <r>
      <t xml:space="preserve">     Loan 2: </t>
    </r>
    <r>
      <rPr>
        <i/>
        <sz val="11"/>
        <rFont val="Arial"/>
        <family val="2"/>
      </rPr>
      <t>identify</t>
    </r>
  </si>
  <si>
    <r>
      <t xml:space="preserve">     Loan 3: </t>
    </r>
    <r>
      <rPr>
        <i/>
        <sz val="11"/>
        <rFont val="Arial"/>
        <family val="2"/>
      </rPr>
      <t>identify</t>
    </r>
  </si>
  <si>
    <t>Total Debt Service</t>
  </si>
  <si>
    <t>Debt Coverage Ratio</t>
  </si>
  <si>
    <r>
      <t xml:space="preserve">Fee: </t>
    </r>
    <r>
      <rPr>
        <i/>
        <sz val="11"/>
        <rFont val="Arial"/>
        <family val="2"/>
      </rPr>
      <t>identify</t>
    </r>
  </si>
  <si>
    <r>
      <t>Fee:</t>
    </r>
    <r>
      <rPr>
        <i/>
        <sz val="11"/>
        <rFont val="Arial"/>
        <family val="2"/>
      </rPr>
      <t xml:space="preserve"> identify</t>
    </r>
  </si>
  <si>
    <t>Cash Flow Available for Distribution</t>
  </si>
  <si>
    <r>
      <t xml:space="preserve">Distribution: </t>
    </r>
    <r>
      <rPr>
        <i/>
        <sz val="11"/>
        <rFont val="Arial"/>
        <family val="2"/>
      </rPr>
      <t>identify</t>
    </r>
  </si>
  <si>
    <r>
      <t>Distribution:</t>
    </r>
    <r>
      <rPr>
        <i/>
        <sz val="11"/>
        <rFont val="Arial"/>
        <family val="2"/>
      </rPr>
      <t xml:space="preserve"> identify</t>
    </r>
  </si>
  <si>
    <r>
      <t>Distribution: i</t>
    </r>
    <r>
      <rPr>
        <i/>
        <sz val="11"/>
        <rFont val="Arial"/>
        <family val="2"/>
      </rPr>
      <t>dentify</t>
    </r>
  </si>
  <si>
    <t>Income</t>
  </si>
  <si>
    <t>Fill out the section below for PBV Projects</t>
  </si>
  <si>
    <t>Calculating Cash Flow as a % of Operating Expenses</t>
  </si>
  <si>
    <t xml:space="preserve">   - less Deferred Developer Fee(s)</t>
  </si>
  <si>
    <t xml:space="preserve">   - less Operating Reserve Replenishment</t>
  </si>
  <si>
    <t>Net Cash Flow</t>
  </si>
  <si>
    <t>Net Cash Flow as a % of Operating Expenses</t>
  </si>
  <si>
    <r>
      <rPr>
        <b/>
        <u/>
        <sz val="28"/>
        <rFont val="Arial"/>
        <family val="2"/>
      </rPr>
      <t>SAMPLE</t>
    </r>
    <r>
      <rPr>
        <b/>
        <sz val="14"/>
        <rFont val="Arial"/>
        <family val="2"/>
      </rPr>
      <t xml:space="preserve"> Draw Schedule</t>
    </r>
    <r>
      <rPr>
        <sz val="10"/>
        <rFont val="Arial"/>
        <family val="2"/>
      </rPr>
      <t xml:space="preserve">
This is not a mandatory HUD format.  The Grantee may use any format that is acceptable to the HUD Grant Manager.  This Tab is not Protected and may be replaced.  When replacing the Tab, be sure that the Grantee Name, Phase/Project Name and PIC Development Number are included.
</t>
    </r>
  </si>
  <si>
    <t xml:space="preserve">Phase/Project Number &amp; Name: </t>
  </si>
  <si>
    <t>Date Prepared:</t>
  </si>
  <si>
    <t>% of Construction Costs Completed</t>
  </si>
  <si>
    <t>Flow of Funds Analysis</t>
  </si>
  <si>
    <t>Closing Draw</t>
  </si>
  <si>
    <t>Draw1</t>
  </si>
  <si>
    <t>Draw2</t>
  </si>
  <si>
    <t>Draw3</t>
  </si>
  <si>
    <t>Draw4</t>
  </si>
  <si>
    <t>Draw5</t>
  </si>
  <si>
    <t>Draw6</t>
  </si>
  <si>
    <t>Draw7</t>
  </si>
  <si>
    <t>Draw8</t>
  </si>
  <si>
    <t>Draw9</t>
  </si>
  <si>
    <t>Draw10</t>
  </si>
  <si>
    <t>Draw11</t>
  </si>
  <si>
    <t>Draw12</t>
  </si>
  <si>
    <t>Draw13</t>
  </si>
  <si>
    <t>Draw14</t>
  </si>
  <si>
    <t>Draw15</t>
  </si>
  <si>
    <t>Draw16</t>
  </si>
  <si>
    <t>Draw17</t>
  </si>
  <si>
    <t>Draw18</t>
  </si>
  <si>
    <t>Draw20</t>
  </si>
  <si>
    <t>Draw21</t>
  </si>
  <si>
    <t>Draw22</t>
  </si>
  <si>
    <t>Draw23</t>
  </si>
  <si>
    <t>Draw24</t>
  </si>
  <si>
    <t>Draw25</t>
  </si>
  <si>
    <t>Draw26</t>
  </si>
  <si>
    <t>Draw27</t>
  </si>
  <si>
    <t>Draw28</t>
  </si>
  <si>
    <t>Draw29</t>
  </si>
  <si>
    <t>Draw30</t>
  </si>
  <si>
    <t>Starting Balance</t>
  </si>
  <si>
    <t>Ending Balance</t>
  </si>
  <si>
    <t>Uses of Funds</t>
  </si>
  <si>
    <t>Closing</t>
  </si>
  <si>
    <t xml:space="preserve">2nd Installment - Construction Completion </t>
  </si>
  <si>
    <t>3rd Installment - Conversion</t>
  </si>
  <si>
    <t>4th Installment - Stabilization/ 8609s</t>
  </si>
  <si>
    <t>Final Equity Installment</t>
  </si>
  <si>
    <t>Acquisition Costs</t>
  </si>
  <si>
    <t xml:space="preserve">Land </t>
  </si>
  <si>
    <t>Building</t>
  </si>
  <si>
    <t>Total Acquisition Costs</t>
  </si>
  <si>
    <t>Hard Costs</t>
  </si>
  <si>
    <t>Hard Construction Costs</t>
  </si>
  <si>
    <t xml:space="preserve">Site Work </t>
  </si>
  <si>
    <t>General Requirements</t>
  </si>
  <si>
    <t xml:space="preserve">Contractor Overhead </t>
  </si>
  <si>
    <t xml:space="preserve">Contractor Profit </t>
  </si>
  <si>
    <t>Contractor Bond Premium</t>
  </si>
  <si>
    <t>Contingency</t>
  </si>
  <si>
    <t>FF&amp;E</t>
  </si>
  <si>
    <t>Retainage</t>
  </si>
  <si>
    <t>Total Hard Costs</t>
  </si>
  <si>
    <t>Soft Construction Costs</t>
  </si>
  <si>
    <t>Architecture Design &amp; Engineering</t>
  </si>
  <si>
    <t>Architecture - Supervision</t>
  </si>
  <si>
    <t>Survey &amp; As-Built Survey</t>
  </si>
  <si>
    <t>Environmental</t>
  </si>
  <si>
    <t>Soils &amp; Materials Testing/Structural Report</t>
  </si>
  <si>
    <t>Chase Construction Loan Origination</t>
  </si>
  <si>
    <t>Chase Construction Loan Interest</t>
  </si>
  <si>
    <t>Construction Loan Interest Rate Cap</t>
  </si>
  <si>
    <t>Construction Loan Legal, Due Diligence and Appraisal</t>
  </si>
  <si>
    <t>AHA Construction Loan Interest</t>
  </si>
  <si>
    <t>AHA Loan Origination and Costs</t>
  </si>
  <si>
    <t>Bridge Loan Origination</t>
  </si>
  <si>
    <t>Bridge Loan Interest</t>
  </si>
  <si>
    <t>Predevelopment Loan Interest</t>
  </si>
  <si>
    <t>Investor Legal</t>
  </si>
  <si>
    <t>Permanent Loan Origination</t>
  </si>
  <si>
    <t>Permanent Loan Legal, Due Diligence and Appraisal</t>
  </si>
  <si>
    <t>Inspection Fees</t>
  </si>
  <si>
    <t>Title &amp; Recording</t>
  </si>
  <si>
    <t>Real Estate Taxes (Escrow)</t>
  </si>
  <si>
    <t>Corp. search and esq. Assist</t>
  </si>
  <si>
    <t xml:space="preserve">Permit </t>
  </si>
  <si>
    <t>Taxes</t>
  </si>
  <si>
    <t>Permanent Loan Legal</t>
  </si>
  <si>
    <t>Developer Legal</t>
  </si>
  <si>
    <t>PNC Syndication Costs</t>
  </si>
  <si>
    <t>Syndication Costs - Organizational</t>
  </si>
  <si>
    <t>Syndication Costs - Tax Opinion</t>
  </si>
  <si>
    <t>PHA In-house Legal</t>
  </si>
  <si>
    <t>Accountant and Audit</t>
  </si>
  <si>
    <t>Appraisal &amp; Market Study</t>
  </si>
  <si>
    <t>Marketing</t>
  </si>
  <si>
    <t>Rent-up Reserve</t>
  </si>
  <si>
    <t>Soft Cost Contingency</t>
  </si>
  <si>
    <t>Operating Subsidy Reserve (Transformation Reserve)</t>
  </si>
  <si>
    <t>PBRA Transition Reserve</t>
  </si>
  <si>
    <t>Tax Credit Application Fees</t>
  </si>
  <si>
    <t>Tax Credit Fees (Reservation and Monitoring)</t>
  </si>
  <si>
    <t>Developer Overhead</t>
  </si>
  <si>
    <t xml:space="preserve">Developer Fee </t>
  </si>
  <si>
    <t>AHA Developer Fee</t>
  </si>
  <si>
    <t>Total Soft Construction Costs</t>
  </si>
  <si>
    <t>Total Development Costs</t>
  </si>
  <si>
    <t>Tax-Exempt Loan Collateral Escrow</t>
  </si>
  <si>
    <t>CFFP A Loan Repayment</t>
  </si>
  <si>
    <t>CFFP B Loan Repayment</t>
  </si>
  <si>
    <t>Loan Repayment</t>
  </si>
  <si>
    <t>Total Project Uses</t>
  </si>
  <si>
    <t>Exhibit F "B" Uses</t>
  </si>
  <si>
    <t>Relocation</t>
  </si>
  <si>
    <t>PHA Administration</t>
  </si>
  <si>
    <t>Infrastructure</t>
  </si>
  <si>
    <t>Total "B" Uses</t>
  </si>
  <si>
    <t>TOTAL ALL USES A + B</t>
  </si>
  <si>
    <t>Constr.  Sources of Funds</t>
  </si>
  <si>
    <t>% Equity 
pay-in</t>
  </si>
  <si>
    <t>Bridge Loan</t>
  </si>
  <si>
    <t>Investor Pay-In Available</t>
  </si>
  <si>
    <t>Investor Disbursement/Draws</t>
  </si>
  <si>
    <t>Investor Balance Available</t>
  </si>
  <si>
    <t>Interest on Unused Investor Pay-In</t>
  </si>
  <si>
    <t xml:space="preserve">Use Balance Net of Investor </t>
  </si>
  <si>
    <t>Bank Construction Loan Balance</t>
  </si>
  <si>
    <t>Bank Construction Loan Disbursement</t>
  </si>
  <si>
    <t xml:space="preserve">AHA  Loan Balance </t>
  </si>
  <si>
    <t>AHA Disbursement</t>
  </si>
  <si>
    <t>Use Balance Net of AHA Loan</t>
  </si>
  <si>
    <t>Deferred Developers Fee</t>
  </si>
  <si>
    <t>Use Balance Net of FHLB Loan</t>
  </si>
  <si>
    <t>Developer Fee &amp; Costs Paid After Completion</t>
  </si>
  <si>
    <t>AHA Construction Loan</t>
  </si>
  <si>
    <t>AHA Program Income Loan Balance</t>
  </si>
  <si>
    <t>Permanent Sources</t>
  </si>
  <si>
    <t>Release of Tax-Exempt B Escrow</t>
  </si>
  <si>
    <t>AHA Permanent Loan</t>
  </si>
  <si>
    <t>AHA Operating Funds Loan</t>
  </si>
  <si>
    <t>DHCR Construction Loan</t>
  </si>
  <si>
    <t>Permanent Bank Loan</t>
  </si>
  <si>
    <t>Interest Earnings</t>
  </si>
  <si>
    <t>Reinvested Developer Fee</t>
  </si>
  <si>
    <t>Repayment of Construction Loan</t>
  </si>
  <si>
    <t xml:space="preserve">Total Project Sources </t>
  </si>
  <si>
    <t>Exhibit F "B" Sources of Funds</t>
  </si>
  <si>
    <t>Total "B" Sources</t>
  </si>
  <si>
    <t>TOTAL ALL SOURCES A + B</t>
  </si>
  <si>
    <t>AHA Potential Eligible Costs</t>
  </si>
  <si>
    <t>AHA Loan Disbursement</t>
  </si>
  <si>
    <t>AHA Loan Balance Start Month</t>
  </si>
  <si>
    <t>AHA Disbursements for Eligible Costs Only</t>
  </si>
  <si>
    <t>Yes</t>
  </si>
  <si>
    <t>AHA Cumulative Loan Balance</t>
  </si>
  <si>
    <t>construction interest</t>
  </si>
  <si>
    <t>Assumptions:</t>
  </si>
  <si>
    <t>1)</t>
  </si>
  <si>
    <t xml:space="preserve">Months of construction.  </t>
  </si>
  <si>
    <t>2)</t>
  </si>
  <si>
    <t>Even flow of construction costs</t>
  </si>
  <si>
    <t>Pay-In Schedule</t>
  </si>
  <si>
    <t xml:space="preserve">   Closing</t>
  </si>
  <si>
    <t xml:space="preserve">   50% Completion</t>
  </si>
  <si>
    <t xml:space="preserve">   75% Completion</t>
  </si>
  <si>
    <t xml:space="preserve">   Initial Occupancy</t>
  </si>
  <si>
    <t xml:space="preserve">   Stabilized Occupancy</t>
  </si>
  <si>
    <t>Projected Construction Interest Due Based on Draw Schedule</t>
  </si>
  <si>
    <t>Cumulative Bank Construction Loan Balance</t>
  </si>
  <si>
    <t>form HUD-50156 (2/2016)</t>
  </si>
  <si>
    <t>Year 16</t>
  </si>
  <si>
    <t>Year 17</t>
  </si>
  <si>
    <t>Year 18</t>
  </si>
  <si>
    <t>Year 19</t>
  </si>
  <si>
    <t>Year 20</t>
  </si>
  <si>
    <t>20 Year Operating Pro Forma</t>
  </si>
  <si>
    <t>OMB Approval No  2577-0275                                exp date: 07/31/2026</t>
  </si>
  <si>
    <t>form HUD-50156 (07/2026)</t>
  </si>
  <si>
    <t xml:space="preserve">This workbook has been updated to include 2023 TDC limits </t>
  </si>
  <si>
    <t>1</t>
  </si>
  <si>
    <t>2</t>
  </si>
  <si>
    <t>3</t>
  </si>
  <si>
    <t>4</t>
  </si>
  <si>
    <t>10</t>
  </si>
  <si>
    <t>5</t>
  </si>
  <si>
    <t>6</t>
  </si>
  <si>
    <t>7</t>
  </si>
  <si>
    <t>8</t>
  </si>
  <si>
    <t>9</t>
  </si>
  <si>
    <t>j</t>
  </si>
  <si>
    <t>Cash Flow Available for Distribution (NOI - Debt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</si>
</sst>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quot;$&quot;#,##0.00"/>
    <numFmt numFmtId="168" formatCode="&quot;$&quot;#,##0"/>
    <numFmt numFmtId="169" formatCode="&quot;$&quot;#,##0\ ;\(&quot;$&quot;#,##0\)"/>
    <numFmt numFmtId="170" formatCode="0;0;;@"/>
    <numFmt numFmtId="171" formatCode="0.0%"/>
    <numFmt numFmtId="172" formatCode="_(* #,##0_);_(* \(#,##0\);_(* &quot;-&quot;??_);_(@_)"/>
    <numFmt numFmtId="173" formatCode="0.0000%"/>
    <numFmt numFmtId="174" formatCode="[$-409]d\-mmm\-yy;@"/>
    <numFmt numFmtId="175" formatCode="0.00_)"/>
  </numFmts>
  <fonts count="60">
    <font>
      <sz val="10"/>
      <name val="Arial"/>
    </font>
    <font>
      <b/>
      <sz val="10"/>
      <name val="Arial"/>
      <family val="2"/>
    </font>
    <font>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sz val="10"/>
      <color indexed="12"/>
      <name val="Arial"/>
      <family val="2"/>
    </font>
    <font>
      <sz val="10"/>
      <color indexed="10"/>
      <name val="Arial"/>
      <family val="2"/>
    </font>
    <font>
      <sz val="10"/>
      <color indexed="8"/>
      <name val="Arial"/>
      <family val="2"/>
    </font>
    <font>
      <b/>
      <sz val="14"/>
      <name val="Arial"/>
      <family val="2"/>
    </font>
    <font>
      <u/>
      <sz val="10"/>
      <name val="Arial"/>
      <family val="2"/>
    </font>
    <font>
      <i/>
      <sz val="10"/>
      <name val="Arial"/>
      <family val="2"/>
    </font>
    <font>
      <b/>
      <sz val="9"/>
      <name val="Arial"/>
      <family val="2"/>
    </font>
    <font>
      <sz val="9"/>
      <name val="Arial"/>
      <family val="2"/>
    </font>
    <font>
      <sz val="8"/>
      <name val="Arial"/>
      <family val="2"/>
    </font>
    <font>
      <sz val="10"/>
      <color indexed="8"/>
      <name val="Arial"/>
      <family val="2"/>
    </font>
    <font>
      <b/>
      <sz val="11"/>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b/>
      <u/>
      <sz val="12"/>
      <name val="Arial"/>
      <family val="2"/>
    </font>
    <font>
      <sz val="10"/>
      <name val="Futura Lt BT"/>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sz val="18"/>
      <name val="Arial"/>
      <family val="2"/>
    </font>
    <font>
      <u/>
      <sz val="10"/>
      <color theme="10"/>
      <name val="Arial"/>
      <family val="2"/>
    </font>
    <font>
      <sz val="11"/>
      <color indexed="8"/>
      <name val="Calibri"/>
      <family val="2"/>
    </font>
    <font>
      <i/>
      <sz val="11"/>
      <name val="Arial"/>
      <family val="2"/>
    </font>
    <font>
      <b/>
      <i/>
      <sz val="12"/>
      <name val="Arial"/>
      <family val="2"/>
    </font>
    <font>
      <b/>
      <u val="doubleAccounting"/>
      <sz val="12"/>
      <name val="Arial"/>
      <family val="2"/>
    </font>
    <font>
      <b/>
      <i/>
      <sz val="11"/>
      <name val="Arial"/>
      <family val="2"/>
    </font>
    <font>
      <u/>
      <sz val="12"/>
      <name val="Arial"/>
      <family val="2"/>
    </font>
    <font>
      <i/>
      <sz val="12"/>
      <name val="Arial"/>
      <family val="2"/>
    </font>
    <font>
      <u val="singleAccounting"/>
      <sz val="12"/>
      <name val="Arial"/>
      <family val="2"/>
    </font>
    <font>
      <b/>
      <i/>
      <sz val="10"/>
      <name val="Arial"/>
      <family val="2"/>
    </font>
    <font>
      <b/>
      <sz val="15"/>
      <name val="Arial"/>
      <family val="2"/>
    </font>
    <font>
      <u/>
      <sz val="14"/>
      <name val="Arial"/>
      <family val="2"/>
    </font>
    <font>
      <b/>
      <sz val="48"/>
      <name val="Arial"/>
      <family val="2"/>
    </font>
    <font>
      <b/>
      <u/>
      <sz val="28"/>
      <name val="Arial"/>
      <family val="2"/>
    </font>
    <font>
      <b/>
      <sz val="11"/>
      <color rgb="FF00B050"/>
      <name val="Arial"/>
      <family val="2"/>
    </font>
    <font>
      <b/>
      <sz val="11"/>
      <color theme="5" tint="-0.249977111117893"/>
      <name val="Arial"/>
      <family val="2"/>
    </font>
  </fonts>
  <fills count="13">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
      <patternFill patternType="solid">
        <fgColor indexed="22"/>
        <bgColor indexed="0"/>
      </patternFill>
    </fill>
    <fill>
      <patternFill patternType="solid">
        <fgColor theme="0" tint="-0.249977111117893"/>
        <bgColor indexed="64"/>
      </patternFill>
    </fill>
  </fills>
  <borders count="215">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style="thin">
        <color indexed="64"/>
      </right>
      <top style="thin">
        <color indexed="64"/>
      </top>
      <bottom style="thin">
        <color indexed="64"/>
      </bottom>
      <diagonal/>
    </border>
    <border>
      <left style="medium">
        <color indexed="12"/>
      </left>
      <right style="medium">
        <color indexed="12"/>
      </right>
      <top style="thin">
        <color indexed="12"/>
      </top>
      <bottom style="thin">
        <color indexed="12"/>
      </bottom>
      <diagonal/>
    </border>
    <border>
      <left style="medium">
        <color indexed="12"/>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right/>
      <top style="medium">
        <color indexed="64"/>
      </top>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ck">
        <color rgb="FF0000FF"/>
      </left>
      <right style="thick">
        <color rgb="FFFF0000"/>
      </right>
      <top style="thick">
        <color rgb="FFFF0000"/>
      </top>
      <bottom style="thick">
        <color rgb="FFFF0000"/>
      </bottom>
      <diagonal/>
    </border>
    <border>
      <left style="thick">
        <color indexed="12"/>
      </left>
      <right/>
      <top style="thick">
        <color indexed="12"/>
      </top>
      <bottom style="thick">
        <color indexed="12"/>
      </bottom>
      <diagonal/>
    </border>
    <border>
      <left/>
      <right/>
      <top style="medium">
        <color indexed="8"/>
      </top>
      <bottom/>
      <diagonal/>
    </border>
    <border>
      <left style="thin">
        <color indexed="64"/>
      </left>
      <right style="thin">
        <color indexed="64"/>
      </right>
      <top/>
      <bottom style="thin">
        <color indexed="64"/>
      </bottom>
      <diagonal/>
    </border>
    <border>
      <left/>
      <right/>
      <top/>
      <bottom style="thin">
        <color indexed="12"/>
      </bottom>
      <diagonal/>
    </border>
    <border>
      <left/>
      <right style="thin">
        <color indexed="8"/>
      </right>
      <top style="thin">
        <color indexed="8"/>
      </top>
      <bottom style="thin">
        <color indexed="8"/>
      </bottom>
      <diagonal/>
    </border>
    <border>
      <left/>
      <right/>
      <top style="thin">
        <color indexed="12"/>
      </top>
      <bottom style="thin">
        <color indexed="12"/>
      </bottom>
      <diagonal/>
    </border>
    <border>
      <left/>
      <right/>
      <top style="thin">
        <color indexed="12"/>
      </top>
      <bottom/>
      <diagonal/>
    </border>
    <border>
      <left style="thin">
        <color indexed="64"/>
      </left>
      <right style="thin">
        <color indexed="64"/>
      </right>
      <top style="thin">
        <color indexed="64"/>
      </top>
      <bottom style="medium">
        <color indexed="64"/>
      </bottom>
      <diagonal/>
    </border>
    <border>
      <left/>
      <right/>
      <top style="thick">
        <color rgb="FF0000FF"/>
      </top>
      <bottom/>
      <diagonal/>
    </border>
    <border>
      <left style="medium">
        <color indexed="64"/>
      </left>
      <right style="thin">
        <color indexed="64"/>
      </right>
      <top style="thin">
        <color indexed="64"/>
      </top>
      <bottom style="thin">
        <color indexed="64"/>
      </bottom>
      <diagonal/>
    </border>
    <border>
      <left/>
      <right style="thick">
        <color rgb="FF0000FF"/>
      </right>
      <top style="thin">
        <color indexed="64"/>
      </top>
      <bottom style="thin">
        <color indexed="64"/>
      </bottom>
      <diagonal/>
    </border>
    <border>
      <left/>
      <right style="thick">
        <color indexed="12"/>
      </right>
      <top/>
      <bottom style="thin">
        <color indexed="64"/>
      </bottom>
      <diagonal/>
    </border>
    <border>
      <left style="thin">
        <color indexed="64"/>
      </left>
      <right style="thin">
        <color indexed="64"/>
      </right>
      <top style="thick">
        <color indexed="12"/>
      </top>
      <bottom style="thin">
        <color indexed="64"/>
      </bottom>
      <diagonal/>
    </border>
    <border>
      <left style="thin">
        <color indexed="64"/>
      </left>
      <right style="thin">
        <color indexed="64"/>
      </right>
      <top style="thin">
        <color indexed="64"/>
      </top>
      <bottom style="thick">
        <color indexed="12"/>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bottom style="medium">
        <color indexed="64"/>
      </bottom>
      <diagonal/>
    </border>
    <border>
      <left style="thin">
        <color rgb="FF999999"/>
      </left>
      <right style="thin">
        <color rgb="FF999999"/>
      </right>
      <top/>
      <bottom style="medium">
        <color indexed="64"/>
      </bottom>
      <diagonal/>
    </border>
    <border>
      <left style="medium">
        <color indexed="64"/>
      </left>
      <right style="thin">
        <color rgb="FF999999"/>
      </right>
      <top style="thin">
        <color rgb="FF999999"/>
      </top>
      <bottom style="medium">
        <color indexed="64"/>
      </bottom>
      <diagonal/>
    </border>
    <border>
      <left style="medium">
        <color indexed="64"/>
      </left>
      <right/>
      <top style="thin">
        <color rgb="FF999999"/>
      </top>
      <bottom/>
      <diagonal/>
    </border>
    <border>
      <left style="thick">
        <color rgb="FF0000FF"/>
      </left>
      <right style="thin">
        <color rgb="FF999999"/>
      </right>
      <top style="thick">
        <color rgb="FF0000FF"/>
      </top>
      <bottom style="medium">
        <color indexed="64"/>
      </bottom>
      <diagonal/>
    </border>
    <border>
      <left style="thin">
        <color rgb="FF999999"/>
      </left>
      <right style="thin">
        <color rgb="FF999999"/>
      </right>
      <top style="thin">
        <color rgb="FF999999"/>
      </top>
      <bottom style="medium">
        <color indexed="64"/>
      </bottom>
      <diagonal/>
    </border>
    <border>
      <left style="thin">
        <color rgb="FF999999"/>
      </left>
      <right/>
      <top style="thin">
        <color rgb="FF999999"/>
      </top>
      <bottom style="medium">
        <color indexed="64"/>
      </bottom>
      <diagonal/>
    </border>
    <border>
      <left style="medium">
        <color indexed="64"/>
      </left>
      <right/>
      <top style="thin">
        <color rgb="FF999999"/>
      </top>
      <bottom style="medium">
        <color indexed="64"/>
      </bottom>
      <diagonal/>
    </border>
    <border>
      <left style="thin">
        <color indexed="64"/>
      </left>
      <right/>
      <top style="medium">
        <color indexed="64"/>
      </top>
      <bottom style="medium">
        <color indexed="64"/>
      </bottom>
      <diagonal/>
    </border>
    <border>
      <left style="medium">
        <color rgb="FF0000FF"/>
      </left>
      <right style="medium">
        <color rgb="FF0000FF"/>
      </right>
      <top style="medium">
        <color rgb="FF0000FF"/>
      </top>
      <bottom style="medium">
        <color rgb="FF0000FF"/>
      </bottom>
      <diagonal/>
    </border>
    <border>
      <left style="medium">
        <color rgb="FF0000FF"/>
      </left>
      <right style="medium">
        <color rgb="FF0000FF"/>
      </right>
      <top style="medium">
        <color rgb="FF0000FF"/>
      </top>
      <bottom/>
      <diagonal/>
    </border>
    <border>
      <left/>
      <right style="medium">
        <color rgb="FF0000FF"/>
      </right>
      <top style="medium">
        <color rgb="FF0000FF"/>
      </top>
      <bottom/>
      <diagonal/>
    </border>
    <border>
      <left style="medium">
        <color rgb="FF0000FF"/>
      </left>
      <right style="thin">
        <color rgb="FF0000FF"/>
      </right>
      <top style="medium">
        <color rgb="FF0000FF"/>
      </top>
      <bottom/>
      <diagonal/>
    </border>
    <border>
      <left style="medium">
        <color indexed="64"/>
      </left>
      <right style="thin">
        <color indexed="64"/>
      </right>
      <top style="medium">
        <color indexed="64"/>
      </top>
      <bottom style="medium">
        <color indexed="64"/>
      </bottom>
      <diagonal/>
    </border>
    <border>
      <left style="thin">
        <color indexed="64"/>
      </left>
      <right style="thin">
        <color rgb="FF0000FF"/>
      </right>
      <top style="medium">
        <color indexed="64"/>
      </top>
      <bottom style="medium">
        <color indexed="64"/>
      </bottom>
      <diagonal/>
    </border>
    <border>
      <left style="medium">
        <color rgb="FF0000FF"/>
      </left>
      <right style="medium">
        <color indexed="64"/>
      </right>
      <top style="medium">
        <color indexed="64"/>
      </top>
      <bottom style="medium">
        <color indexed="64"/>
      </bottom>
      <diagonal/>
    </border>
    <border>
      <left style="medium">
        <color rgb="FF0000FF"/>
      </left>
      <right style="medium">
        <color rgb="FF0000FF"/>
      </right>
      <top/>
      <bottom style="medium">
        <color rgb="FF0000FF"/>
      </bottom>
      <diagonal/>
    </border>
    <border>
      <left style="thin">
        <color rgb="FF0000FF"/>
      </left>
      <right style="thin">
        <color indexed="64"/>
      </right>
      <top style="thin">
        <color rgb="FF0000FF"/>
      </top>
      <bottom/>
      <diagonal/>
    </border>
    <border>
      <left style="thin">
        <color indexed="64"/>
      </left>
      <right style="thin">
        <color indexed="64"/>
      </right>
      <top style="thin">
        <color rgb="FF0000FF"/>
      </top>
      <bottom/>
      <diagonal/>
    </border>
    <border>
      <left style="thin">
        <color indexed="64"/>
      </left>
      <right style="thin">
        <color rgb="FF0000FF"/>
      </right>
      <top style="thin">
        <color rgb="FF0000FF"/>
      </top>
      <bottom/>
      <diagonal/>
    </border>
    <border>
      <left style="medium">
        <color rgb="FF0000FF"/>
      </left>
      <right style="thin">
        <color rgb="FF0000FF"/>
      </right>
      <top style="medium">
        <color rgb="FF0000FF"/>
      </top>
      <bottom style="medium">
        <color rgb="FF0000FF"/>
      </bottom>
      <diagonal/>
    </border>
    <border>
      <left/>
      <right style="medium">
        <color rgb="FF0000FF"/>
      </right>
      <top style="medium">
        <color rgb="FF0000FF"/>
      </top>
      <bottom style="medium">
        <color rgb="FF0000FF"/>
      </bottom>
      <diagonal/>
    </border>
  </borders>
  <cellStyleXfs count="57">
    <xf numFmtId="0" fontId="0" fillId="0" borderId="0"/>
    <xf numFmtId="43" fontId="2" fillId="0" borderId="0" applyFont="0" applyFill="0" applyBorder="0" applyAlignment="0" applyProtection="0"/>
    <xf numFmtId="44" fontId="2" fillId="0" borderId="0" applyFont="0" applyFill="0" applyBorder="0" applyAlignment="0" applyProtection="0"/>
    <xf numFmtId="0" fontId="16"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20" fillId="0" borderId="0" applyFill="0" applyBorder="0" applyAlignment="0" applyProtection="0"/>
    <xf numFmtId="2" fontId="20" fillId="0" borderId="0" applyFill="0" applyBorder="0" applyAlignment="0" applyProtection="0"/>
    <xf numFmtId="0" fontId="21" fillId="0" borderId="0" applyNumberFormat="0" applyFill="0" applyBorder="0" applyAlignment="0" applyProtection="0"/>
    <xf numFmtId="0" fontId="6" fillId="0" borderId="0" applyNumberFormat="0" applyFill="0" applyBorder="0" applyAlignment="0" applyProtection="0"/>
    <xf numFmtId="169" fontId="22" fillId="4" borderId="145">
      <alignment horizontal="right"/>
    </xf>
    <xf numFmtId="170" fontId="23" fillId="5" borderId="0" applyFont="0" applyFill="0" applyBorder="0" applyProtection="0"/>
    <xf numFmtId="0" fontId="20" fillId="6" borderId="145" applyNumberFormat="0" applyFont="0" applyAlignment="0" applyProtection="0"/>
    <xf numFmtId="38" fontId="25" fillId="0" borderId="0" applyFill="0" applyBorder="0" applyAlignment="0"/>
    <xf numFmtId="37" fontId="25" fillId="0" borderId="0"/>
    <xf numFmtId="37" fontId="12" fillId="0" borderId="140" applyNumberFormat="0" applyFill="0" applyAlignment="0" applyProtection="0"/>
    <xf numFmtId="38" fontId="26" fillId="0" borderId="156" applyNumberFormat="0"/>
    <xf numFmtId="0" fontId="27" fillId="0" borderId="0"/>
    <xf numFmtId="0" fontId="26" fillId="0" borderId="140" applyNumberFormat="0"/>
    <xf numFmtId="0" fontId="28" fillId="0" borderId="0"/>
    <xf numFmtId="0" fontId="2" fillId="0" borderId="0"/>
    <xf numFmtId="17" fontId="28" fillId="0" borderId="142"/>
    <xf numFmtId="0" fontId="29" fillId="0" borderId="0"/>
    <xf numFmtId="0" fontId="1" fillId="5" borderId="85"/>
    <xf numFmtId="0" fontId="14" fillId="0" borderId="0" applyFill="0" applyBorder="0">
      <alignment horizontal="left"/>
    </xf>
    <xf numFmtId="49" fontId="14" fillId="0" borderId="0" applyBorder="0">
      <alignment horizontal="center"/>
    </xf>
    <xf numFmtId="39" fontId="14" fillId="0" borderId="0"/>
    <xf numFmtId="37" fontId="14" fillId="0" borderId="0">
      <alignment horizontal="right"/>
    </xf>
    <xf numFmtId="0" fontId="36" fillId="0" borderId="160" applyProtection="0">
      <alignment horizontal="left"/>
    </xf>
    <xf numFmtId="0" fontId="15" fillId="8" borderId="0" applyNumberFormat="0" applyAlignment="0" applyProtection="0"/>
    <xf numFmtId="0" fontId="10" fillId="0" borderId="6" applyNumberFormat="0" applyFill="0" applyAlignment="0"/>
    <xf numFmtId="0" fontId="6" fillId="0" borderId="0">
      <alignment horizontal="centerContinuous"/>
    </xf>
    <xf numFmtId="0" fontId="15" fillId="9" borderId="84" applyNumberFormat="0" applyAlignment="0" applyProtection="0"/>
    <xf numFmtId="3" fontId="7" fillId="5" borderId="148" applyNumberFormat="0" applyFill="0" applyBorder="0" applyAlignment="0">
      <alignment horizontal="center"/>
      <protection locked="0"/>
    </xf>
    <xf numFmtId="0" fontId="37" fillId="0" borderId="84">
      <alignment horizontal="center"/>
    </xf>
    <xf numFmtId="175" fontId="38" fillId="0" borderId="0"/>
    <xf numFmtId="0" fontId="39" fillId="5" borderId="0">
      <alignment horizontal="centerContinuous"/>
    </xf>
    <xf numFmtId="10" fontId="22" fillId="0" borderId="0" applyFont="0" applyFill="0" applyAlignment="0" applyProtection="0"/>
    <xf numFmtId="44" fontId="40" fillId="0" borderId="141">
      <alignment horizontal="centerContinuous"/>
    </xf>
    <xf numFmtId="0" fontId="22" fillId="0" borderId="0" applyNumberFormat="0" applyFont="0" applyFill="0" applyAlignment="0" applyProtection="0"/>
    <xf numFmtId="4" fontId="22" fillId="0" borderId="0" applyFont="0" applyFill="0" applyAlignment="0" applyProtection="0"/>
    <xf numFmtId="0" fontId="41" fillId="0" borderId="161">
      <alignment horizontal="center"/>
    </xf>
    <xf numFmtId="0" fontId="30" fillId="5" borderId="50">
      <alignment horizontal="centerContinuous"/>
    </xf>
    <xf numFmtId="9" fontId="41" fillId="0" borderId="0" applyNumberFormat="0" applyFill="0" applyAlignment="0" applyProtection="0"/>
    <xf numFmtId="0" fontId="22" fillId="0" borderId="0" applyNumberFormat="0" applyFill="0" applyBorder="0" applyAlignment="0" applyProtection="0"/>
    <xf numFmtId="0" fontId="28" fillId="0" borderId="142">
      <alignment horizontal="center" wrapText="1"/>
    </xf>
    <xf numFmtId="0" fontId="42" fillId="10" borderId="84" applyNumberFormat="0">
      <alignment horizontal="center"/>
    </xf>
    <xf numFmtId="0" fontId="9" fillId="0" borderId="0"/>
    <xf numFmtId="0" fontId="44" fillId="0" borderId="0" applyNumberFormat="0" applyFill="0" applyBorder="0" applyAlignment="0" applyProtection="0"/>
    <xf numFmtId="0" fontId="2" fillId="0" borderId="0"/>
    <xf numFmtId="44" fontId="40" fillId="0" borderId="172">
      <alignment horizontal="centerContinuous"/>
    </xf>
    <xf numFmtId="0" fontId="28" fillId="0" borderId="173">
      <alignment horizontal="center" wrapText="1"/>
    </xf>
    <xf numFmtId="0" fontId="9" fillId="0" borderId="0"/>
  </cellStyleXfs>
  <cellXfs count="974">
    <xf numFmtId="0" fontId="0" fillId="0" borderId="0" xfId="0"/>
    <xf numFmtId="41" fontId="4" fillId="0" borderId="0" xfId="0" applyNumberFormat="1" applyFont="1"/>
    <xf numFmtId="0" fontId="1" fillId="0" borderId="0" xfId="0" quotePrefix="1" applyFont="1" applyAlignment="1">
      <alignment horizontal="right"/>
    </xf>
    <xf numFmtId="37" fontId="1" fillId="0" borderId="0" xfId="0" applyNumberFormat="1" applyFont="1"/>
    <xf numFmtId="164" fontId="1" fillId="0" borderId="0" xfId="2" applyNumberFormat="1" applyFont="1" applyFill="1" applyBorder="1" applyProtection="1"/>
    <xf numFmtId="164" fontId="1" fillId="0" borderId="0" xfId="2" applyNumberFormat="1" applyFont="1" applyFill="1" applyBorder="1" applyAlignment="1" applyProtection="1">
      <alignment horizontal="left"/>
    </xf>
    <xf numFmtId="164" fontId="1" fillId="0" borderId="6" xfId="2" applyNumberFormat="1" applyFont="1" applyFill="1" applyBorder="1" applyProtection="1"/>
    <xf numFmtId="164" fontId="1" fillId="0" borderId="4" xfId="2" applyNumberFormat="1" applyFont="1" applyFill="1" applyBorder="1" applyProtection="1"/>
    <xf numFmtId="164" fontId="1" fillId="0" borderId="10" xfId="2" applyNumberFormat="1" applyFont="1" applyFill="1" applyBorder="1" applyProtection="1"/>
    <xf numFmtId="41" fontId="3" fillId="0" borderId="46" xfId="0" applyNumberFormat="1" applyFont="1" applyBorder="1"/>
    <xf numFmtId="164" fontId="4" fillId="0" borderId="0" xfId="0" applyNumberFormat="1" applyFont="1"/>
    <xf numFmtId="0" fontId="1" fillId="0" borderId="0" xfId="0" quotePrefix="1" applyFont="1" applyAlignment="1">
      <alignment horizontal="left" vertical="center"/>
    </xf>
    <xf numFmtId="0" fontId="1" fillId="0" borderId="0" xfId="0" applyFont="1" applyAlignment="1">
      <alignment vertical="center"/>
    </xf>
    <xf numFmtId="0" fontId="13" fillId="0" borderId="18" xfId="0" applyFont="1" applyBorder="1" applyAlignment="1">
      <alignment horizontal="center" textRotation="90" wrapText="1"/>
    </xf>
    <xf numFmtId="0" fontId="13" fillId="0" borderId="76" xfId="0" applyFont="1" applyBorder="1" applyAlignment="1">
      <alignment horizontal="center" textRotation="90" wrapText="1"/>
    </xf>
    <xf numFmtId="0" fontId="13" fillId="0" borderId="77" xfId="0" applyFont="1" applyBorder="1" applyAlignment="1">
      <alignment horizontal="center" textRotation="90" wrapText="1"/>
    </xf>
    <xf numFmtId="0" fontId="14" fillId="0" borderId="78" xfId="0" applyFont="1" applyBorder="1" applyAlignment="1">
      <alignment horizontal="center" wrapText="1"/>
    </xf>
    <xf numFmtId="0" fontId="14" fillId="0" borderId="77" xfId="0" applyFont="1" applyBorder="1" applyAlignment="1">
      <alignment horizontal="center" wrapText="1"/>
    </xf>
    <xf numFmtId="0" fontId="13" fillId="0" borderId="18" xfId="0" applyFont="1" applyBorder="1" applyAlignment="1">
      <alignment horizontal="center" wrapText="1"/>
    </xf>
    <xf numFmtId="0" fontId="13" fillId="0" borderId="77" xfId="0" applyFont="1" applyBorder="1" applyAlignment="1">
      <alignment horizontal="center" wrapText="1"/>
    </xf>
    <xf numFmtId="0" fontId="15" fillId="0" borderId="0" xfId="0" applyFont="1" applyAlignment="1">
      <alignment horizontal="center"/>
    </xf>
    <xf numFmtId="0" fontId="12" fillId="0" borderId="0" xfId="0" quotePrefix="1" applyFont="1" applyAlignment="1">
      <alignment horizontal="center"/>
    </xf>
    <xf numFmtId="0" fontId="12" fillId="0" borderId="0" xfId="0" quotePrefix="1" applyFont="1" applyAlignment="1">
      <alignment horizontal="left"/>
    </xf>
    <xf numFmtId="0" fontId="15" fillId="0" borderId="0" xfId="0" applyFont="1"/>
    <xf numFmtId="164" fontId="15" fillId="0" borderId="0" xfId="2" applyNumberFormat="1" applyFont="1" applyAlignment="1">
      <alignment horizontal="left"/>
    </xf>
    <xf numFmtId="41" fontId="3" fillId="0" borderId="0" xfId="0" applyNumberFormat="1" applyFont="1"/>
    <xf numFmtId="0" fontId="14" fillId="0" borderId="0" xfId="0" applyFont="1"/>
    <xf numFmtId="42" fontId="4" fillId="0" borderId="0" xfId="0" applyNumberFormat="1" applyFont="1"/>
    <xf numFmtId="42" fontId="4" fillId="0" borderId="0" xfId="2" applyNumberFormat="1" applyFont="1" applyFill="1" applyBorder="1" applyProtection="1"/>
    <xf numFmtId="42" fontId="3" fillId="0" borderId="101" xfId="2" applyNumberFormat="1" applyFont="1" applyFill="1" applyBorder="1" applyProtection="1"/>
    <xf numFmtId="0" fontId="2" fillId="0" borderId="41" xfId="0" applyFont="1" applyBorder="1" applyAlignment="1">
      <alignment wrapText="1"/>
    </xf>
    <xf numFmtId="0" fontId="2" fillId="0" borderId="78" xfId="0" applyFont="1" applyBorder="1" applyAlignment="1">
      <alignment horizontal="center"/>
    </xf>
    <xf numFmtId="0" fontId="2" fillId="0" borderId="0" xfId="0" applyFont="1"/>
    <xf numFmtId="0" fontId="2" fillId="0" borderId="0" xfId="0" applyFont="1" applyAlignment="1">
      <alignment horizontal="right"/>
    </xf>
    <xf numFmtId="0" fontId="1" fillId="0" borderId="0" xfId="0" applyFont="1" applyAlignment="1">
      <alignment horizontal="right"/>
    </xf>
    <xf numFmtId="0" fontId="2" fillId="0" borderId="0" xfId="7"/>
    <xf numFmtId="172" fontId="2" fillId="0" borderId="0" xfId="1" applyNumberFormat="1" applyFont="1"/>
    <xf numFmtId="172" fontId="2" fillId="0" borderId="0" xfId="1" applyNumberFormat="1" applyFont="1" applyBorder="1"/>
    <xf numFmtId="172" fontId="2" fillId="0" borderId="0" xfId="1" applyNumberFormat="1" applyFont="1" applyFill="1"/>
    <xf numFmtId="38" fontId="2" fillId="0" borderId="0" xfId="17" applyFont="1"/>
    <xf numFmtId="172" fontId="2" fillId="0" borderId="50" xfId="1" applyNumberFormat="1" applyFont="1" applyBorder="1"/>
    <xf numFmtId="10" fontId="2" fillId="0" borderId="0" xfId="4" applyNumberFormat="1" applyFont="1"/>
    <xf numFmtId="43" fontId="2" fillId="0" borderId="0" xfId="1" applyFont="1"/>
    <xf numFmtId="172" fontId="18" fillId="0" borderId="0" xfId="1" applyNumberFormat="1" applyFont="1"/>
    <xf numFmtId="172" fontId="18" fillId="0" borderId="0" xfId="1" applyNumberFormat="1" applyFont="1" applyBorder="1"/>
    <xf numFmtId="172" fontId="18" fillId="0" borderId="0" xfId="1" applyNumberFormat="1" applyFont="1" applyFill="1"/>
    <xf numFmtId="172" fontId="18" fillId="0" borderId="0" xfId="1" applyNumberFormat="1" applyFont="1" applyAlignment="1"/>
    <xf numFmtId="38" fontId="18" fillId="0" borderId="0" xfId="17" applyFont="1"/>
    <xf numFmtId="172" fontId="18" fillId="0" borderId="0" xfId="1" applyNumberFormat="1" applyFont="1" applyFill="1" applyBorder="1"/>
    <xf numFmtId="172" fontId="18" fillId="0" borderId="0" xfId="1" applyNumberFormat="1" applyFont="1" applyBorder="1" applyAlignment="1"/>
    <xf numFmtId="172" fontId="18" fillId="0" borderId="0" xfId="1" applyNumberFormat="1" applyFont="1" applyFill="1" applyBorder="1" applyAlignment="1"/>
    <xf numFmtId="172" fontId="18" fillId="0" borderId="0" xfId="1" applyNumberFormat="1" applyFont="1" applyBorder="1" applyAlignment="1">
      <alignment horizontal="right"/>
    </xf>
    <xf numFmtId="38" fontId="2" fillId="0" borderId="50" xfId="17" applyFont="1" applyBorder="1"/>
    <xf numFmtId="9" fontId="2" fillId="0" borderId="0" xfId="4" applyFont="1" applyBorder="1"/>
    <xf numFmtId="172" fontId="2" fillId="0" borderId="80" xfId="4" applyNumberFormat="1" applyFont="1" applyBorder="1"/>
    <xf numFmtId="38" fontId="2" fillId="0" borderId="80" xfId="17" applyFont="1" applyBorder="1"/>
    <xf numFmtId="172" fontId="18" fillId="0" borderId="50" xfId="1" applyNumberFormat="1" applyFont="1" applyBorder="1"/>
    <xf numFmtId="0" fontId="2" fillId="0" borderId="0" xfId="1" applyNumberFormat="1" applyFont="1" applyBorder="1"/>
    <xf numFmtId="172" fontId="2" fillId="0" borderId="0" xfId="1" applyNumberFormat="1" applyFont="1" applyBorder="1" applyAlignment="1"/>
    <xf numFmtId="9" fontId="2" fillId="0" borderId="0" xfId="4" applyFont="1" applyBorder="1" applyAlignment="1">
      <alignment horizontal="center"/>
    </xf>
    <xf numFmtId="37" fontId="2" fillId="0" borderId="0" xfId="18" applyFont="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2" fontId="2" fillId="0" borderId="0" xfId="1" applyNumberFormat="1" applyFont="1" applyFill="1" applyBorder="1"/>
    <xf numFmtId="38" fontId="2" fillId="0" borderId="0" xfId="17" applyFont="1" applyBorder="1"/>
    <xf numFmtId="172" fontId="2" fillId="0" borderId="152" xfId="1" applyNumberFormat="1" applyFont="1" applyBorder="1"/>
    <xf numFmtId="172" fontId="8" fillId="0" borderId="0" xfId="1" applyNumberFormat="1" applyFont="1" applyBorder="1"/>
    <xf numFmtId="172" fontId="2" fillId="0" borderId="0" xfId="1" applyNumberFormat="1" applyFont="1" applyBorder="1" applyAlignment="1">
      <alignment horizontal="left"/>
    </xf>
    <xf numFmtId="172" fontId="2" fillId="0" borderId="0" xfId="1" applyNumberFormat="1" applyFont="1" applyBorder="1" applyAlignment="1">
      <alignment horizontal="right"/>
    </xf>
    <xf numFmtId="172" fontId="2" fillId="0" borderId="153" xfId="1" applyNumberFormat="1" applyFont="1" applyBorder="1"/>
    <xf numFmtId="172" fontId="8" fillId="0" borderId="50" xfId="1" applyNumberFormat="1" applyFont="1" applyBorder="1"/>
    <xf numFmtId="172" fontId="2" fillId="0" borderId="50" xfId="1" applyNumberFormat="1" applyFont="1" applyBorder="1" applyAlignment="1">
      <alignment horizontal="right"/>
    </xf>
    <xf numFmtId="172" fontId="2" fillId="0" borderId="147" xfId="1" applyNumberFormat="1" applyFont="1" applyBorder="1" applyAlignment="1">
      <alignment horizontal="left"/>
    </xf>
    <xf numFmtId="10" fontId="2" fillId="0" borderId="0" xfId="4" applyNumberFormat="1" applyFont="1" applyBorder="1"/>
    <xf numFmtId="172" fontId="2" fillId="0" borderId="148" xfId="1" applyNumberFormat="1" applyFont="1" applyBorder="1" applyAlignment="1">
      <alignment horizontal="left"/>
    </xf>
    <xf numFmtId="172" fontId="2" fillId="0" borderId="154" xfId="1" applyNumberFormat="1" applyFont="1" applyBorder="1"/>
    <xf numFmtId="172" fontId="2" fillId="0" borderId="80" xfId="1" applyNumberFormat="1" applyFont="1" applyBorder="1"/>
    <xf numFmtId="172" fontId="2" fillId="0" borderId="80" xfId="1" applyNumberFormat="1" applyFont="1" applyBorder="1" applyAlignment="1">
      <alignment horizontal="right"/>
    </xf>
    <xf numFmtId="172" fontId="2" fillId="0" borderId="146" xfId="1" applyNumberFormat="1" applyFont="1" applyBorder="1" applyAlignment="1">
      <alignment horizontal="left"/>
    </xf>
    <xf numFmtId="38" fontId="2" fillId="0" borderId="0" xfId="17" applyFont="1" applyFill="1" applyBorder="1"/>
    <xf numFmtId="38" fontId="1" fillId="0" borderId="0" xfId="17" applyFont="1" applyBorder="1"/>
    <xf numFmtId="172" fontId="1" fillId="0" borderId="0" xfId="1" applyNumberFormat="1" applyFont="1"/>
    <xf numFmtId="38" fontId="1" fillId="0" borderId="132" xfId="17" applyFont="1" applyBorder="1"/>
    <xf numFmtId="38" fontId="1" fillId="0" borderId="133" xfId="17" applyFont="1" applyBorder="1"/>
    <xf numFmtId="38" fontId="1" fillId="0" borderId="133" xfId="17" applyFont="1" applyFill="1" applyBorder="1"/>
    <xf numFmtId="37" fontId="1" fillId="0" borderId="133" xfId="17" applyNumberFormat="1" applyFont="1" applyBorder="1"/>
    <xf numFmtId="38" fontId="2" fillId="0" borderId="132" xfId="17" applyFont="1" applyBorder="1"/>
    <xf numFmtId="172" fontId="2" fillId="0" borderId="133" xfId="1" applyNumberFormat="1" applyFont="1" applyBorder="1"/>
    <xf numFmtId="172" fontId="2" fillId="0" borderId="133" xfId="1" applyNumberFormat="1" applyFont="1" applyFill="1" applyBorder="1"/>
    <xf numFmtId="38" fontId="2" fillId="0" borderId="133" xfId="17" applyFont="1" applyBorder="1"/>
    <xf numFmtId="172" fontId="2" fillId="0" borderId="155" xfId="1" applyNumberFormat="1" applyFont="1" applyBorder="1"/>
    <xf numFmtId="172" fontId="2" fillId="0" borderId="6" xfId="1" applyNumberFormat="1" applyFont="1" applyBorder="1"/>
    <xf numFmtId="172" fontId="2" fillId="0" borderId="6" xfId="1" applyNumberFormat="1" applyFont="1" applyFill="1" applyBorder="1"/>
    <xf numFmtId="38" fontId="2" fillId="0" borderId="152" xfId="17" applyFont="1" applyBorder="1"/>
    <xf numFmtId="38" fontId="1" fillId="0" borderId="0" xfId="20" applyFont="1" applyBorder="1"/>
    <xf numFmtId="172" fontId="2" fillId="0" borderId="80" xfId="1" applyNumberFormat="1" applyFont="1" applyFill="1" applyBorder="1"/>
    <xf numFmtId="43" fontId="2" fillId="0" borderId="0" xfId="1" applyFont="1" applyBorder="1"/>
    <xf numFmtId="172" fontId="1" fillId="0" borderId="0" xfId="1" applyNumberFormat="1" applyFont="1" applyFill="1"/>
    <xf numFmtId="172" fontId="1" fillId="0" borderId="105" xfId="20" applyNumberFormat="1" applyFont="1" applyBorder="1"/>
    <xf numFmtId="172" fontId="1" fillId="0" borderId="140" xfId="20" applyNumberFormat="1" applyFont="1" applyBorder="1"/>
    <xf numFmtId="38" fontId="1" fillId="0" borderId="140" xfId="20" applyFont="1" applyBorder="1"/>
    <xf numFmtId="172" fontId="8" fillId="0" borderId="0" xfId="1" applyNumberFormat="1" applyFont="1"/>
    <xf numFmtId="172" fontId="1" fillId="0" borderId="0" xfId="1" applyNumberFormat="1" applyFont="1" applyBorder="1"/>
    <xf numFmtId="172" fontId="1" fillId="0" borderId="0" xfId="1" applyNumberFormat="1" applyFont="1" applyFill="1" applyBorder="1"/>
    <xf numFmtId="172" fontId="1" fillId="0" borderId="152" xfId="1" applyNumberFormat="1" applyFont="1" applyBorder="1"/>
    <xf numFmtId="172" fontId="2" fillId="0" borderId="152" xfId="1" applyNumberFormat="1" applyFont="1" applyFill="1" applyBorder="1"/>
    <xf numFmtId="172" fontId="2" fillId="0" borderId="50" xfId="1" applyNumberFormat="1" applyFont="1" applyFill="1" applyBorder="1"/>
    <xf numFmtId="172" fontId="2" fillId="0" borderId="152" xfId="1" applyNumberFormat="1" applyFont="1" applyBorder="1" applyAlignment="1">
      <alignment horizontal="right"/>
    </xf>
    <xf numFmtId="172" fontId="2" fillId="0" borderId="156" xfId="1" applyNumberFormat="1" applyFont="1" applyFill="1" applyBorder="1"/>
    <xf numFmtId="172" fontId="2" fillId="0" borderId="156" xfId="1" applyNumberFormat="1" applyFont="1" applyBorder="1"/>
    <xf numFmtId="172" fontId="2" fillId="3" borderId="156" xfId="1" applyNumberFormat="1" applyFont="1" applyFill="1" applyBorder="1"/>
    <xf numFmtId="172" fontId="2" fillId="0" borderId="157" xfId="1" applyNumberFormat="1" applyFont="1" applyFill="1" applyBorder="1"/>
    <xf numFmtId="38" fontId="2" fillId="0" borderId="156" xfId="17" applyFont="1" applyBorder="1"/>
    <xf numFmtId="172" fontId="1" fillId="0" borderId="0" xfId="1" applyNumberFormat="1" applyFont="1" applyAlignment="1">
      <alignment wrapText="1"/>
    </xf>
    <xf numFmtId="9" fontId="2" fillId="0" borderId="0" xfId="4" applyFont="1" applyBorder="1" applyAlignment="1">
      <alignment horizontal="center" wrapText="1"/>
    </xf>
    <xf numFmtId="172" fontId="2" fillId="0" borderId="50" xfId="4" applyNumberFormat="1" applyFont="1" applyBorder="1" applyAlignment="1">
      <alignment horizontal="center" wrapText="1"/>
    </xf>
    <xf numFmtId="9" fontId="2" fillId="0" borderId="0" xfId="4" applyFont="1" applyFill="1" applyBorder="1" applyAlignment="1">
      <alignment horizontal="center" wrapText="1"/>
    </xf>
    <xf numFmtId="172" fontId="2" fillId="0" borderId="0" xfId="1" applyNumberFormat="1" applyFont="1" applyBorder="1" applyAlignment="1">
      <alignment horizontal="center" wrapText="1"/>
    </xf>
    <xf numFmtId="172" fontId="2" fillId="0" borderId="0" xfId="4" applyNumberFormat="1" applyFont="1" applyBorder="1" applyAlignment="1">
      <alignment horizontal="center" wrapText="1"/>
    </xf>
    <xf numFmtId="172" fontId="2" fillId="0" borderId="50" xfId="1" applyNumberFormat="1" applyFont="1" applyBorder="1" applyAlignment="1">
      <alignment horizontal="center" wrapText="1"/>
    </xf>
    <xf numFmtId="43" fontId="2" fillId="0" borderId="0" xfId="1" applyFont="1" applyBorder="1" applyAlignment="1">
      <alignment horizontal="center" wrapText="1"/>
    </xf>
    <xf numFmtId="172" fontId="2" fillId="0" borderId="152" xfId="1" applyNumberFormat="1" applyFont="1" applyFill="1" applyBorder="1" applyAlignment="1">
      <alignment wrapText="1"/>
    </xf>
    <xf numFmtId="172" fontId="1" fillId="0" borderId="0" xfId="1" applyNumberFormat="1" applyFont="1" applyBorder="1" applyAlignment="1">
      <alignment wrapText="1"/>
    </xf>
    <xf numFmtId="0" fontId="2" fillId="0" borderId="0" xfId="21" applyFont="1" applyAlignment="1">
      <alignment wrapText="1"/>
    </xf>
    <xf numFmtId="171" fontId="2" fillId="0" borderId="140" xfId="4" applyNumberFormat="1" applyFont="1" applyBorder="1" applyAlignment="1">
      <alignment horizontal="center" wrapText="1"/>
    </xf>
    <xf numFmtId="9" fontId="2" fillId="0" borderId="50" xfId="4" applyFont="1" applyBorder="1" applyAlignment="1">
      <alignment horizontal="center" wrapText="1"/>
    </xf>
    <xf numFmtId="9" fontId="2" fillId="0" borderId="50" xfId="4" applyFont="1" applyFill="1" applyBorder="1" applyAlignment="1">
      <alignment horizontal="center" wrapText="1"/>
    </xf>
    <xf numFmtId="171" fontId="2" fillId="0" borderId="50" xfId="4" applyNumberFormat="1" applyFont="1" applyBorder="1" applyAlignment="1">
      <alignment horizontal="center" wrapText="1"/>
    </xf>
    <xf numFmtId="38" fontId="2" fillId="0" borderId="158" xfId="17" applyFont="1" applyBorder="1"/>
    <xf numFmtId="38" fontId="1" fillId="0" borderId="149" xfId="17" applyFont="1" applyBorder="1"/>
    <xf numFmtId="38" fontId="1" fillId="0" borderId="159" xfId="17" applyFont="1" applyBorder="1"/>
    <xf numFmtId="38" fontId="1" fillId="0" borderId="78" xfId="17" applyFont="1" applyBorder="1"/>
    <xf numFmtId="172" fontId="2" fillId="0" borderId="140" xfId="1" applyNumberFormat="1" applyFont="1" applyBorder="1"/>
    <xf numFmtId="172" fontId="2" fillId="0" borderId="105" xfId="1" applyNumberFormat="1" applyFont="1" applyBorder="1"/>
    <xf numFmtId="172" fontId="2" fillId="0" borderId="140" xfId="1" applyNumberFormat="1" applyFont="1" applyFill="1" applyBorder="1"/>
    <xf numFmtId="38" fontId="12" fillId="0" borderId="140" xfId="22" applyNumberFormat="1" applyFont="1"/>
    <xf numFmtId="172" fontId="12" fillId="0" borderId="105" xfId="20" applyNumberFormat="1" applyFont="1" applyBorder="1"/>
    <xf numFmtId="38" fontId="12" fillId="0" borderId="140" xfId="20" applyFont="1" applyBorder="1"/>
    <xf numFmtId="172" fontId="2" fillId="0" borderId="0" xfId="1" applyNumberFormat="1" applyFont="1" applyBorder="1" applyAlignment="1">
      <alignment wrapText="1"/>
    </xf>
    <xf numFmtId="172" fontId="2" fillId="0" borderId="50" xfId="1" applyNumberFormat="1" applyFont="1" applyBorder="1" applyAlignment="1">
      <alignment wrapText="1"/>
    </xf>
    <xf numFmtId="172" fontId="2" fillId="0" borderId="50" xfId="1" applyNumberFormat="1" applyFont="1" applyFill="1" applyBorder="1" applyAlignment="1">
      <alignment wrapText="1"/>
    </xf>
    <xf numFmtId="37" fontId="2" fillId="0" borderId="50" xfId="18" applyFont="1" applyBorder="1"/>
    <xf numFmtId="172" fontId="2" fillId="0" borderId="0" xfId="1" applyNumberFormat="1" applyFont="1" applyFill="1" applyBorder="1" applyAlignment="1">
      <alignment wrapText="1"/>
    </xf>
    <xf numFmtId="172" fontId="2" fillId="0" borderId="0" xfId="20" applyNumberFormat="1" applyFont="1" applyBorder="1"/>
    <xf numFmtId="172" fontId="2" fillId="0" borderId="152" xfId="20" applyNumberFormat="1" applyFont="1" applyBorder="1"/>
    <xf numFmtId="172" fontId="2" fillId="0" borderId="156" xfId="20" applyNumberFormat="1" applyFont="1"/>
    <xf numFmtId="172" fontId="2" fillId="0" borderId="157" xfId="20" applyNumberFormat="1" applyFont="1" applyBorder="1"/>
    <xf numFmtId="38" fontId="1" fillId="0" borderId="156" xfId="20" applyFont="1"/>
    <xf numFmtId="38" fontId="2" fillId="0" borderId="0" xfId="22" applyNumberFormat="1" applyFont="1" applyBorder="1"/>
    <xf numFmtId="38" fontId="2" fillId="0" borderId="0" xfId="20" applyFont="1" applyBorder="1"/>
    <xf numFmtId="172" fontId="1" fillId="0" borderId="104" xfId="20" applyNumberFormat="1" applyFont="1" applyBorder="1"/>
    <xf numFmtId="38" fontId="2" fillId="0" borderId="140" xfId="22" applyNumberFormat="1" applyFont="1"/>
    <xf numFmtId="172" fontId="2" fillId="0" borderId="105" xfId="20" applyNumberFormat="1" applyFont="1" applyBorder="1"/>
    <xf numFmtId="38" fontId="2" fillId="0" borderId="140" xfId="20" applyFont="1" applyBorder="1"/>
    <xf numFmtId="38" fontId="2" fillId="0" borderId="105" xfId="22" applyNumberFormat="1" applyFont="1" applyBorder="1"/>
    <xf numFmtId="37" fontId="2" fillId="0" borderId="140" xfId="22" applyNumberFormat="1" applyFont="1"/>
    <xf numFmtId="38" fontId="2" fillId="0" borderId="152" xfId="17" quotePrefix="1" applyFont="1" applyBorder="1"/>
    <xf numFmtId="38" fontId="2" fillId="0" borderId="0" xfId="17" quotePrefix="1" applyFont="1" applyBorder="1"/>
    <xf numFmtId="38" fontId="2" fillId="0" borderId="152" xfId="17" quotePrefix="1" applyFont="1" applyFill="1" applyBorder="1"/>
    <xf numFmtId="38" fontId="12" fillId="0" borderId="105" xfId="22" applyNumberFormat="1" applyFont="1" applyBorder="1"/>
    <xf numFmtId="37" fontId="12" fillId="0" borderId="50" xfId="22" applyNumberFormat="1" applyFont="1" applyBorder="1"/>
    <xf numFmtId="37" fontId="12" fillId="0" borderId="140" xfId="22" applyNumberFormat="1" applyFont="1"/>
    <xf numFmtId="38" fontId="2" fillId="0" borderId="0" xfId="24" applyNumberFormat="1"/>
    <xf numFmtId="172" fontId="1" fillId="0" borderId="152" xfId="1" applyNumberFormat="1" applyFont="1" applyBorder="1" applyAlignment="1">
      <alignment wrapText="1"/>
    </xf>
    <xf numFmtId="172" fontId="2" fillId="0" borderId="0" xfId="1" applyNumberFormat="1" applyFont="1" applyFill="1" applyBorder="1" applyAlignment="1">
      <alignment horizontal="center" wrapText="1"/>
    </xf>
    <xf numFmtId="172" fontId="1" fillId="0" borderId="154" xfId="1" applyNumberFormat="1" applyFont="1" applyBorder="1" applyAlignment="1">
      <alignment wrapText="1"/>
    </xf>
    <xf numFmtId="172" fontId="1" fillId="0" borderId="50" xfId="1" applyNumberFormat="1" applyFont="1" applyBorder="1" applyAlignment="1">
      <alignment horizontal="center" wrapText="1"/>
    </xf>
    <xf numFmtId="172" fontId="1" fillId="0" borderId="140" xfId="1" applyNumberFormat="1" applyFont="1" applyBorder="1" applyAlignment="1">
      <alignment wrapText="1"/>
    </xf>
    <xf numFmtId="172" fontId="1" fillId="0" borderId="140" xfId="1" applyNumberFormat="1" applyFont="1" applyBorder="1" applyAlignment="1">
      <alignment horizontal="center" wrapText="1"/>
    </xf>
    <xf numFmtId="172" fontId="1" fillId="3" borderId="140" xfId="1" applyNumberFormat="1" applyFont="1" applyFill="1" applyBorder="1" applyAlignment="1">
      <alignment horizontal="center" wrapText="1"/>
    </xf>
    <xf numFmtId="172" fontId="1" fillId="3" borderId="140" xfId="1" applyNumberFormat="1" applyFont="1" applyFill="1" applyBorder="1" applyAlignment="1">
      <alignment wrapText="1"/>
    </xf>
    <xf numFmtId="172" fontId="1" fillId="0" borderId="140" xfId="1" applyNumberFormat="1" applyFont="1" applyFill="1" applyBorder="1" applyAlignment="1">
      <alignment horizontal="center" wrapText="1"/>
    </xf>
    <xf numFmtId="173" fontId="1" fillId="0" borderId="140" xfId="4" applyNumberFormat="1" applyFont="1" applyBorder="1" applyAlignment="1">
      <alignment wrapText="1"/>
    </xf>
    <xf numFmtId="0" fontId="6" fillId="0" borderId="140" xfId="21" applyFont="1" applyBorder="1" applyAlignment="1">
      <alignment wrapText="1"/>
    </xf>
    <xf numFmtId="17" fontId="2" fillId="0" borderId="0" xfId="25" applyFont="1" applyBorder="1" applyAlignment="1">
      <alignment wrapText="1"/>
    </xf>
    <xf numFmtId="17" fontId="2" fillId="0" borderId="50" xfId="25" applyFont="1" applyBorder="1" applyAlignment="1">
      <alignment horizontal="center" wrapText="1"/>
    </xf>
    <xf numFmtId="17" fontId="2" fillId="0" borderId="0" xfId="25" applyFont="1" applyBorder="1" applyAlignment="1">
      <alignment horizontal="center" wrapText="1"/>
    </xf>
    <xf numFmtId="43" fontId="2" fillId="0" borderId="50" xfId="1" applyFont="1" applyBorder="1" applyAlignment="1">
      <alignment horizontal="center" wrapText="1"/>
    </xf>
    <xf numFmtId="172" fontId="2" fillId="0" borderId="6" xfId="1" applyNumberFormat="1" applyFont="1" applyBorder="1" applyAlignment="1">
      <alignment horizontal="center"/>
    </xf>
    <xf numFmtId="172" fontId="2" fillId="0" borderId="6" xfId="1" applyNumberFormat="1" applyFont="1" applyBorder="1" applyAlignment="1"/>
    <xf numFmtId="0" fontId="20" fillId="0" borderId="6" xfId="21" applyFont="1" applyBorder="1"/>
    <xf numFmtId="10" fontId="25" fillId="0" borderId="50" xfId="4" applyNumberFormat="1" applyFont="1" applyBorder="1" applyAlignment="1">
      <alignment horizontal="center"/>
    </xf>
    <xf numFmtId="172" fontId="2" fillId="0" borderId="0" xfId="1" applyNumberFormat="1" applyFont="1" applyAlignment="1">
      <alignment horizontal="center"/>
    </xf>
    <xf numFmtId="172" fontId="1" fillId="0" borderId="0" xfId="1" applyNumberFormat="1" applyFont="1" applyBorder="1" applyAlignment="1">
      <alignment horizontal="center" wrapText="1"/>
    </xf>
    <xf numFmtId="38" fontId="12" fillId="0" borderId="140" xfId="22" applyNumberFormat="1" applyFont="1" applyAlignment="1">
      <alignment horizontal="center"/>
    </xf>
    <xf numFmtId="38" fontId="2" fillId="0" borderId="0" xfId="17" applyFont="1" applyBorder="1" applyAlignment="1">
      <alignment horizontal="center"/>
    </xf>
    <xf numFmtId="171" fontId="2" fillId="0" borderId="0" xfId="4" applyNumberFormat="1" applyFont="1" applyBorder="1" applyAlignment="1">
      <alignment horizontal="center"/>
    </xf>
    <xf numFmtId="38" fontId="2" fillId="0" borderId="0" xfId="17" quotePrefix="1" applyFont="1" applyBorder="1" applyAlignment="1">
      <alignment horizontal="center"/>
    </xf>
    <xf numFmtId="171" fontId="2" fillId="0" borderId="50" xfId="4" applyNumberFormat="1" applyFont="1" applyBorder="1" applyAlignment="1">
      <alignment horizontal="center"/>
    </xf>
    <xf numFmtId="38" fontId="12" fillId="0" borderId="50" xfId="22" applyNumberFormat="1" applyFont="1" applyBorder="1" applyAlignment="1">
      <alignment horizontal="center"/>
    </xf>
    <xf numFmtId="38" fontId="2" fillId="0" borderId="0" xfId="17" quotePrefix="1" applyFont="1" applyFill="1" applyBorder="1" applyAlignment="1">
      <alignment horizontal="center"/>
    </xf>
    <xf numFmtId="37" fontId="2" fillId="0" borderId="140" xfId="22" applyNumberFormat="1" applyFont="1" applyAlignment="1">
      <alignment horizontal="center"/>
    </xf>
    <xf numFmtId="38" fontId="2" fillId="0" borderId="140" xfId="22" applyNumberFormat="1" applyFont="1" applyAlignment="1">
      <alignment horizontal="center"/>
    </xf>
    <xf numFmtId="38" fontId="2" fillId="0" borderId="0" xfId="22" applyNumberFormat="1" applyFont="1" applyBorder="1" applyAlignment="1">
      <alignment horizontal="center"/>
    </xf>
    <xf numFmtId="172" fontId="1" fillId="0" borderId="140" xfId="20" applyNumberFormat="1" applyFont="1" applyBorder="1" applyAlignment="1">
      <alignment horizontal="center"/>
    </xf>
    <xf numFmtId="172" fontId="2" fillId="0" borderId="156" xfId="20" applyNumberFormat="1" applyFont="1" applyAlignment="1">
      <alignment horizontal="center"/>
    </xf>
    <xf numFmtId="172" fontId="2" fillId="0" borderId="0" xfId="20" applyNumberFormat="1" applyFont="1" applyBorder="1" applyAlignment="1">
      <alignment horizontal="center"/>
    </xf>
    <xf numFmtId="43" fontId="2" fillId="0" borderId="0" xfId="1" applyFont="1" applyFill="1" applyBorder="1" applyAlignment="1">
      <alignment horizontal="center"/>
    </xf>
    <xf numFmtId="172" fontId="2" fillId="0" borderId="50" xfId="1" applyNumberFormat="1" applyFont="1" applyBorder="1" applyAlignment="1">
      <alignment horizontal="center"/>
    </xf>
    <xf numFmtId="38" fontId="1" fillId="0" borderId="133" xfId="17" applyFont="1" applyBorder="1" applyAlignment="1">
      <alignment horizontal="center"/>
    </xf>
    <xf numFmtId="172" fontId="2" fillId="0" borderId="156" xfId="1" applyNumberFormat="1" applyFont="1" applyBorder="1" applyAlignment="1">
      <alignment horizontal="center"/>
    </xf>
    <xf numFmtId="172" fontId="2" fillId="0" borderId="0" xfId="1" applyNumberFormat="1" applyFont="1" applyBorder="1" applyAlignment="1">
      <alignment horizontal="center"/>
    </xf>
    <xf numFmtId="172" fontId="2" fillId="0" borderId="0" xfId="1" applyNumberFormat="1" applyFont="1" applyFill="1" applyBorder="1" applyAlignment="1">
      <alignment horizontal="center"/>
    </xf>
    <xf numFmtId="38" fontId="2" fillId="0" borderId="133" xfId="17" applyFont="1" applyBorder="1" applyAlignment="1">
      <alignment horizontal="center"/>
    </xf>
    <xf numFmtId="172" fontId="2" fillId="0" borderId="80" xfId="1" applyNumberFormat="1" applyFont="1" applyBorder="1" applyAlignment="1">
      <alignment horizontal="center"/>
    </xf>
    <xf numFmtId="38" fontId="17" fillId="0" borderId="0" xfId="17" applyFont="1" applyBorder="1" applyAlignment="1">
      <alignment horizontal="center"/>
    </xf>
    <xf numFmtId="172" fontId="1" fillId="0" borderId="0" xfId="1" applyNumberFormat="1" applyFont="1" applyBorder="1" applyAlignment="1">
      <alignment horizontal="center"/>
    </xf>
    <xf numFmtId="172" fontId="17" fillId="0" borderId="0" xfId="1" applyNumberFormat="1" applyFont="1" applyBorder="1" applyAlignment="1">
      <alignment horizontal="center"/>
    </xf>
    <xf numFmtId="172" fontId="1" fillId="0" borderId="80" xfId="1" applyNumberFormat="1" applyFont="1" applyBorder="1" applyAlignment="1">
      <alignment horizontal="center"/>
    </xf>
    <xf numFmtId="172" fontId="1" fillId="0" borderId="153" xfId="1" applyNumberFormat="1" applyFont="1" applyFill="1" applyBorder="1" applyAlignment="1">
      <alignment horizontal="center" wrapText="1"/>
    </xf>
    <xf numFmtId="172" fontId="2" fillId="0" borderId="3" xfId="1" applyNumberFormat="1" applyFont="1" applyBorder="1"/>
    <xf numFmtId="172" fontId="2" fillId="0" borderId="4" xfId="1" applyNumberFormat="1" applyFont="1" applyBorder="1"/>
    <xf numFmtId="38" fontId="2" fillId="0" borderId="0" xfId="17" applyFont="1" applyBorder="1" applyAlignment="1">
      <alignment horizontal="right"/>
    </xf>
    <xf numFmtId="37" fontId="31" fillId="0" borderId="0" xfId="26" applyNumberFormat="1" applyFont="1"/>
    <xf numFmtId="37" fontId="30" fillId="0" borderId="0" xfId="26" applyNumberFormat="1" applyFont="1" applyAlignment="1">
      <alignment wrapText="1"/>
    </xf>
    <xf numFmtId="37" fontId="30" fillId="0" borderId="0" xfId="26" applyNumberFormat="1" applyFont="1" applyAlignment="1">
      <alignment horizontal="center" wrapText="1"/>
    </xf>
    <xf numFmtId="9" fontId="2" fillId="0" borderId="51" xfId="4" applyFont="1" applyBorder="1"/>
    <xf numFmtId="172" fontId="2" fillId="0" borderId="7" xfId="1" applyNumberFormat="1" applyFont="1" applyBorder="1"/>
    <xf numFmtId="17" fontId="2" fillId="0" borderId="3" xfId="25" applyFont="1" applyBorder="1" applyAlignment="1">
      <alignment wrapText="1"/>
    </xf>
    <xf numFmtId="17" fontId="2" fillId="0" borderId="162" xfId="25" applyFont="1" applyBorder="1" applyAlignment="1">
      <alignment horizontal="center" wrapText="1"/>
    </xf>
    <xf numFmtId="172" fontId="1" fillId="0" borderId="3" xfId="1" applyNumberFormat="1" applyFont="1" applyBorder="1" applyAlignment="1">
      <alignment wrapText="1"/>
    </xf>
    <xf numFmtId="172" fontId="1" fillId="0" borderId="94" xfId="1" applyNumberFormat="1" applyFont="1" applyBorder="1" applyAlignment="1">
      <alignment wrapText="1"/>
    </xf>
    <xf numFmtId="0" fontId="1" fillId="0" borderId="0" xfId="23" applyFont="1"/>
    <xf numFmtId="172" fontId="1" fillId="0" borderId="127" xfId="1" applyNumberFormat="1" applyFont="1" applyBorder="1" applyAlignment="1">
      <alignment wrapText="1"/>
    </xf>
    <xf numFmtId="38" fontId="12" fillId="0" borderId="127" xfId="22" applyNumberFormat="1" applyFont="1" applyBorder="1"/>
    <xf numFmtId="38" fontId="12" fillId="0" borderId="94" xfId="22" applyNumberFormat="1" applyFont="1" applyBorder="1"/>
    <xf numFmtId="38" fontId="2" fillId="0" borderId="3" xfId="17" applyFont="1" applyBorder="1"/>
    <xf numFmtId="38" fontId="2" fillId="0" borderId="127" xfId="17" applyFont="1" applyBorder="1"/>
    <xf numFmtId="0" fontId="2" fillId="0" borderId="0" xfId="23" applyFont="1"/>
    <xf numFmtId="38" fontId="2" fillId="0" borderId="3" xfId="17" applyFont="1" applyFill="1" applyBorder="1"/>
    <xf numFmtId="3" fontId="2" fillId="0" borderId="94" xfId="22" applyNumberFormat="1" applyFont="1" applyBorder="1"/>
    <xf numFmtId="38" fontId="2" fillId="0" borderId="127" xfId="22" applyNumberFormat="1" applyFont="1" applyBorder="1"/>
    <xf numFmtId="172" fontId="1" fillId="0" borderId="3" xfId="1" applyNumberFormat="1" applyFont="1" applyFill="1" applyBorder="1"/>
    <xf numFmtId="172" fontId="2" fillId="0" borderId="3" xfId="1" applyNumberFormat="1" applyFont="1" applyFill="1" applyBorder="1"/>
    <xf numFmtId="172" fontId="2" fillId="0" borderId="163" xfId="20" applyNumberFormat="1" applyFont="1" applyBorder="1"/>
    <xf numFmtId="172" fontId="2" fillId="0" borderId="127" xfId="20" applyNumberFormat="1" applyFont="1" applyBorder="1"/>
    <xf numFmtId="172" fontId="2" fillId="0" borderId="128" xfId="20" applyNumberFormat="1" applyFont="1" applyBorder="1"/>
    <xf numFmtId="3" fontId="12" fillId="0" borderId="94" xfId="22" applyNumberFormat="1" applyFont="1" applyBorder="1"/>
    <xf numFmtId="172" fontId="1" fillId="0" borderId="3" xfId="1" applyNumberFormat="1" applyFont="1" applyBorder="1"/>
    <xf numFmtId="38" fontId="1" fillId="0" borderId="150" xfId="17" applyFont="1" applyBorder="1"/>
    <xf numFmtId="172" fontId="1" fillId="0" borderId="128" xfId="1" applyNumberFormat="1" applyFont="1" applyFill="1" applyBorder="1" applyAlignment="1">
      <alignment horizontal="center" wrapText="1"/>
    </xf>
    <xf numFmtId="172" fontId="1" fillId="0" borderId="127" xfId="1" applyNumberFormat="1" applyFont="1" applyFill="1" applyBorder="1" applyAlignment="1">
      <alignment horizontal="center" wrapText="1"/>
    </xf>
    <xf numFmtId="172" fontId="1" fillId="0" borderId="163" xfId="1" applyNumberFormat="1" applyFont="1" applyFill="1" applyBorder="1"/>
    <xf numFmtId="172" fontId="1" fillId="0" borderId="127" xfId="1" applyNumberFormat="1" applyFont="1" applyFill="1" applyBorder="1"/>
    <xf numFmtId="172" fontId="1" fillId="0" borderId="128" xfId="1" applyNumberFormat="1" applyFont="1" applyFill="1" applyBorder="1"/>
    <xf numFmtId="43" fontId="2" fillId="0" borderId="0" xfId="1" applyFont="1" applyBorder="1" applyAlignment="1">
      <alignment horizontal="center"/>
    </xf>
    <xf numFmtId="172" fontId="2" fillId="0" borderId="127" xfId="1" applyNumberFormat="1" applyFont="1" applyFill="1" applyBorder="1"/>
    <xf numFmtId="38" fontId="19" fillId="0" borderId="0" xfId="17" applyFont="1" applyBorder="1"/>
    <xf numFmtId="172" fontId="8" fillId="0" borderId="3" xfId="1" applyNumberFormat="1" applyFont="1" applyBorder="1"/>
    <xf numFmtId="172" fontId="1" fillId="0" borderId="144" xfId="1" applyNumberFormat="1" applyFont="1" applyFill="1" applyBorder="1"/>
    <xf numFmtId="172" fontId="2" fillId="0" borderId="164" xfId="1" applyNumberFormat="1" applyFont="1" applyBorder="1"/>
    <xf numFmtId="38" fontId="2" fillId="0" borderId="4" xfId="17" applyFont="1" applyBorder="1"/>
    <xf numFmtId="38" fontId="2" fillId="0" borderId="0" xfId="17" applyFont="1" applyBorder="1" applyAlignment="1">
      <alignment wrapText="1"/>
    </xf>
    <xf numFmtId="172" fontId="1" fillId="0" borderId="143" xfId="1" applyNumberFormat="1" applyFont="1" applyFill="1" applyBorder="1"/>
    <xf numFmtId="172" fontId="18" fillId="0" borderId="3" xfId="1" applyNumberFormat="1" applyFont="1" applyBorder="1"/>
    <xf numFmtId="172" fontId="2" fillId="0" borderId="51" xfId="1" applyNumberFormat="1" applyFont="1" applyBorder="1"/>
    <xf numFmtId="172" fontId="18" fillId="0" borderId="0" xfId="1" applyNumberFormat="1" applyFont="1" applyBorder="1" applyAlignment="1">
      <alignment horizontal="center"/>
    </xf>
    <xf numFmtId="172" fontId="14" fillId="0" borderId="0" xfId="1" applyNumberFormat="1" applyFont="1" applyBorder="1"/>
    <xf numFmtId="172" fontId="18" fillId="0" borderId="4" xfId="1" applyNumberFormat="1" applyFont="1" applyBorder="1"/>
    <xf numFmtId="172" fontId="18" fillId="0" borderId="0" xfId="1" applyNumberFormat="1" applyFont="1" applyBorder="1" applyAlignment="1">
      <alignment horizontal="left"/>
    </xf>
    <xf numFmtId="38" fontId="18" fillId="0" borderId="0" xfId="17" applyFont="1" applyBorder="1"/>
    <xf numFmtId="172" fontId="18" fillId="0" borderId="51" xfId="1" applyNumberFormat="1" applyFont="1" applyBorder="1"/>
    <xf numFmtId="172" fontId="2" fillId="0" borderId="4" xfId="4" applyNumberFormat="1" applyFont="1" applyBorder="1"/>
    <xf numFmtId="172" fontId="2" fillId="0" borderId="5" xfId="1" applyNumberFormat="1" applyFont="1" applyBorder="1"/>
    <xf numFmtId="38" fontId="2" fillId="0" borderId="6" xfId="17" applyFont="1" applyBorder="1"/>
    <xf numFmtId="172" fontId="1" fillId="0" borderId="6" xfId="1" applyNumberFormat="1" applyFont="1" applyBorder="1" applyAlignment="1">
      <alignment horizontal="center"/>
    </xf>
    <xf numFmtId="174" fontId="2" fillId="0" borderId="151" xfId="18" applyNumberFormat="1" applyFont="1" applyBorder="1"/>
    <xf numFmtId="0" fontId="31" fillId="0" borderId="0" xfId="0" applyFont="1"/>
    <xf numFmtId="0" fontId="6" fillId="0" borderId="0" xfId="0" applyFont="1" applyAlignment="1">
      <alignment horizontal="right"/>
    </xf>
    <xf numFmtId="0" fontId="6" fillId="0" borderId="0" xfId="0" applyFont="1" applyAlignment="1">
      <alignment horizontal="left"/>
    </xf>
    <xf numFmtId="0" fontId="13" fillId="0" borderId="0" xfId="0" applyFont="1" applyAlignment="1">
      <alignment vertical="top" wrapText="1"/>
    </xf>
    <xf numFmtId="0" fontId="6" fillId="0" borderId="4" xfId="0" applyFont="1" applyBorder="1" applyAlignment="1">
      <alignment horizontal="center"/>
    </xf>
    <xf numFmtId="0" fontId="0" fillId="0" borderId="170" xfId="0" applyBorder="1"/>
    <xf numFmtId="0" fontId="0" fillId="0" borderId="171" xfId="0" applyBorder="1"/>
    <xf numFmtId="0" fontId="43" fillId="0" borderId="0" xfId="7" applyFont="1" applyAlignment="1" applyProtection="1">
      <alignment vertical="center"/>
      <protection locked="0"/>
    </xf>
    <xf numFmtId="0" fontId="2" fillId="0" borderId="3" xfId="7" applyBorder="1" applyProtection="1">
      <protection locked="0"/>
    </xf>
    <xf numFmtId="0" fontId="2" fillId="0" borderId="4" xfId="7" applyBorder="1" applyProtection="1">
      <protection locked="0"/>
    </xf>
    <xf numFmtId="0" fontId="2" fillId="0" borderId="0" xfId="7" applyProtection="1">
      <protection locked="0"/>
    </xf>
    <xf numFmtId="37" fontId="17" fillId="0" borderId="0" xfId="7" applyNumberFormat="1" applyFont="1" applyProtection="1">
      <protection locked="0"/>
    </xf>
    <xf numFmtId="0" fontId="2" fillId="0" borderId="0" xfId="0" applyFont="1" applyAlignment="1">
      <alignment horizontal="center"/>
    </xf>
    <xf numFmtId="0" fontId="6" fillId="0" borderId="85" xfId="0" applyFont="1" applyBorder="1"/>
    <xf numFmtId="42" fontId="2" fillId="0" borderId="0" xfId="2" applyNumberFormat="1" applyFont="1" applyFill="1" applyBorder="1" applyAlignment="1">
      <alignment horizontal="left"/>
    </xf>
    <xf numFmtId="0" fontId="1" fillId="0" borderId="0" xfId="0" quotePrefix="1" applyFont="1" applyAlignment="1">
      <alignment horizontal="center"/>
    </xf>
    <xf numFmtId="44" fontId="1" fillId="0" borderId="0" xfId="2" applyFont="1" applyFill="1" applyBorder="1" applyAlignment="1">
      <alignment horizontal="left"/>
    </xf>
    <xf numFmtId="0" fontId="1" fillId="0" borderId="0" xfId="0" applyFont="1" applyAlignment="1">
      <alignment horizontal="center"/>
    </xf>
    <xf numFmtId="42" fontId="1" fillId="0" borderId="0" xfId="2" applyNumberFormat="1" applyFont="1" applyFill="1" applyBorder="1" applyAlignment="1">
      <alignment horizontal="left"/>
    </xf>
    <xf numFmtId="42" fontId="2" fillId="0" borderId="81" xfId="2" applyNumberFormat="1" applyFont="1" applyFill="1" applyBorder="1" applyAlignment="1">
      <alignment horizontal="left"/>
    </xf>
    <xf numFmtId="0" fontId="1" fillId="0" borderId="0" xfId="0" applyFont="1" applyAlignment="1">
      <alignment horizontal="left" indent="1"/>
    </xf>
    <xf numFmtId="0" fontId="2" fillId="0" borderId="4" xfId="0" applyFont="1" applyBorder="1"/>
    <xf numFmtId="41" fontId="2" fillId="0" borderId="0" xfId="2" applyNumberFormat="1" applyFont="1" applyFill="1" applyBorder="1" applyAlignment="1">
      <alignment horizontal="left"/>
    </xf>
    <xf numFmtId="0" fontId="2" fillId="0" borderId="50" xfId="0" applyFont="1" applyBorder="1" applyAlignment="1">
      <alignment horizontal="center"/>
    </xf>
    <xf numFmtId="0" fontId="2" fillId="0" borderId="85" xfId="0" applyFont="1" applyBorder="1" applyAlignment="1" applyProtection="1">
      <alignment horizontal="left" indent="1"/>
      <protection locked="0"/>
    </xf>
    <xf numFmtId="165" fontId="2" fillId="0" borderId="0" xfId="2" applyNumberFormat="1" applyFont="1" applyFill="1" applyBorder="1" applyAlignment="1">
      <alignment horizontal="left"/>
    </xf>
    <xf numFmtId="0" fontId="6" fillId="0" borderId="85" xfId="0" applyFont="1" applyBorder="1" applyAlignment="1">
      <alignment horizontal="left"/>
    </xf>
    <xf numFmtId="0" fontId="47" fillId="7" borderId="85" xfId="0" quotePrefix="1" applyFont="1" applyFill="1" applyBorder="1" applyAlignment="1">
      <alignment horizontal="center"/>
    </xf>
    <xf numFmtId="164" fontId="2" fillId="0" borderId="0" xfId="2" applyNumberFormat="1" applyFont="1" applyFill="1" applyBorder="1" applyAlignment="1">
      <alignment horizontal="left"/>
    </xf>
    <xf numFmtId="42" fontId="2" fillId="0" borderId="83" xfId="2" applyNumberFormat="1" applyFont="1" applyFill="1" applyBorder="1" applyAlignment="1">
      <alignment horizontal="left"/>
    </xf>
    <xf numFmtId="0" fontId="2" fillId="0" borderId="0" xfId="0" quotePrefix="1" applyFont="1" applyAlignment="1">
      <alignment horizontal="center"/>
    </xf>
    <xf numFmtId="0" fontId="1" fillId="0" borderId="0" xfId="0" quotePrefix="1" applyFont="1" applyAlignment="1">
      <alignment horizontal="left" indent="1"/>
    </xf>
    <xf numFmtId="0" fontId="2" fillId="0" borderId="85" xfId="0" applyFont="1" applyBorder="1" applyAlignment="1">
      <alignment horizontal="center"/>
    </xf>
    <xf numFmtId="0" fontId="6" fillId="0" borderId="85" xfId="0" quotePrefix="1" applyFont="1" applyBorder="1" applyAlignment="1">
      <alignment horizontal="left" indent="1"/>
    </xf>
    <xf numFmtId="0" fontId="2" fillId="0" borderId="85" xfId="0" quotePrefix="1" applyFont="1" applyBorder="1" applyAlignment="1">
      <alignment horizontal="center"/>
    </xf>
    <xf numFmtId="0" fontId="6" fillId="0" borderId="0" xfId="0" quotePrefix="1" applyFont="1" applyAlignment="1">
      <alignment horizontal="left" indent="1"/>
    </xf>
    <xf numFmtId="0" fontId="2" fillId="0" borderId="6" xfId="0" applyFont="1" applyBorder="1" applyAlignment="1">
      <alignment horizontal="center"/>
    </xf>
    <xf numFmtId="41" fontId="2" fillId="0" borderId="6" xfId="2" applyNumberFormat="1" applyFont="1" applyFill="1" applyBorder="1" applyAlignment="1">
      <alignment horizontal="left"/>
    </xf>
    <xf numFmtId="0" fontId="2" fillId="0" borderId="7" xfId="0" applyFont="1" applyBorder="1"/>
    <xf numFmtId="164" fontId="2" fillId="0" borderId="0" xfId="2" applyNumberFormat="1" applyFont="1" applyAlignment="1">
      <alignment horizontal="left"/>
    </xf>
    <xf numFmtId="0" fontId="20" fillId="0" borderId="0" xfId="7" applyFont="1"/>
    <xf numFmtId="0" fontId="20" fillId="0" borderId="0" xfId="7" applyFont="1" applyAlignment="1">
      <alignment horizontal="right"/>
    </xf>
    <xf numFmtId="0" fontId="50" fillId="0" borderId="0" xfId="7" applyFont="1"/>
    <xf numFmtId="0" fontId="20" fillId="0" borderId="0" xfId="0" applyFont="1"/>
    <xf numFmtId="0" fontId="20" fillId="0" borderId="0" xfId="0" applyFont="1" applyAlignment="1">
      <alignment wrapText="1"/>
    </xf>
    <xf numFmtId="172" fontId="20" fillId="0" borderId="0" xfId="1" applyNumberFormat="1" applyFont="1"/>
    <xf numFmtId="167" fontId="20" fillId="0" borderId="0" xfId="7" applyNumberFormat="1" applyFont="1" applyProtection="1">
      <protection locked="0"/>
    </xf>
    <xf numFmtId="0" fontId="2" fillId="0" borderId="0" xfId="7" applyAlignment="1">
      <alignment horizontal="right"/>
    </xf>
    <xf numFmtId="9" fontId="20" fillId="0" borderId="0" xfId="4" applyFont="1" applyBorder="1" applyProtection="1"/>
    <xf numFmtId="168" fontId="20" fillId="0" borderId="0" xfId="7" applyNumberFormat="1" applyFont="1" applyProtection="1">
      <protection locked="0"/>
    </xf>
    <xf numFmtId="0" fontId="2" fillId="0" borderId="85" xfId="0" applyFont="1" applyBorder="1" applyAlignment="1">
      <alignment horizontal="left" indent="1"/>
    </xf>
    <xf numFmtId="0" fontId="2" fillId="0" borderId="104" xfId="0" applyFont="1" applyBorder="1" applyAlignment="1">
      <alignment horizontal="left" indent="1"/>
    </xf>
    <xf numFmtId="0" fontId="2" fillId="0" borderId="79" xfId="0" applyFont="1" applyBorder="1" applyAlignment="1">
      <alignment horizontal="left" indent="1"/>
    </xf>
    <xf numFmtId="0" fontId="2" fillId="0" borderId="146" xfId="0" applyFont="1" applyBorder="1" applyAlignment="1">
      <alignment horizontal="left" indent="1"/>
    </xf>
    <xf numFmtId="0" fontId="2" fillId="0" borderId="137" xfId="0" applyFont="1" applyBorder="1" applyAlignment="1" applyProtection="1">
      <alignment horizontal="center"/>
      <protection locked="0"/>
    </xf>
    <xf numFmtId="42" fontId="2" fillId="0" borderId="105" xfId="2" applyNumberFormat="1" applyFont="1" applyFill="1" applyBorder="1" applyAlignment="1">
      <alignment horizontal="left"/>
    </xf>
    <xf numFmtId="42" fontId="2" fillId="0" borderId="137" xfId="2" applyNumberFormat="1" applyFont="1" applyFill="1" applyBorder="1" applyAlignment="1" applyProtection="1">
      <alignment horizontal="left"/>
      <protection locked="0"/>
    </xf>
    <xf numFmtId="0" fontId="2" fillId="0" borderId="178" xfId="0" quotePrefix="1" applyFont="1" applyBorder="1" applyAlignment="1">
      <alignment horizontal="center"/>
    </xf>
    <xf numFmtId="0" fontId="2" fillId="0" borderId="180" xfId="0" applyFont="1" applyBorder="1" applyAlignment="1">
      <alignment horizontal="center"/>
    </xf>
    <xf numFmtId="0" fontId="2" fillId="0" borderId="180" xfId="0" quotePrefix="1" applyFont="1" applyBorder="1" applyAlignment="1">
      <alignment horizontal="center"/>
    </xf>
    <xf numFmtId="0" fontId="2" fillId="0" borderId="181" xfId="0" applyFont="1" applyBorder="1" applyAlignment="1">
      <alignment horizontal="center"/>
    </xf>
    <xf numFmtId="0" fontId="2" fillId="0" borderId="178" xfId="0" applyFont="1" applyBorder="1" applyAlignment="1">
      <alignment horizontal="center"/>
    </xf>
    <xf numFmtId="1" fontId="2" fillId="0" borderId="180" xfId="0" applyNumberFormat="1" applyFont="1" applyBorder="1" applyAlignment="1">
      <alignment horizontal="center"/>
    </xf>
    <xf numFmtId="0" fontId="12" fillId="0" borderId="172" xfId="0" quotePrefix="1" applyFont="1" applyBorder="1" applyAlignment="1">
      <alignment horizontal="left"/>
    </xf>
    <xf numFmtId="0" fontId="6" fillId="0" borderId="182" xfId="0" applyFont="1" applyBorder="1"/>
    <xf numFmtId="0" fontId="2" fillId="0" borderId="104" xfId="0" applyFont="1" applyBorder="1" applyAlignment="1">
      <alignment horizontal="center"/>
    </xf>
    <xf numFmtId="1" fontId="2" fillId="0" borderId="104" xfId="0" applyNumberFormat="1" applyFont="1" applyBorder="1" applyAlignment="1">
      <alignment horizontal="center"/>
    </xf>
    <xf numFmtId="42" fontId="2" fillId="0" borderId="179" xfId="2" applyNumberFormat="1" applyFont="1" applyFill="1" applyBorder="1" applyAlignment="1">
      <alignment horizontal="left"/>
    </xf>
    <xf numFmtId="42" fontId="2" fillId="0" borderId="151" xfId="2" applyNumberFormat="1" applyFont="1" applyFill="1" applyBorder="1" applyAlignment="1" applyProtection="1">
      <alignment horizontal="left"/>
      <protection locked="0"/>
    </xf>
    <xf numFmtId="0" fontId="2" fillId="0" borderId="79" xfId="0" applyFont="1" applyBorder="1" applyAlignment="1" applyProtection="1">
      <alignment horizontal="left" indent="1"/>
      <protection locked="0"/>
    </xf>
    <xf numFmtId="0" fontId="2" fillId="0" borderId="137" xfId="0" quotePrefix="1" applyFont="1" applyBorder="1" applyAlignment="1" applyProtection="1">
      <alignment horizontal="center"/>
      <protection locked="0"/>
    </xf>
    <xf numFmtId="0" fontId="0" fillId="0" borderId="3" xfId="0" applyBorder="1"/>
    <xf numFmtId="0" fontId="0" fillId="0" borderId="4" xfId="0" applyBorder="1"/>
    <xf numFmtId="0" fontId="15" fillId="0" borderId="6" xfId="0" applyFont="1" applyBorder="1"/>
    <xf numFmtId="42" fontId="2" fillId="0" borderId="175" xfId="2" applyNumberFormat="1" applyFont="1" applyFill="1" applyBorder="1" applyAlignment="1" applyProtection="1">
      <alignment horizontal="left"/>
      <protection locked="0"/>
    </xf>
    <xf numFmtId="0" fontId="2" fillId="2" borderId="176" xfId="0" applyFont="1" applyFill="1" applyBorder="1" applyAlignment="1" applyProtection="1">
      <alignment horizontal="center"/>
      <protection locked="0"/>
    </xf>
    <xf numFmtId="0" fontId="2" fillId="2" borderId="0" xfId="0" applyFont="1" applyFill="1" applyAlignment="1" applyProtection="1">
      <alignment horizontal="center"/>
      <protection locked="0"/>
    </xf>
    <xf numFmtId="42" fontId="2" fillId="2" borderId="50" xfId="2" applyNumberFormat="1" applyFont="1" applyFill="1" applyBorder="1" applyAlignment="1" applyProtection="1">
      <alignment horizontal="left"/>
      <protection locked="0"/>
    </xf>
    <xf numFmtId="1" fontId="18" fillId="0" borderId="4" xfId="7" applyNumberFormat="1" applyFont="1" applyBorder="1" applyAlignment="1">
      <alignment horizontal="center"/>
    </xf>
    <xf numFmtId="0" fontId="20" fillId="0" borderId="151" xfId="0" applyFont="1" applyBorder="1" applyProtection="1">
      <protection locked="0"/>
    </xf>
    <xf numFmtId="42" fontId="20" fillId="0" borderId="151" xfId="0" applyNumberFormat="1" applyFont="1" applyBorder="1" applyProtection="1">
      <protection locked="0"/>
    </xf>
    <xf numFmtId="37" fontId="17" fillId="0" borderId="0" xfId="7" applyNumberFormat="1" applyFont="1"/>
    <xf numFmtId="0" fontId="20" fillId="0" borderId="85" xfId="0" applyFont="1" applyBorder="1"/>
    <xf numFmtId="0" fontId="6" fillId="0" borderId="170" xfId="0" applyFont="1" applyBorder="1"/>
    <xf numFmtId="0" fontId="20" fillId="0" borderId="172" xfId="0" applyFont="1" applyBorder="1"/>
    <xf numFmtId="0" fontId="20" fillId="0" borderId="171" xfId="0" applyFont="1" applyBorder="1"/>
    <xf numFmtId="0" fontId="51" fillId="0" borderId="3" xfId="0" applyFont="1" applyBorder="1"/>
    <xf numFmtId="0" fontId="20" fillId="0" borderId="4" xfId="0" applyFont="1" applyBorder="1"/>
    <xf numFmtId="0" fontId="24" fillId="0" borderId="3" xfId="0" applyFont="1" applyBorder="1"/>
    <xf numFmtId="0" fontId="50" fillId="0" borderId="0" xfId="0" applyFont="1" applyAlignment="1">
      <alignment horizontal="center" wrapText="1"/>
    </xf>
    <xf numFmtId="0" fontId="20" fillId="0" borderId="3" xfId="0" applyFont="1" applyBorder="1"/>
    <xf numFmtId="0" fontId="20" fillId="0" borderId="0" xfId="0" applyFont="1" applyAlignment="1">
      <alignment horizontal="center" wrapText="1"/>
    </xf>
    <xf numFmtId="42" fontId="20" fillId="0" borderId="0" xfId="0" applyNumberFormat="1" applyFont="1"/>
    <xf numFmtId="42" fontId="20" fillId="0" borderId="0" xfId="1" applyNumberFormat="1" applyFont="1" applyBorder="1"/>
    <xf numFmtId="42" fontId="20" fillId="0" borderId="4" xfId="1" applyNumberFormat="1" applyFont="1" applyBorder="1"/>
    <xf numFmtId="0" fontId="20" fillId="0" borderId="184" xfId="0" applyFont="1" applyBorder="1"/>
    <xf numFmtId="0" fontId="18" fillId="0" borderId="0" xfId="0" applyFont="1"/>
    <xf numFmtId="42" fontId="20" fillId="12" borderId="0" xfId="0" applyNumberFormat="1" applyFont="1" applyFill="1"/>
    <xf numFmtId="42" fontId="50" fillId="12" borderId="0" xfId="0" applyNumberFormat="1" applyFont="1" applyFill="1"/>
    <xf numFmtId="42" fontId="52" fillId="0" borderId="4" xfId="1" applyNumberFormat="1" applyFont="1" applyBorder="1"/>
    <xf numFmtId="0" fontId="20" fillId="0" borderId="184" xfId="0" applyFont="1" applyBorder="1" applyAlignment="1">
      <alignment wrapText="1"/>
    </xf>
    <xf numFmtId="0" fontId="20" fillId="0" borderId="0" xfId="0" applyFont="1" applyAlignment="1">
      <alignment horizontal="right"/>
    </xf>
    <xf numFmtId="1" fontId="18" fillId="0" borderId="0" xfId="7" applyNumberFormat="1" applyFont="1" applyAlignment="1">
      <alignment horizontal="center"/>
    </xf>
    <xf numFmtId="168" fontId="20" fillId="0" borderId="0" xfId="4" applyNumberFormat="1" applyFont="1" applyBorder="1" applyProtection="1">
      <protection locked="0"/>
    </xf>
    <xf numFmtId="168" fontId="20" fillId="0" borderId="151" xfId="2" applyNumberFormat="1" applyFont="1" applyBorder="1" applyProtection="1">
      <protection locked="0"/>
    </xf>
    <xf numFmtId="168" fontId="20" fillId="0" borderId="0" xfId="2" applyNumberFormat="1" applyFont="1" applyBorder="1" applyProtection="1">
      <protection locked="0"/>
    </xf>
    <xf numFmtId="9" fontId="20" fillId="0" borderId="151" xfId="4" applyFont="1" applyBorder="1" applyProtection="1">
      <protection locked="0"/>
    </xf>
    <xf numFmtId="9" fontId="20" fillId="0" borderId="151" xfId="7" applyNumberFormat="1" applyFont="1" applyBorder="1" applyProtection="1">
      <protection locked="0"/>
    </xf>
    <xf numFmtId="0" fontId="20" fillId="0" borderId="170" xfId="7" applyFont="1" applyBorder="1"/>
    <xf numFmtId="0" fontId="2" fillId="0" borderId="172" xfId="7" applyBorder="1"/>
    <xf numFmtId="0" fontId="20" fillId="0" borderId="172" xfId="7" applyFont="1" applyBorder="1"/>
    <xf numFmtId="0" fontId="6" fillId="0" borderId="172" xfId="7" applyFont="1" applyBorder="1" applyAlignment="1">
      <alignment horizontal="center" vertical="top"/>
    </xf>
    <xf numFmtId="0" fontId="20" fillId="0" borderId="171" xfId="7" applyFont="1" applyBorder="1"/>
    <xf numFmtId="0" fontId="20" fillId="0" borderId="3" xfId="7" applyFont="1" applyBorder="1"/>
    <xf numFmtId="0" fontId="20" fillId="0" borderId="4" xfId="7" applyFont="1" applyBorder="1"/>
    <xf numFmtId="171" fontId="20" fillId="0" borderId="4" xfId="7" applyNumberFormat="1" applyFont="1" applyBorder="1" applyProtection="1">
      <protection locked="0"/>
    </xf>
    <xf numFmtId="0" fontId="20" fillId="0" borderId="5" xfId="7" applyFont="1" applyBorder="1"/>
    <xf numFmtId="0" fontId="20" fillId="0" borderId="6" xfId="7" applyFont="1" applyBorder="1"/>
    <xf numFmtId="0" fontId="2" fillId="0" borderId="6" xfId="7" applyBorder="1"/>
    <xf numFmtId="9" fontId="20" fillId="0" borderId="6" xfId="7" applyNumberFormat="1" applyFont="1" applyBorder="1" applyProtection="1">
      <protection locked="0"/>
    </xf>
    <xf numFmtId="0" fontId="20" fillId="0" borderId="7" xfId="7" applyFont="1" applyBorder="1"/>
    <xf numFmtId="0" fontId="20" fillId="0" borderId="50" xfId="0" applyFont="1" applyBorder="1"/>
    <xf numFmtId="42" fontId="20" fillId="12" borderId="50" xfId="0" applyNumberFormat="1" applyFont="1" applyFill="1" applyBorder="1"/>
    <xf numFmtId="42" fontId="20" fillId="0" borderId="50" xfId="1" applyNumberFormat="1" applyFont="1" applyBorder="1"/>
    <xf numFmtId="42" fontId="20" fillId="0" borderId="0" xfId="1" applyNumberFormat="1" applyFont="1" applyFill="1" applyBorder="1"/>
    <xf numFmtId="0" fontId="0" fillId="0" borderId="5" xfId="0" applyBorder="1"/>
    <xf numFmtId="0" fontId="20" fillId="0" borderId="6" xfId="0" applyFont="1" applyBorder="1" applyAlignment="1">
      <alignment wrapText="1"/>
    </xf>
    <xf numFmtId="0" fontId="0" fillId="0" borderId="7" xfId="0" applyBorder="1"/>
    <xf numFmtId="0" fontId="0" fillId="0" borderId="0" xfId="0" applyAlignment="1">
      <alignment horizontal="right"/>
    </xf>
    <xf numFmtId="164" fontId="3" fillId="0" borderId="151" xfId="0" applyNumberFormat="1" applyFont="1" applyBorder="1" applyProtection="1">
      <protection locked="0"/>
    </xf>
    <xf numFmtId="42" fontId="1" fillId="0" borderId="85" xfId="2" applyNumberFormat="1" applyFont="1" applyFill="1" applyBorder="1" applyAlignment="1">
      <alignment horizontal="left"/>
    </xf>
    <xf numFmtId="0" fontId="6" fillId="0" borderId="0" xfId="0" applyFont="1"/>
    <xf numFmtId="164" fontId="2" fillId="0" borderId="85" xfId="2" applyNumberFormat="1" applyFont="1" applyBorder="1" applyProtection="1"/>
    <xf numFmtId="164" fontId="3" fillId="0" borderId="85" xfId="2" applyNumberFormat="1" applyFont="1" applyBorder="1" applyProtection="1"/>
    <xf numFmtId="0" fontId="2" fillId="0" borderId="0" xfId="0" applyFont="1" applyAlignment="1">
      <alignment wrapText="1"/>
    </xf>
    <xf numFmtId="171" fontId="1" fillId="0" borderId="85" xfId="4" applyNumberFormat="1" applyFont="1" applyBorder="1" applyAlignment="1" applyProtection="1">
      <alignment horizontal="right"/>
    </xf>
    <xf numFmtId="0" fontId="1" fillId="0" borderId="0" xfId="0" applyFont="1"/>
    <xf numFmtId="0" fontId="1" fillId="0" borderId="3" xfId="0" applyFont="1" applyBorder="1"/>
    <xf numFmtId="0" fontId="53" fillId="0" borderId="85" xfId="0" applyFont="1" applyBorder="1" applyAlignment="1">
      <alignment horizontal="center"/>
    </xf>
    <xf numFmtId="0" fontId="1" fillId="0" borderId="4" xfId="0" applyFont="1" applyBorder="1"/>
    <xf numFmtId="42" fontId="1" fillId="0" borderId="177" xfId="2" applyNumberFormat="1" applyFont="1" applyFill="1" applyBorder="1" applyAlignment="1">
      <alignment horizontal="left"/>
    </xf>
    <xf numFmtId="42" fontId="20" fillId="0" borderId="0" xfId="2" applyNumberFormat="1" applyFont="1" applyFill="1" applyBorder="1" applyAlignment="1">
      <alignment horizontal="left"/>
    </xf>
    <xf numFmtId="42" fontId="48" fillId="0" borderId="85" xfId="2" applyNumberFormat="1" applyFont="1" applyFill="1" applyBorder="1" applyAlignment="1">
      <alignment horizontal="left"/>
    </xf>
    <xf numFmtId="42" fontId="2" fillId="7" borderId="0" xfId="2" applyNumberFormat="1" applyFont="1" applyFill="1" applyBorder="1" applyAlignment="1" applyProtection="1">
      <alignment horizontal="left"/>
      <protection locked="0"/>
    </xf>
    <xf numFmtId="42" fontId="2" fillId="7" borderId="50" xfId="2" applyNumberFormat="1" applyFont="1" applyFill="1" applyBorder="1" applyAlignment="1" applyProtection="1">
      <alignment horizontal="left"/>
      <protection locked="0"/>
    </xf>
    <xf numFmtId="42" fontId="2" fillId="7" borderId="80" xfId="2" applyNumberFormat="1" applyFont="1" applyFill="1" applyBorder="1" applyAlignment="1" applyProtection="1">
      <alignment horizontal="left"/>
      <protection locked="0"/>
    </xf>
    <xf numFmtId="42" fontId="2" fillId="0" borderId="85" xfId="2" applyNumberFormat="1" applyFont="1" applyFill="1" applyBorder="1" applyAlignment="1">
      <alignment horizontal="left"/>
    </xf>
    <xf numFmtId="0" fontId="2" fillId="12" borderId="0" xfId="0" applyFont="1" applyFill="1" applyAlignment="1">
      <alignment horizontal="center"/>
    </xf>
    <xf numFmtId="42" fontId="2" fillId="12" borderId="0" xfId="2" applyNumberFormat="1" applyFont="1" applyFill="1" applyBorder="1" applyAlignment="1" applyProtection="1">
      <alignment horizontal="left"/>
    </xf>
    <xf numFmtId="0" fontId="2" fillId="3" borderId="0" xfId="0" applyFont="1" applyFill="1" applyAlignment="1">
      <alignment horizontal="center"/>
    </xf>
    <xf numFmtId="0" fontId="2" fillId="2" borderId="80" xfId="0" applyFont="1" applyFill="1" applyBorder="1" applyAlignment="1" applyProtection="1">
      <alignment horizontal="center"/>
      <protection locked="0"/>
    </xf>
    <xf numFmtId="0" fontId="2" fillId="2" borderId="186" xfId="0" applyFont="1" applyFill="1" applyBorder="1" applyAlignment="1" applyProtection="1">
      <alignment horizontal="center"/>
      <protection locked="0"/>
    </xf>
    <xf numFmtId="9" fontId="1" fillId="0" borderId="85" xfId="4" applyFont="1" applyBorder="1" applyAlignment="1" applyProtection="1">
      <alignment horizontal="right"/>
    </xf>
    <xf numFmtId="0" fontId="2" fillId="0" borderId="85" xfId="0" applyFont="1" applyBorder="1" applyAlignment="1">
      <alignment wrapText="1"/>
    </xf>
    <xf numFmtId="0" fontId="2" fillId="0" borderId="148" xfId="0" applyFont="1" applyBorder="1" applyAlignment="1">
      <alignment horizontal="left" indent="1"/>
    </xf>
    <xf numFmtId="0" fontId="2" fillId="0" borderId="188" xfId="0" applyFont="1" applyBorder="1" applyAlignment="1">
      <alignment horizontal="left" indent="1"/>
    </xf>
    <xf numFmtId="0" fontId="2" fillId="7" borderId="183" xfId="0" applyFont="1" applyFill="1" applyBorder="1"/>
    <xf numFmtId="42" fontId="20" fillId="7" borderId="183" xfId="0" applyNumberFormat="1" applyFont="1" applyFill="1" applyBorder="1"/>
    <xf numFmtId="0" fontId="50" fillId="0" borderId="0" xfId="0" applyFont="1" applyAlignment="1">
      <alignment horizontal="center"/>
    </xf>
    <xf numFmtId="41" fontId="5" fillId="0" borderId="0" xfId="0" applyNumberFormat="1" applyFont="1"/>
    <xf numFmtId="41" fontId="5" fillId="0" borderId="172" xfId="0" applyNumberFormat="1" applyFont="1" applyBorder="1"/>
    <xf numFmtId="41" fontId="5" fillId="0" borderId="171" xfId="0" applyNumberFormat="1" applyFont="1" applyBorder="1"/>
    <xf numFmtId="41" fontId="2" fillId="0" borderId="85" xfId="0" applyNumberFormat="1" applyFont="1" applyBorder="1"/>
    <xf numFmtId="0" fontId="45" fillId="11" borderId="84" xfId="51" applyFont="1" applyFill="1" applyBorder="1" applyAlignment="1">
      <alignment horizontal="center" vertical="top"/>
    </xf>
    <xf numFmtId="0" fontId="0" fillId="0" borderId="0" xfId="0" applyAlignment="1">
      <alignment vertical="top"/>
    </xf>
    <xf numFmtId="0" fontId="2" fillId="0" borderId="6" xfId="0" applyFont="1" applyBorder="1"/>
    <xf numFmtId="0" fontId="2" fillId="0" borderId="85" xfId="7" applyBorder="1" applyAlignment="1">
      <alignment horizontal="right" wrapText="1"/>
    </xf>
    <xf numFmtId="0" fontId="2" fillId="0" borderId="85" xfId="7" applyBorder="1" applyAlignment="1">
      <alignment horizontal="center" vertical="center" wrapText="1"/>
    </xf>
    <xf numFmtId="0" fontId="2" fillId="0" borderId="3" xfId="0" applyFont="1" applyBorder="1"/>
    <xf numFmtId="0" fontId="2" fillId="0" borderId="0" xfId="0" applyFont="1" applyAlignment="1">
      <alignment vertical="center"/>
    </xf>
    <xf numFmtId="0" fontId="1" fillId="0" borderId="0" xfId="0" applyFont="1" applyAlignment="1">
      <alignment horizontal="left" vertical="top"/>
    </xf>
    <xf numFmtId="0" fontId="2" fillId="0" borderId="0" xfId="0" applyFont="1" applyAlignment="1">
      <alignment horizontal="left" indent="1"/>
    </xf>
    <xf numFmtId="0" fontId="2" fillId="0" borderId="0" xfId="0" applyFont="1" applyAlignment="1">
      <alignment horizontal="left" vertical="top" indent="4"/>
    </xf>
    <xf numFmtId="0" fontId="2" fillId="0" borderId="0" xfId="0" applyFont="1" applyAlignment="1">
      <alignment horizontal="left" indent="2"/>
    </xf>
    <xf numFmtId="0" fontId="2" fillId="0" borderId="3" xfId="0" applyFont="1" applyBorder="1" applyAlignment="1">
      <alignment horizontal="left" indent="2"/>
    </xf>
    <xf numFmtId="0" fontId="2" fillId="0" borderId="4" xfId="0" applyFont="1" applyBorder="1" applyAlignment="1">
      <alignment horizontal="left" indent="2"/>
    </xf>
    <xf numFmtId="0" fontId="2" fillId="0" borderId="3" xfId="0" applyFont="1" applyBorder="1" applyAlignment="1">
      <alignment horizontal="left" indent="1"/>
    </xf>
    <xf numFmtId="0" fontId="2" fillId="0" borderId="4" xfId="0" applyFont="1" applyBorder="1" applyAlignment="1">
      <alignment horizontal="left" indent="1"/>
    </xf>
    <xf numFmtId="0" fontId="2" fillId="0" borderId="0" xfId="0" applyFont="1" applyAlignment="1">
      <alignment horizontal="left"/>
    </xf>
    <xf numFmtId="0" fontId="2" fillId="0" borderId="0" xfId="0" applyFont="1" applyAlignment="1">
      <alignment horizontal="left" indent="4"/>
    </xf>
    <xf numFmtId="0" fontId="2" fillId="0" borderId="5" xfId="0" applyFont="1" applyBorder="1"/>
    <xf numFmtId="167" fontId="2" fillId="0" borderId="0" xfId="0" applyNumberFormat="1" applyFont="1"/>
    <xf numFmtId="0" fontId="2" fillId="0" borderId="170" xfId="0" applyFont="1" applyBorder="1"/>
    <xf numFmtId="0" fontId="2" fillId="0" borderId="172" xfId="0" applyFont="1" applyBorder="1"/>
    <xf numFmtId="167" fontId="2" fillId="0" borderId="172" xfId="0" applyNumberFormat="1" applyFont="1" applyBorder="1"/>
    <xf numFmtId="0" fontId="2" fillId="0" borderId="171" xfId="0" applyFont="1" applyBorder="1"/>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3" xfId="3" applyFont="1" applyBorder="1"/>
    <xf numFmtId="0" fontId="2" fillId="0" borderId="0" xfId="3" applyFont="1"/>
    <xf numFmtId="167" fontId="2" fillId="0" borderId="0" xfId="3" applyNumberFormat="1" applyFont="1"/>
    <xf numFmtId="167" fontId="1" fillId="0" borderId="174" xfId="1" quotePrefix="1" applyNumberFormat="1" applyFont="1" applyFill="1" applyBorder="1" applyAlignment="1">
      <alignment horizontal="left" vertical="center"/>
    </xf>
    <xf numFmtId="0" fontId="1" fillId="0" borderId="0" xfId="0" applyFont="1" applyAlignment="1" applyProtection="1">
      <alignment horizontal="left" indent="1"/>
      <protection locked="0"/>
    </xf>
    <xf numFmtId="0" fontId="2" fillId="0" borderId="3" xfId="0" applyFont="1" applyBorder="1" applyAlignment="1">
      <alignment horizontal="center" wrapText="1"/>
    </xf>
    <xf numFmtId="0" fontId="1" fillId="0" borderId="18" xfId="0" applyFont="1" applyBorder="1" applyAlignment="1">
      <alignment horizontal="center" textRotation="90" wrapText="1"/>
    </xf>
    <xf numFmtId="0" fontId="1" fillId="0" borderId="52" xfId="0" applyFont="1" applyBorder="1" applyAlignment="1">
      <alignment horizontal="center" textRotation="90" wrapText="1"/>
    </xf>
    <xf numFmtId="0" fontId="1" fillId="0" borderId="64" xfId="0" applyFont="1" applyBorder="1" applyAlignment="1">
      <alignment horizontal="center" textRotation="90" wrapText="1"/>
    </xf>
    <xf numFmtId="0" fontId="1" fillId="0" borderId="17" xfId="0" applyFont="1" applyBorder="1" applyAlignment="1">
      <alignment horizontal="center" textRotation="90" wrapText="1"/>
    </xf>
    <xf numFmtId="0" fontId="1" fillId="0" borderId="47" xfId="0" applyFont="1" applyBorder="1" applyAlignment="1">
      <alignment horizontal="center" textRotation="90" wrapText="1"/>
    </xf>
    <xf numFmtId="0" fontId="1" fillId="0" borderId="16" xfId="0" applyFont="1" applyBorder="1" applyAlignment="1">
      <alignment horizontal="center" textRotation="90" wrapText="1"/>
    </xf>
    <xf numFmtId="0" fontId="1" fillId="0" borderId="15" xfId="0" applyFont="1" applyBorder="1" applyAlignment="1">
      <alignment horizontal="center" textRotation="90" wrapText="1"/>
    </xf>
    <xf numFmtId="0" fontId="2" fillId="0" borderId="4" xfId="0" applyFont="1" applyBorder="1" applyAlignment="1">
      <alignment horizontal="center" wrapText="1"/>
    </xf>
    <xf numFmtId="0" fontId="2" fillId="0" borderId="0" xfId="0" applyFont="1" applyAlignment="1">
      <alignment horizontal="center" wrapText="1"/>
    </xf>
    <xf numFmtId="0" fontId="2" fillId="0" borderId="12" xfId="0" applyFont="1" applyBorder="1" applyAlignment="1">
      <alignment horizontal="center"/>
    </xf>
    <xf numFmtId="41" fontId="2" fillId="0" borderId="57" xfId="0" applyNumberFormat="1" applyFont="1" applyBorder="1" applyProtection="1">
      <protection locked="0"/>
    </xf>
    <xf numFmtId="41" fontId="2" fillId="0" borderId="19" xfId="0" applyNumberFormat="1" applyFont="1" applyBorder="1" applyProtection="1">
      <protection locked="0"/>
    </xf>
    <xf numFmtId="41" fontId="2" fillId="0" borderId="20" xfId="0" applyNumberFormat="1" applyFont="1" applyBorder="1" applyProtection="1">
      <protection locked="0"/>
    </xf>
    <xf numFmtId="41" fontId="2" fillId="0" borderId="21" xfId="0" applyNumberFormat="1" applyFont="1" applyBorder="1" applyProtection="1">
      <protection locked="0"/>
    </xf>
    <xf numFmtId="41" fontId="2" fillId="0" borderId="55" xfId="0" applyNumberFormat="1" applyFont="1" applyBorder="1" applyProtection="1">
      <protection locked="0"/>
    </xf>
    <xf numFmtId="41" fontId="2" fillId="0" borderId="53" xfId="0" applyNumberFormat="1" applyFont="1" applyBorder="1" applyProtection="1">
      <protection locked="0"/>
    </xf>
    <xf numFmtId="41" fontId="2" fillId="0" borderId="54" xfId="0" applyNumberFormat="1" applyFont="1" applyBorder="1" applyProtection="1">
      <protection locked="0"/>
    </xf>
    <xf numFmtId="41" fontId="2" fillId="0" borderId="56" xfId="0" applyNumberFormat="1" applyFont="1" applyBorder="1" applyProtection="1">
      <protection locked="0"/>
    </xf>
    <xf numFmtId="0" fontId="2" fillId="0" borderId="2" xfId="0" applyFont="1" applyBorder="1" applyAlignment="1">
      <alignment horizontal="center"/>
    </xf>
    <xf numFmtId="41" fontId="2" fillId="0" borderId="86" xfId="0" applyNumberFormat="1" applyFont="1" applyBorder="1" applyProtection="1">
      <protection locked="0"/>
    </xf>
    <xf numFmtId="41" fontId="2" fillId="0" borderId="87" xfId="0" applyNumberFormat="1" applyFont="1" applyBorder="1" applyProtection="1">
      <protection locked="0"/>
    </xf>
    <xf numFmtId="41" fontId="2" fillId="0" borderId="58" xfId="0" applyNumberFormat="1" applyFont="1" applyBorder="1" applyProtection="1">
      <protection locked="0"/>
    </xf>
    <xf numFmtId="41" fontId="2" fillId="0" borderId="23" xfId="0" applyNumberFormat="1" applyFont="1" applyBorder="1" applyProtection="1">
      <protection locked="0"/>
    </xf>
    <xf numFmtId="41" fontId="2" fillId="0" borderId="24" xfId="0" applyNumberFormat="1" applyFont="1" applyBorder="1" applyProtection="1">
      <protection locked="0"/>
    </xf>
    <xf numFmtId="41" fontId="2" fillId="0" borderId="26" xfId="0" applyNumberFormat="1" applyFont="1" applyBorder="1" applyProtection="1">
      <protection locked="0"/>
    </xf>
    <xf numFmtId="41" fontId="2" fillId="0" borderId="65" xfId="0" applyNumberFormat="1" applyFont="1" applyBorder="1" applyProtection="1">
      <protection locked="0"/>
    </xf>
    <xf numFmtId="41" fontId="2" fillId="0" borderId="25" xfId="0" applyNumberFormat="1" applyFont="1" applyBorder="1" applyProtection="1">
      <protection locked="0"/>
    </xf>
    <xf numFmtId="0" fontId="2" fillId="0" borderId="13" xfId="0" applyFont="1" applyBorder="1" applyAlignment="1">
      <alignment horizontal="center"/>
    </xf>
    <xf numFmtId="0" fontId="2" fillId="0" borderId="14" xfId="0" applyFont="1" applyBorder="1" applyAlignment="1">
      <alignment horizontal="center"/>
    </xf>
    <xf numFmtId="41" fontId="2" fillId="0" borderId="59" xfId="0" applyNumberFormat="1" applyFont="1" applyBorder="1" applyProtection="1">
      <protection locked="0"/>
    </xf>
    <xf numFmtId="41" fontId="2" fillId="0" borderId="27" xfId="0" applyNumberFormat="1" applyFont="1" applyBorder="1" applyProtection="1">
      <protection locked="0"/>
    </xf>
    <xf numFmtId="41" fontId="2" fillId="0" borderId="28" xfId="0" applyNumberFormat="1" applyFont="1" applyBorder="1" applyProtection="1">
      <protection locked="0"/>
    </xf>
    <xf numFmtId="41" fontId="2" fillId="0" borderId="29" xfId="0" applyNumberFormat="1" applyFont="1" applyBorder="1" applyProtection="1">
      <protection locked="0"/>
    </xf>
    <xf numFmtId="41" fontId="2" fillId="0" borderId="30" xfId="0" applyNumberFormat="1" applyFont="1" applyBorder="1" applyProtection="1">
      <protection locked="0"/>
    </xf>
    <xf numFmtId="41" fontId="2" fillId="0" borderId="66" xfId="0" applyNumberFormat="1" applyFont="1" applyBorder="1" applyProtection="1">
      <protection locked="0"/>
    </xf>
    <xf numFmtId="41" fontId="2" fillId="0" borderId="22" xfId="0" applyNumberFormat="1" applyFont="1" applyBorder="1" applyProtection="1">
      <protection locked="0"/>
    </xf>
    <xf numFmtId="41" fontId="2" fillId="0" borderId="67" xfId="0" applyNumberFormat="1" applyFont="1" applyBorder="1" applyProtection="1">
      <protection locked="0"/>
    </xf>
    <xf numFmtId="0" fontId="2" fillId="0" borderId="1" xfId="0" applyFont="1" applyBorder="1" applyAlignment="1">
      <alignment horizontal="center"/>
    </xf>
    <xf numFmtId="0" fontId="2" fillId="0" borderId="48" xfId="0" applyFont="1" applyBorder="1" applyAlignment="1">
      <alignment horizontal="center"/>
    </xf>
    <xf numFmtId="41" fontId="2" fillId="0" borderId="60" xfId="0" applyNumberFormat="1" applyFont="1" applyBorder="1" applyProtection="1">
      <protection locked="0"/>
    </xf>
    <xf numFmtId="41" fontId="2" fillId="0" borderId="61" xfId="0" applyNumberFormat="1" applyFont="1" applyBorder="1" applyProtection="1">
      <protection locked="0"/>
    </xf>
    <xf numFmtId="41" fontId="2" fillId="0" borderId="62" xfId="0" applyNumberFormat="1" applyFont="1" applyBorder="1" applyProtection="1">
      <protection locked="0"/>
    </xf>
    <xf numFmtId="41" fontId="2" fillId="0" borderId="63" xfId="0" applyNumberFormat="1" applyFont="1" applyBorder="1" applyProtection="1">
      <protection locked="0"/>
    </xf>
    <xf numFmtId="41" fontId="2" fillId="0" borderId="68" xfId="0" applyNumberFormat="1" applyFont="1" applyBorder="1" applyProtection="1">
      <protection locked="0"/>
    </xf>
    <xf numFmtId="41" fontId="2" fillId="0" borderId="69" xfId="0" applyNumberFormat="1" applyFont="1" applyBorder="1" applyProtection="1">
      <protection locked="0"/>
    </xf>
    <xf numFmtId="41" fontId="2" fillId="0" borderId="0" xfId="0" applyNumberFormat="1" applyFont="1"/>
    <xf numFmtId="0" fontId="1" fillId="0" borderId="172" xfId="0" applyFont="1" applyBorder="1" applyAlignment="1">
      <alignment horizontal="right"/>
    </xf>
    <xf numFmtId="41" fontId="2" fillId="0" borderId="151" xfId="0" applyNumberFormat="1" applyFont="1" applyBorder="1" applyProtection="1">
      <protection locked="0"/>
    </xf>
    <xf numFmtId="0" fontId="2" fillId="0" borderId="6" xfId="0" applyFont="1" applyBorder="1" applyAlignment="1">
      <alignment horizontal="right"/>
    </xf>
    <xf numFmtId="41" fontId="2" fillId="0" borderId="6" xfId="0" applyNumberFormat="1" applyFont="1" applyBorder="1"/>
    <xf numFmtId="41" fontId="2" fillId="0" borderId="7" xfId="0" applyNumberFormat="1" applyFont="1" applyBorder="1"/>
    <xf numFmtId="0" fontId="2" fillId="0" borderId="64" xfId="0" applyFont="1" applyBorder="1" applyAlignment="1">
      <alignment horizontal="center" textRotation="90" wrapText="1"/>
    </xf>
    <xf numFmtId="0" fontId="2" fillId="0" borderId="17" xfId="0" applyFont="1" applyBorder="1" applyAlignment="1">
      <alignment horizontal="center" textRotation="90" wrapText="1"/>
    </xf>
    <xf numFmtId="0" fontId="2" fillId="0" borderId="47" xfId="0" applyFont="1" applyBorder="1" applyAlignment="1">
      <alignment horizontal="center" textRotation="90" wrapText="1"/>
    </xf>
    <xf numFmtId="0" fontId="2" fillId="0" borderId="16" xfId="0" applyFont="1" applyBorder="1" applyAlignment="1">
      <alignment horizontal="center" textRotation="90" wrapText="1"/>
    </xf>
    <xf numFmtId="0" fontId="2" fillId="0" borderId="15" xfId="0" applyFont="1" applyBorder="1" applyAlignment="1">
      <alignment horizontal="center" textRotation="90" wrapText="1"/>
    </xf>
    <xf numFmtId="41" fontId="2" fillId="0" borderId="103" xfId="0" applyNumberFormat="1" applyFont="1" applyBorder="1" applyAlignment="1" applyProtection="1">
      <alignment horizontal="center" vertical="center"/>
      <protection locked="0"/>
    </xf>
    <xf numFmtId="41" fontId="2" fillId="0" borderId="71" xfId="0" applyNumberFormat="1" applyFont="1" applyBorder="1" applyAlignment="1" applyProtection="1">
      <alignment horizontal="center" vertical="center"/>
      <protection locked="0"/>
    </xf>
    <xf numFmtId="41" fontId="2" fillId="0" borderId="72" xfId="0" applyNumberFormat="1" applyFont="1" applyBorder="1" applyAlignment="1" applyProtection="1">
      <alignment horizontal="center" vertical="center"/>
      <protection locked="0"/>
    </xf>
    <xf numFmtId="41" fontId="2" fillId="0" borderId="73" xfId="0" applyNumberFormat="1" applyFont="1" applyBorder="1" applyAlignment="1" applyProtection="1">
      <alignment horizontal="center" vertical="center"/>
      <protection locked="0"/>
    </xf>
    <xf numFmtId="41" fontId="2" fillId="0" borderId="74" xfId="0" applyNumberFormat="1" applyFont="1" applyBorder="1" applyAlignment="1" applyProtection="1">
      <alignment horizontal="center" vertical="center"/>
      <protection locked="0"/>
    </xf>
    <xf numFmtId="0" fontId="2" fillId="0" borderId="93" xfId="0" applyFont="1" applyBorder="1" applyAlignment="1" applyProtection="1">
      <alignment horizontal="center" vertical="center" wrapText="1"/>
      <protection locked="0"/>
    </xf>
    <xf numFmtId="0" fontId="2" fillId="0" borderId="71"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wrapText="1"/>
      <protection locked="0"/>
    </xf>
    <xf numFmtId="0" fontId="2" fillId="0" borderId="73" xfId="0" applyFont="1" applyBorder="1" applyAlignment="1" applyProtection="1">
      <alignment horizontal="center" vertical="center" wrapText="1"/>
      <protection locked="0"/>
    </xf>
    <xf numFmtId="0" fontId="2" fillId="0" borderId="74" xfId="0" applyFont="1" applyBorder="1" applyAlignment="1" applyProtection="1">
      <alignment horizontal="center" vertical="center" wrapText="1"/>
      <protection locked="0"/>
    </xf>
    <xf numFmtId="0" fontId="2" fillId="0" borderId="88" xfId="4" applyNumberFormat="1" applyFont="1" applyFill="1" applyBorder="1" applyAlignment="1" applyProtection="1">
      <alignment horizontal="center" vertical="center" wrapText="1"/>
      <protection locked="0"/>
    </xf>
    <xf numFmtId="0" fontId="2" fillId="0" borderId="89" xfId="4" applyNumberFormat="1" applyFont="1" applyFill="1" applyBorder="1" applyAlignment="1" applyProtection="1">
      <alignment horizontal="center" vertical="center" wrapText="1"/>
      <protection locked="0"/>
    </xf>
    <xf numFmtId="0" fontId="2" fillId="0" borderId="90" xfId="4" applyNumberFormat="1" applyFont="1" applyFill="1" applyBorder="1" applyAlignment="1" applyProtection="1">
      <alignment horizontal="center" vertical="center" wrapText="1"/>
      <protection locked="0"/>
    </xf>
    <xf numFmtId="0" fontId="2" fillId="0" borderId="91" xfId="4" applyNumberFormat="1" applyFont="1" applyFill="1" applyBorder="1" applyAlignment="1" applyProtection="1">
      <alignment horizontal="center" vertical="center" wrapText="1"/>
      <protection locked="0"/>
    </xf>
    <xf numFmtId="0" fontId="2" fillId="0" borderId="92" xfId="4" applyNumberFormat="1" applyFont="1" applyFill="1" applyBorder="1" applyAlignment="1" applyProtection="1">
      <alignment horizontal="center" vertical="center" wrapText="1"/>
      <protection locked="0"/>
    </xf>
    <xf numFmtId="0" fontId="14" fillId="0" borderId="0" xfId="0" applyFont="1" applyAlignment="1" applyProtection="1">
      <alignment horizontal="left" vertical="top" wrapText="1"/>
      <protection locked="0"/>
    </xf>
    <xf numFmtId="0" fontId="2" fillId="0" borderId="0" xfId="0" applyFont="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3" xfId="0" applyFont="1" applyBorder="1" applyAlignment="1">
      <alignment wrapText="1"/>
    </xf>
    <xf numFmtId="0" fontId="10" fillId="0" borderId="41" xfId="0" applyFont="1" applyBorder="1" applyAlignment="1">
      <alignment horizontal="center" wrapText="1"/>
    </xf>
    <xf numFmtId="0" fontId="13" fillId="0" borderId="41" xfId="0" applyFont="1" applyBorder="1" applyAlignment="1">
      <alignment horizontal="center" wrapText="1"/>
    </xf>
    <xf numFmtId="0" fontId="2" fillId="0" borderId="4" xfId="0" applyFont="1" applyBorder="1" applyAlignment="1">
      <alignment wrapText="1"/>
    </xf>
    <xf numFmtId="37" fontId="1" fillId="0" borderId="0" xfId="0" applyNumberFormat="1" applyFont="1" applyAlignment="1">
      <alignment horizontal="center"/>
    </xf>
    <xf numFmtId="41" fontId="2" fillId="0" borderId="36" xfId="0" applyNumberFormat="1" applyFont="1" applyBorder="1"/>
    <xf numFmtId="41" fontId="2" fillId="0" borderId="31" xfId="0" applyNumberFormat="1" applyFont="1" applyBorder="1"/>
    <xf numFmtId="41" fontId="2" fillId="0" borderId="42" xfId="0" applyNumberFormat="1" applyFont="1" applyBorder="1"/>
    <xf numFmtId="42" fontId="2" fillId="0" borderId="0" xfId="2" applyNumberFormat="1" applyFont="1" applyFill="1" applyBorder="1" applyProtection="1"/>
    <xf numFmtId="42" fontId="2" fillId="0" borderId="95" xfId="2" applyNumberFormat="1" applyFont="1" applyFill="1" applyBorder="1" applyProtection="1"/>
    <xf numFmtId="42" fontId="2" fillId="0" borderId="96" xfId="2" applyNumberFormat="1" applyFont="1" applyFill="1" applyBorder="1" applyProtection="1"/>
    <xf numFmtId="41" fontId="2" fillId="0" borderId="37" xfId="0" applyNumberFormat="1" applyFont="1" applyBorder="1"/>
    <xf numFmtId="41" fontId="2" fillId="0" borderId="32" xfId="0" applyNumberFormat="1" applyFont="1" applyBorder="1"/>
    <xf numFmtId="41" fontId="2" fillId="0" borderId="43" xfId="0" applyNumberFormat="1" applyFont="1" applyBorder="1"/>
    <xf numFmtId="37" fontId="1" fillId="0" borderId="9" xfId="0" applyNumberFormat="1" applyFont="1" applyBorder="1" applyAlignment="1">
      <alignment horizontal="center"/>
    </xf>
    <xf numFmtId="41" fontId="2" fillId="0" borderId="38" xfId="0" applyNumberFormat="1" applyFont="1" applyBorder="1"/>
    <xf numFmtId="41" fontId="2" fillId="0" borderId="35" xfId="0" applyNumberFormat="1" applyFont="1" applyBorder="1"/>
    <xf numFmtId="41" fontId="2" fillId="0" borderId="44" xfId="0" applyNumberFormat="1" applyFont="1" applyBorder="1"/>
    <xf numFmtId="42" fontId="2" fillId="0" borderId="97" xfId="2" applyNumberFormat="1" applyFont="1" applyFill="1" applyBorder="1" applyProtection="1"/>
    <xf numFmtId="42" fontId="2" fillId="0" borderId="98" xfId="2" applyNumberFormat="1" applyFont="1" applyFill="1" applyBorder="1" applyProtection="1"/>
    <xf numFmtId="42" fontId="2" fillId="0" borderId="99" xfId="2" applyNumberFormat="1" applyFont="1" applyFill="1" applyBorder="1" applyProtection="1"/>
    <xf numFmtId="42" fontId="2" fillId="0" borderId="45" xfId="2" applyNumberFormat="1" applyFont="1" applyFill="1" applyBorder="1" applyProtection="1"/>
    <xf numFmtId="41" fontId="2" fillId="0" borderId="39" xfId="0" applyNumberFormat="1" applyFont="1" applyBorder="1"/>
    <xf numFmtId="41" fontId="2" fillId="0" borderId="34" xfId="0" applyNumberFormat="1" applyFont="1" applyBorder="1"/>
    <xf numFmtId="41" fontId="2" fillId="0" borderId="45" xfId="0" applyNumberFormat="1" applyFont="1" applyBorder="1"/>
    <xf numFmtId="37" fontId="1" fillId="0" borderId="5" xfId="0" applyNumberFormat="1" applyFont="1" applyBorder="1" applyAlignment="1">
      <alignment horizontal="center"/>
    </xf>
    <xf numFmtId="41" fontId="3" fillId="0" borderId="40" xfId="0" applyNumberFormat="1" applyFont="1" applyBorder="1"/>
    <xf numFmtId="41" fontId="3" fillId="0" borderId="33" xfId="0" applyNumberFormat="1" applyFont="1" applyBorder="1"/>
    <xf numFmtId="42" fontId="2" fillId="0" borderId="100" xfId="2" applyNumberFormat="1" applyFont="1" applyFill="1" applyBorder="1" applyProtection="1"/>
    <xf numFmtId="42" fontId="2" fillId="0" borderId="102" xfId="2" applyNumberFormat="1" applyFont="1" applyFill="1" applyBorder="1" applyProtection="1"/>
    <xf numFmtId="37" fontId="2" fillId="0" borderId="0" xfId="0" applyNumberFormat="1" applyFont="1"/>
    <xf numFmtId="164" fontId="2" fillId="0" borderId="0" xfId="2" applyNumberFormat="1" applyFont="1" applyFill="1" applyBorder="1" applyProtection="1"/>
    <xf numFmtId="0" fontId="2" fillId="0" borderId="0" xfId="0" quotePrefix="1" applyFont="1" applyAlignment="1">
      <alignment horizontal="left"/>
    </xf>
    <xf numFmtId="42" fontId="2" fillId="0" borderId="168" xfId="2" applyNumberFormat="1" applyFont="1" applyFill="1" applyBorder="1" applyProtection="1">
      <protection locked="0"/>
    </xf>
    <xf numFmtId="166" fontId="1" fillId="0" borderId="11" xfId="0" applyNumberFormat="1" applyFont="1" applyBorder="1" applyAlignment="1">
      <alignment horizontal="right" vertical="center"/>
    </xf>
    <xf numFmtId="42" fontId="3" fillId="0" borderId="8" xfId="2" applyNumberFormat="1" applyFont="1" applyFill="1" applyBorder="1" applyProtection="1">
      <protection locked="0"/>
    </xf>
    <xf numFmtId="0" fontId="2" fillId="0" borderId="75" xfId="0" applyFont="1" applyBorder="1" applyAlignment="1">
      <alignment horizontal="left" vertical="center" indent="1"/>
    </xf>
    <xf numFmtId="41" fontId="2" fillId="0" borderId="0" xfId="0" applyNumberFormat="1" applyFont="1" applyAlignment="1">
      <alignment horizontal="right"/>
    </xf>
    <xf numFmtId="9" fontId="2" fillId="0" borderId="85" xfId="4" applyFont="1" applyBorder="1" applyAlignment="1">
      <alignment horizontal="center"/>
    </xf>
    <xf numFmtId="0" fontId="2" fillId="0" borderId="6" xfId="0" quotePrefix="1" applyFont="1" applyBorder="1" applyAlignment="1">
      <alignment horizontal="left"/>
    </xf>
    <xf numFmtId="166" fontId="2" fillId="0" borderId="6" xfId="0" applyNumberFormat="1" applyFont="1" applyBorder="1"/>
    <xf numFmtId="164" fontId="2" fillId="0" borderId="6" xfId="2" applyNumberFormat="1" applyFont="1" applyFill="1" applyBorder="1" applyProtection="1"/>
    <xf numFmtId="164" fontId="2" fillId="0" borderId="0" xfId="2" applyNumberFormat="1" applyFont="1" applyFill="1" applyBorder="1" applyAlignment="1" applyProtection="1">
      <alignment horizontal="centerContinuous"/>
    </xf>
    <xf numFmtId="0" fontId="2" fillId="0" borderId="11" xfId="0" applyFont="1" applyBorder="1" applyAlignment="1">
      <alignment horizontal="left" indent="1"/>
    </xf>
    <xf numFmtId="0" fontId="2" fillId="0" borderId="49" xfId="0" applyFont="1" applyBorder="1" applyAlignment="1">
      <alignment horizontal="left" indent="2"/>
    </xf>
    <xf numFmtId="0" fontId="2" fillId="0" borderId="11" xfId="0" applyFont="1" applyBorder="1" applyAlignment="1">
      <alignment horizontal="center" vertical="center"/>
    </xf>
    <xf numFmtId="42" fontId="2" fillId="0" borderId="82" xfId="2" applyNumberFormat="1" applyFont="1" applyFill="1" applyBorder="1" applyProtection="1">
      <protection locked="0"/>
    </xf>
    <xf numFmtId="3" fontId="2" fillId="0" borderId="3" xfId="0" applyNumberFormat="1" applyFont="1" applyBorder="1"/>
    <xf numFmtId="0" fontId="1" fillId="0" borderId="3" xfId="0" applyFont="1" applyBorder="1" applyAlignment="1">
      <alignment horizontal="right"/>
    </xf>
    <xf numFmtId="0" fontId="1" fillId="0" borderId="4" xfId="0" quotePrefix="1" applyFont="1" applyBorder="1" applyAlignment="1">
      <alignment horizontal="left"/>
    </xf>
    <xf numFmtId="42" fontId="2" fillId="0" borderId="0" xfId="0" applyNumberFormat="1" applyFont="1"/>
    <xf numFmtId="0" fontId="2" fillId="0" borderId="3" xfId="0" applyFont="1" applyBorder="1" applyAlignment="1">
      <alignment horizontal="right"/>
    </xf>
    <xf numFmtId="5" fontId="2" fillId="0" borderId="4" xfId="0" applyNumberFormat="1" applyFont="1" applyBorder="1" applyAlignment="1">
      <alignment horizontal="left"/>
    </xf>
    <xf numFmtId="164" fontId="2" fillId="0" borderId="0" xfId="2" applyNumberFormat="1" applyFont="1" applyFill="1" applyBorder="1" applyAlignment="1" applyProtection="1">
      <alignment vertical="center"/>
    </xf>
    <xf numFmtId="0" fontId="2" fillId="0" borderId="0" xfId="0" applyFont="1" applyAlignment="1">
      <alignment horizontal="centerContinuous"/>
    </xf>
    <xf numFmtId="42" fontId="2" fillId="0" borderId="0" xfId="2" applyNumberFormat="1" applyFont="1" applyFill="1" applyBorder="1" applyAlignment="1" applyProtection="1"/>
    <xf numFmtId="9" fontId="2" fillId="0" borderId="50" xfId="4" applyFont="1" applyFill="1" applyBorder="1" applyAlignment="1" applyProtection="1"/>
    <xf numFmtId="164" fontId="2" fillId="0" borderId="0" xfId="0" quotePrefix="1" applyNumberFormat="1" applyFont="1" applyAlignment="1">
      <alignment horizontal="left"/>
    </xf>
    <xf numFmtId="164" fontId="2" fillId="0" borderId="0" xfId="0" applyNumberFormat="1" applyFont="1"/>
    <xf numFmtId="0" fontId="2" fillId="0" borderId="70" xfId="0" applyFont="1" applyBorder="1" applyAlignment="1">
      <alignment vertical="center"/>
    </xf>
    <xf numFmtId="42" fontId="2" fillId="0" borderId="169" xfId="2" applyNumberFormat="1" applyFont="1" applyFill="1" applyBorder="1" applyAlignment="1" applyProtection="1">
      <protection locked="0"/>
    </xf>
    <xf numFmtId="0" fontId="2" fillId="0" borderId="0" xfId="0" applyFont="1" applyAlignment="1">
      <alignment horizontal="left" vertical="center" indent="1"/>
    </xf>
    <xf numFmtId="41" fontId="3" fillId="0" borderId="0" xfId="2" applyNumberFormat="1" applyFont="1" applyFill="1" applyBorder="1" applyAlignment="1" applyProtection="1"/>
    <xf numFmtId="0" fontId="2" fillId="0" borderId="6" xfId="0" applyFont="1" applyBorder="1" applyAlignment="1">
      <alignment vertical="center"/>
    </xf>
    <xf numFmtId="0" fontId="2" fillId="0" borderId="6" xfId="0" applyFont="1" applyBorder="1" applyAlignment="1">
      <alignment horizontal="left" vertical="center" indent="2"/>
    </xf>
    <xf numFmtId="0" fontId="1" fillId="0" borderId="0" xfId="0" applyFont="1" applyAlignment="1" applyProtection="1">
      <alignment horizontal="right"/>
      <protection locked="0"/>
    </xf>
    <xf numFmtId="0" fontId="2" fillId="0" borderId="0" xfId="0" applyFont="1" applyAlignment="1" applyProtection="1">
      <alignment horizontal="center"/>
      <protection locked="0"/>
    </xf>
    <xf numFmtId="0" fontId="1" fillId="0" borderId="0" xfId="0" quotePrefix="1" applyFont="1" applyAlignment="1">
      <alignment horizontal="left"/>
    </xf>
    <xf numFmtId="0" fontId="2" fillId="0" borderId="175" xfId="0" applyFont="1" applyBorder="1" applyAlignment="1" applyProtection="1">
      <alignment horizontal="left" indent="1"/>
      <protection locked="0"/>
    </xf>
    <xf numFmtId="0" fontId="47" fillId="7" borderId="105" xfId="0" quotePrefix="1" applyFont="1" applyFill="1" applyBorder="1" applyAlignment="1">
      <alignment horizontal="center"/>
    </xf>
    <xf numFmtId="44" fontId="48" fillId="0" borderId="85" xfId="2" applyFont="1" applyFill="1" applyBorder="1" applyAlignment="1">
      <alignment horizontal="left"/>
    </xf>
    <xf numFmtId="41" fontId="2" fillId="0" borderId="172" xfId="2" applyNumberFormat="1" applyFont="1" applyFill="1" applyBorder="1" applyAlignment="1">
      <alignment horizontal="left"/>
    </xf>
    <xf numFmtId="164" fontId="2" fillId="0" borderId="172" xfId="2" applyNumberFormat="1" applyFont="1" applyFill="1" applyBorder="1" applyAlignment="1">
      <alignment horizontal="left"/>
    </xf>
    <xf numFmtId="0" fontId="2" fillId="0" borderId="146" xfId="0" applyFont="1" applyBorder="1" applyAlignment="1" applyProtection="1">
      <alignment horizontal="left" indent="1"/>
      <protection locked="0"/>
    </xf>
    <xf numFmtId="0" fontId="2" fillId="0" borderId="137" xfId="0" applyFont="1" applyBorder="1" applyAlignment="1" applyProtection="1">
      <alignment horizontal="left" indent="1"/>
      <protection locked="0"/>
    </xf>
    <xf numFmtId="0" fontId="2" fillId="0" borderId="187" xfId="0" applyFont="1" applyBorder="1" applyAlignment="1" applyProtection="1">
      <alignment horizontal="left" indent="1"/>
      <protection locked="0"/>
    </xf>
    <xf numFmtId="44" fontId="2" fillId="0" borderId="0" xfId="0" applyNumberFormat="1" applyFont="1"/>
    <xf numFmtId="0" fontId="2" fillId="0" borderId="182" xfId="0" applyFont="1" applyBorder="1" applyAlignment="1">
      <alignment horizontal="center"/>
    </xf>
    <xf numFmtId="42" fontId="1" fillId="0" borderId="182" xfId="2" applyNumberFormat="1" applyFont="1" applyFill="1" applyBorder="1" applyAlignment="1">
      <alignment horizontal="left"/>
    </xf>
    <xf numFmtId="0" fontId="12" fillId="0" borderId="85" xfId="0" applyFont="1" applyBorder="1" applyAlignment="1">
      <alignment horizontal="center"/>
    </xf>
    <xf numFmtId="164" fontId="2" fillId="0" borderId="0" xfId="2" applyNumberFormat="1" applyFont="1" applyAlignment="1" applyProtection="1">
      <alignment horizontal="left"/>
      <protection hidden="1"/>
    </xf>
    <xf numFmtId="0" fontId="24" fillId="0" borderId="0" xfId="0" applyFont="1" applyAlignment="1">
      <alignment horizontal="center" wrapText="1"/>
    </xf>
    <xf numFmtId="0" fontId="24" fillId="0" borderId="4" xfId="0" applyFont="1" applyBorder="1" applyAlignment="1">
      <alignment horizontal="center" wrapText="1"/>
    </xf>
    <xf numFmtId="42" fontId="20" fillId="7" borderId="0" xfId="0" applyNumberFormat="1" applyFont="1" applyFill="1"/>
    <xf numFmtId="42" fontId="20" fillId="0" borderId="4" xfId="0" applyNumberFormat="1" applyFont="1" applyBorder="1"/>
    <xf numFmtId="42" fontId="20" fillId="7" borderId="0" xfId="1" applyNumberFormat="1" applyFont="1" applyFill="1" applyBorder="1"/>
    <xf numFmtId="42" fontId="20" fillId="0" borderId="51" xfId="0" applyNumberFormat="1" applyFont="1" applyBorder="1"/>
    <xf numFmtId="0" fontId="2" fillId="0" borderId="0" xfId="7" applyAlignment="1" applyProtection="1">
      <alignment vertical="center"/>
      <protection locked="0"/>
    </xf>
    <xf numFmtId="0" fontId="56" fillId="0" borderId="0" xfId="7" applyFont="1" applyAlignment="1" applyProtection="1">
      <alignment vertical="center"/>
      <protection locked="0"/>
    </xf>
    <xf numFmtId="0" fontId="2" fillId="0" borderId="3" xfId="7" applyBorder="1"/>
    <xf numFmtId="0" fontId="2" fillId="7" borderId="0" xfId="7" applyFill="1" applyProtection="1">
      <protection locked="0"/>
    </xf>
    <xf numFmtId="0" fontId="24" fillId="0" borderId="0" xfId="7" applyFont="1" applyAlignment="1">
      <alignment horizontal="right"/>
    </xf>
    <xf numFmtId="164" fontId="2" fillId="0" borderId="0" xfId="0" applyNumberFormat="1" applyFont="1" applyAlignment="1">
      <alignment wrapText="1"/>
    </xf>
    <xf numFmtId="44" fontId="0" fillId="0" borderId="85" xfId="2" applyFont="1" applyBorder="1" applyProtection="1"/>
    <xf numFmtId="0" fontId="0" fillId="0" borderId="85" xfId="2" applyNumberFormat="1" applyFont="1" applyBorder="1" applyProtection="1"/>
    <xf numFmtId="0" fontId="4" fillId="0" borderId="85" xfId="2" applyNumberFormat="1" applyFont="1" applyBorder="1" applyProtection="1"/>
    <xf numFmtId="0" fontId="19" fillId="0" borderId="0" xfId="7" applyFont="1" applyAlignment="1" applyProtection="1">
      <alignment horizontal="center"/>
      <protection locked="0"/>
    </xf>
    <xf numFmtId="172" fontId="2" fillId="0" borderId="0" xfId="7" applyNumberFormat="1" applyProtection="1">
      <protection locked="0"/>
    </xf>
    <xf numFmtId="37" fontId="2" fillId="0" borderId="0" xfId="7" applyNumberFormat="1" applyProtection="1">
      <protection locked="0"/>
    </xf>
    <xf numFmtId="37" fontId="11" fillId="0" borderId="0" xfId="7" applyNumberFormat="1" applyFont="1" applyProtection="1">
      <protection locked="0"/>
    </xf>
    <xf numFmtId="0" fontId="2" fillId="0" borderId="0" xfId="0" applyFont="1" applyAlignment="1">
      <alignment horizontal="left" wrapText="1" indent="1"/>
    </xf>
    <xf numFmtId="0" fontId="2" fillId="0" borderId="0" xfId="0" quotePrefix="1" applyFont="1" applyAlignment="1">
      <alignment horizontal="left" wrapText="1" indent="5"/>
    </xf>
    <xf numFmtId="0" fontId="2" fillId="0" borderId="0" xfId="0" applyFont="1" applyAlignment="1">
      <alignment horizontal="left" wrapText="1" indent="3"/>
    </xf>
    <xf numFmtId="0" fontId="1" fillId="0" borderId="0" xfId="0" applyFont="1" applyAlignment="1">
      <alignment horizontal="left"/>
    </xf>
    <xf numFmtId="0" fontId="2" fillId="0" borderId="0" xfId="0" applyFont="1" applyAlignment="1">
      <alignment horizontal="left" wrapText="1" indent="5"/>
    </xf>
    <xf numFmtId="0" fontId="2" fillId="0" borderId="0" xfId="0" applyFont="1" applyAlignment="1">
      <alignment horizontal="left" vertical="top" indent="1"/>
    </xf>
    <xf numFmtId="0" fontId="14" fillId="0" borderId="0" xfId="0" applyFont="1" applyAlignment="1">
      <alignment horizontal="right" vertical="top" wrapText="1"/>
    </xf>
    <xf numFmtId="0" fontId="2" fillId="0" borderId="0" xfId="0" applyFont="1" applyAlignment="1">
      <alignment horizontal="left" vertical="top" wrapText="1"/>
    </xf>
    <xf numFmtId="0" fontId="2" fillId="0" borderId="11" xfId="0" quotePrefix="1" applyFont="1" applyBorder="1" applyAlignment="1">
      <alignment horizontal="left" vertical="center" indent="1"/>
    </xf>
    <xf numFmtId="0" fontId="2" fillId="0" borderId="11" xfId="0" applyFont="1" applyBorder="1" applyAlignment="1">
      <alignment horizontal="left" vertical="center" indent="1"/>
    </xf>
    <xf numFmtId="0" fontId="2" fillId="0" borderId="11" xfId="0" applyFont="1" applyBorder="1" applyAlignment="1">
      <alignment vertical="center"/>
    </xf>
    <xf numFmtId="0" fontId="1" fillId="0" borderId="0" xfId="0" quotePrefix="1" applyFont="1" applyAlignment="1">
      <alignment horizontal="left" vertical="center" indent="1"/>
    </xf>
    <xf numFmtId="0" fontId="2" fillId="0" borderId="0" xfId="0" quotePrefix="1" applyFont="1" applyAlignment="1">
      <alignment horizontal="left" vertical="center" indent="2"/>
    </xf>
    <xf numFmtId="0" fontId="1" fillId="0" borderId="0" xfId="0" applyFont="1" applyAlignment="1">
      <alignment horizontal="left" vertical="center"/>
    </xf>
    <xf numFmtId="164" fontId="2" fillId="0" borderId="4" xfId="2" quotePrefix="1" applyNumberFormat="1" applyFont="1" applyFill="1" applyBorder="1" applyAlignment="1" applyProtection="1">
      <alignment horizontal="center"/>
    </xf>
    <xf numFmtId="0" fontId="2" fillId="0" borderId="0" xfId="0" applyFont="1" applyAlignment="1">
      <alignment horizontal="left" wrapText="1"/>
    </xf>
    <xf numFmtId="0" fontId="6" fillId="0" borderId="0" xfId="0" applyFont="1" applyAlignment="1">
      <alignment horizontal="center"/>
    </xf>
    <xf numFmtId="0" fontId="6" fillId="0" borderId="172" xfId="0" applyFont="1" applyBorder="1" applyAlignment="1">
      <alignment horizontal="center"/>
    </xf>
    <xf numFmtId="172" fontId="18" fillId="0" borderId="0" xfId="1" applyNumberFormat="1" applyFont="1" applyAlignment="1">
      <alignment horizontal="center"/>
    </xf>
    <xf numFmtId="42" fontId="3" fillId="0" borderId="172" xfId="0" applyNumberFormat="1" applyFont="1" applyBorder="1"/>
    <xf numFmtId="172" fontId="2" fillId="0" borderId="170" xfId="1" applyNumberFormat="1" applyFont="1" applyBorder="1"/>
    <xf numFmtId="38" fontId="2" fillId="0" borderId="172" xfId="17" applyFont="1" applyBorder="1"/>
    <xf numFmtId="172" fontId="2" fillId="0" borderId="172" xfId="1" applyNumberFormat="1" applyFont="1" applyBorder="1" applyAlignment="1">
      <alignment horizontal="center"/>
    </xf>
    <xf numFmtId="172" fontId="2" fillId="0" borderId="172" xfId="1" applyNumberFormat="1" applyFont="1" applyBorder="1"/>
    <xf numFmtId="172" fontId="2" fillId="0" borderId="172" xfId="1" applyNumberFormat="1" applyFont="1" applyFill="1" applyBorder="1"/>
    <xf numFmtId="172" fontId="2" fillId="0" borderId="171" xfId="1" applyNumberFormat="1" applyFont="1" applyBorder="1"/>
    <xf numFmtId="38" fontId="2" fillId="0" borderId="172" xfId="17" applyFont="1" applyFill="1" applyBorder="1"/>
    <xf numFmtId="38" fontId="2" fillId="0" borderId="171" xfId="17" applyFont="1" applyBorder="1"/>
    <xf numFmtId="0" fontId="17" fillId="0" borderId="0" xfId="7" applyFont="1" applyAlignment="1">
      <alignment horizontal="center"/>
    </xf>
    <xf numFmtId="37" fontId="18" fillId="0" borderId="0" xfId="7" applyNumberFormat="1" applyFont="1" applyAlignment="1">
      <alignment horizontal="right"/>
    </xf>
    <xf numFmtId="37" fontId="18" fillId="0" borderId="0" xfId="7" applyNumberFormat="1" applyFont="1"/>
    <xf numFmtId="37" fontId="18" fillId="0" borderId="0" xfId="7" applyNumberFormat="1" applyFont="1" applyAlignment="1" applyProtection="1">
      <alignment horizontal="right"/>
      <protection locked="0"/>
    </xf>
    <xf numFmtId="39" fontId="18" fillId="0" borderId="0" xfId="7" applyNumberFormat="1" applyFont="1" applyProtection="1">
      <protection locked="0"/>
    </xf>
    <xf numFmtId="9" fontId="2" fillId="0" borderId="0" xfId="4" applyFill="1" applyBorder="1" applyProtection="1">
      <protection locked="0"/>
    </xf>
    <xf numFmtId="0" fontId="2" fillId="0" borderId="171" xfId="7" applyBorder="1"/>
    <xf numFmtId="0" fontId="2" fillId="0" borderId="4" xfId="7" applyBorder="1"/>
    <xf numFmtId="0" fontId="17" fillId="0" borderId="4" xfId="7" applyFont="1" applyBorder="1" applyAlignment="1">
      <alignment horizontal="center"/>
    </xf>
    <xf numFmtId="37" fontId="18" fillId="0" borderId="4" xfId="7" applyNumberFormat="1" applyFont="1" applyBorder="1"/>
    <xf numFmtId="37" fontId="17" fillId="0" borderId="4" xfId="7" applyNumberFormat="1" applyFont="1" applyBorder="1"/>
    <xf numFmtId="0" fontId="2" fillId="12" borderId="4" xfId="7" applyFill="1" applyBorder="1"/>
    <xf numFmtId="37" fontId="17" fillId="0" borderId="4" xfId="7" applyNumberFormat="1" applyFont="1" applyBorder="1" applyProtection="1">
      <protection locked="0"/>
    </xf>
    <xf numFmtId="0" fontId="19" fillId="0" borderId="4" xfId="7" applyFont="1" applyBorder="1" applyAlignment="1" applyProtection="1">
      <alignment horizontal="center"/>
      <protection locked="0"/>
    </xf>
    <xf numFmtId="0" fontId="2" fillId="0" borderId="5" xfId="7" applyBorder="1" applyProtection="1">
      <protection locked="0"/>
    </xf>
    <xf numFmtId="0" fontId="2" fillId="0" borderId="172" xfId="7" applyBorder="1" applyProtection="1">
      <protection locked="0"/>
    </xf>
    <xf numFmtId="4" fontId="0" fillId="0" borderId="0" xfId="0" applyNumberFormat="1" applyAlignment="1">
      <alignment vertical="center"/>
    </xf>
    <xf numFmtId="0" fontId="1" fillId="0" borderId="0" xfId="7" applyFont="1" applyAlignment="1">
      <alignment horizontal="right"/>
    </xf>
    <xf numFmtId="49" fontId="1" fillId="0" borderId="0" xfId="7" applyNumberFormat="1" applyFont="1"/>
    <xf numFmtId="0" fontId="24" fillId="0" borderId="0" xfId="7" applyFont="1"/>
    <xf numFmtId="0" fontId="11" fillId="0" borderId="0" xfId="7" applyFont="1"/>
    <xf numFmtId="0" fontId="6" fillId="0" borderId="0" xfId="7" applyFont="1"/>
    <xf numFmtId="1" fontId="18" fillId="0" borderId="0" xfId="7" applyNumberFormat="1" applyFont="1" applyAlignment="1" applyProtection="1">
      <alignment horizontal="center"/>
      <protection locked="0"/>
    </xf>
    <xf numFmtId="0" fontId="10" fillId="0" borderId="0" xfId="7" applyFont="1"/>
    <xf numFmtId="0" fontId="18" fillId="0" borderId="0" xfId="7" applyFont="1"/>
    <xf numFmtId="0" fontId="17" fillId="0" borderId="0" xfId="7" applyFont="1"/>
    <xf numFmtId="37" fontId="18" fillId="0" borderId="0" xfId="7" applyNumberFormat="1" applyFont="1" applyProtection="1">
      <protection locked="0"/>
    </xf>
    <xf numFmtId="0" fontId="2" fillId="12" borderId="0" xfId="7" applyFill="1"/>
    <xf numFmtId="0" fontId="24" fillId="0" borderId="0" xfId="7" applyFont="1" applyAlignment="1" applyProtection="1">
      <alignment vertical="center"/>
      <protection locked="0"/>
    </xf>
    <xf numFmtId="0" fontId="24" fillId="0" borderId="0" xfId="7" applyFont="1" applyAlignment="1" applyProtection="1">
      <alignment wrapText="1"/>
      <protection locked="0"/>
    </xf>
    <xf numFmtId="0" fontId="2" fillId="0" borderId="0" xfId="0" applyFont="1" applyProtection="1">
      <protection locked="0"/>
    </xf>
    <xf numFmtId="0" fontId="2" fillId="0" borderId="170" xfId="0" applyFont="1" applyBorder="1" applyProtection="1">
      <protection locked="0"/>
    </xf>
    <xf numFmtId="0" fontId="2" fillId="0" borderId="172" xfId="0" applyFont="1" applyBorder="1" applyProtection="1">
      <protection locked="0"/>
    </xf>
    <xf numFmtId="0" fontId="2" fillId="0" borderId="171" xfId="0" applyFont="1" applyBorder="1" applyProtection="1">
      <protection locked="0"/>
    </xf>
    <xf numFmtId="0" fontId="2" fillId="0" borderId="3" xfId="0" applyFont="1" applyBorder="1" applyProtection="1">
      <protection locked="0"/>
    </xf>
    <xf numFmtId="0" fontId="17" fillId="7" borderId="85" xfId="0" applyFont="1" applyFill="1" applyBorder="1" applyProtection="1">
      <protection locked="0"/>
    </xf>
    <xf numFmtId="0" fontId="6" fillId="0" borderId="0" xfId="0" applyFont="1" applyProtection="1">
      <protection locked="0"/>
    </xf>
    <xf numFmtId="0" fontId="2" fillId="0" borderId="4" xfId="0" applyFont="1" applyBorder="1" applyProtection="1">
      <protection locked="0"/>
    </xf>
    <xf numFmtId="0" fontId="2" fillId="0" borderId="85" xfId="0" applyFont="1" applyBorder="1" applyProtection="1">
      <protection locked="0"/>
    </xf>
    <xf numFmtId="164" fontId="2" fillId="0" borderId="85" xfId="2" applyNumberFormat="1" applyFont="1" applyBorder="1" applyProtection="1">
      <protection locked="0"/>
    </xf>
    <xf numFmtId="0" fontId="1" fillId="0" borderId="85" xfId="0" applyFont="1" applyBorder="1" applyProtection="1">
      <protection locked="0"/>
    </xf>
    <xf numFmtId="0" fontId="2" fillId="0" borderId="104" xfId="0" applyFont="1" applyBorder="1" applyProtection="1">
      <protection locked="0"/>
    </xf>
    <xf numFmtId="0" fontId="2" fillId="0" borderId="0" xfId="0" applyFont="1" applyAlignment="1" applyProtection="1">
      <alignment wrapText="1"/>
      <protection locked="0"/>
    </xf>
    <xf numFmtId="9" fontId="2" fillId="0" borderId="0" xfId="0" applyNumberFormat="1" applyFont="1" applyProtection="1">
      <protection locked="0"/>
    </xf>
    <xf numFmtId="10" fontId="2" fillId="0" borderId="0" xfId="0" applyNumberFormat="1" applyFont="1" applyProtection="1">
      <protection locked="0"/>
    </xf>
    <xf numFmtId="0" fontId="58" fillId="7" borderId="85" xfId="0" applyFont="1" applyFill="1" applyBorder="1" applyProtection="1">
      <protection locked="0"/>
    </xf>
    <xf numFmtId="0" fontId="0" fillId="0" borderId="85" xfId="0" applyBorder="1" applyProtection="1">
      <protection locked="0"/>
    </xf>
    <xf numFmtId="0" fontId="1" fillId="0" borderId="0" xfId="0" applyFont="1" applyProtection="1">
      <protection locked="0"/>
    </xf>
    <xf numFmtId="0" fontId="11" fillId="0" borderId="85" xfId="0" applyFont="1" applyBorder="1" applyProtection="1">
      <protection locked="0"/>
    </xf>
    <xf numFmtId="0" fontId="11" fillId="0" borderId="104" xfId="0" applyFont="1" applyBorder="1" applyProtection="1">
      <protection locked="0"/>
    </xf>
    <xf numFmtId="0" fontId="11" fillId="0" borderId="0" xfId="0" applyFont="1" applyProtection="1">
      <protection locked="0"/>
    </xf>
    <xf numFmtId="44" fontId="0" fillId="0" borderId="0" xfId="2" applyFont="1" applyBorder="1" applyProtection="1">
      <protection locked="0"/>
    </xf>
    <xf numFmtId="9" fontId="2" fillId="0" borderId="140" xfId="0" applyNumberFormat="1" applyFont="1" applyBorder="1" applyProtection="1">
      <protection locked="0"/>
    </xf>
    <xf numFmtId="0" fontId="0" fillId="0" borderId="0" xfId="0" applyProtection="1">
      <protection locked="0"/>
    </xf>
    <xf numFmtId="9" fontId="2" fillId="0" borderId="104" xfId="0" applyNumberFormat="1" applyFont="1" applyBorder="1" applyProtection="1">
      <protection locked="0"/>
    </xf>
    <xf numFmtId="0" fontId="59" fillId="7" borderId="85" xfId="0" applyFont="1" applyFill="1" applyBorder="1" applyProtection="1">
      <protection locked="0"/>
    </xf>
    <xf numFmtId="0" fontId="0" fillId="7" borderId="85" xfId="0" applyFill="1" applyBorder="1" applyProtection="1">
      <protection locked="0"/>
    </xf>
    <xf numFmtId="9" fontId="2" fillId="0" borderId="104" xfId="4" applyFont="1" applyBorder="1" applyProtection="1">
      <protection locked="0"/>
    </xf>
    <xf numFmtId="9" fontId="2" fillId="0" borderId="0" xfId="4" applyFont="1" applyBorder="1" applyProtection="1">
      <protection locked="0"/>
    </xf>
    <xf numFmtId="0" fontId="11" fillId="0" borderId="79" xfId="0" applyFont="1" applyBorder="1" applyProtection="1">
      <protection locked="0"/>
    </xf>
    <xf numFmtId="0" fontId="2" fillId="0" borderId="41" xfId="0" applyFont="1" applyBorder="1" applyProtection="1">
      <protection locked="0"/>
    </xf>
    <xf numFmtId="9" fontId="2" fillId="0" borderId="201" xfId="4" applyFont="1" applyBorder="1" applyProtection="1">
      <protection locked="0"/>
    </xf>
    <xf numFmtId="0" fontId="1" fillId="0" borderId="41" xfId="0" applyFont="1" applyBorder="1" applyProtection="1">
      <protection locked="0"/>
    </xf>
    <xf numFmtId="0" fontId="1" fillId="0" borderId="171" xfId="0" applyFont="1" applyBorder="1" applyProtection="1">
      <protection locked="0"/>
    </xf>
    <xf numFmtId="0" fontId="49" fillId="0" borderId="0" xfId="0" applyFont="1" applyProtection="1">
      <protection locked="0"/>
    </xf>
    <xf numFmtId="0" fontId="12" fillId="0" borderId="0" xfId="0" applyFont="1" applyProtection="1">
      <protection locked="0"/>
    </xf>
    <xf numFmtId="0" fontId="2" fillId="0" borderId="5" xfId="0" applyFont="1" applyBorder="1" applyProtection="1">
      <protection locked="0"/>
    </xf>
    <xf numFmtId="0" fontId="2" fillId="0" borderId="6" xfId="0" applyFont="1" applyBorder="1" applyProtection="1">
      <protection locked="0"/>
    </xf>
    <xf numFmtId="0" fontId="2" fillId="0" borderId="7" xfId="0" applyFont="1" applyBorder="1" applyProtection="1">
      <protection locked="0"/>
    </xf>
    <xf numFmtId="0" fontId="2" fillId="0" borderId="0" xfId="0" applyFont="1" applyAlignment="1" applyProtection="1">
      <alignment horizontal="right"/>
      <protection locked="0"/>
    </xf>
    <xf numFmtId="168" fontId="2" fillId="0" borderId="85" xfId="0" applyNumberFormat="1" applyFont="1" applyBorder="1"/>
    <xf numFmtId="0" fontId="2" fillId="0" borderId="85" xfId="0" applyFont="1" applyBorder="1"/>
    <xf numFmtId="164" fontId="2" fillId="0" borderId="79" xfId="0" applyNumberFormat="1" applyFont="1" applyBorder="1"/>
    <xf numFmtId="0" fontId="2" fillId="0" borderId="177" xfId="0" applyFont="1" applyBorder="1" applyAlignment="1">
      <alignment horizontal="center"/>
    </xf>
    <xf numFmtId="42" fontId="2" fillId="0" borderId="85" xfId="0" applyNumberFormat="1" applyFont="1" applyBorder="1"/>
    <xf numFmtId="42" fontId="11" fillId="0" borderId="79" xfId="0" applyNumberFormat="1" applyFont="1" applyBorder="1"/>
    <xf numFmtId="9" fontId="1" fillId="0" borderId="41" xfId="0" applyNumberFormat="1" applyFont="1" applyBorder="1"/>
    <xf numFmtId="37" fontId="18" fillId="0" borderId="202" xfId="7" applyNumberFormat="1" applyFont="1" applyBorder="1" applyAlignment="1" applyProtection="1">
      <alignment horizontal="right"/>
      <protection locked="0"/>
    </xf>
    <xf numFmtId="37" fontId="18" fillId="0" borderId="202" xfId="7" applyNumberFormat="1" applyFont="1" applyBorder="1" applyAlignment="1">
      <alignment horizontal="right"/>
    </xf>
    <xf numFmtId="37" fontId="18" fillId="0" borderId="202" xfId="7" applyNumberFormat="1" applyFont="1" applyBorder="1" applyProtection="1">
      <protection locked="0"/>
    </xf>
    <xf numFmtId="37" fontId="18" fillId="0" borderId="85" xfId="7" applyNumberFormat="1" applyFont="1" applyBorder="1" applyAlignment="1">
      <alignment horizontal="right"/>
    </xf>
    <xf numFmtId="37" fontId="18" fillId="12" borderId="85" xfId="7" applyNumberFormat="1" applyFont="1" applyFill="1" applyBorder="1" applyAlignment="1">
      <alignment horizontal="right"/>
    </xf>
    <xf numFmtId="37" fontId="18" fillId="0" borderId="85" xfId="7" applyNumberFormat="1" applyFont="1" applyBorder="1"/>
    <xf numFmtId="37" fontId="17" fillId="0" borderId="85" xfId="7" applyNumberFormat="1" applyFont="1" applyBorder="1"/>
    <xf numFmtId="0" fontId="18" fillId="0" borderId="203" xfId="7" applyFont="1" applyBorder="1" applyProtection="1">
      <protection locked="0"/>
    </xf>
    <xf numFmtId="37" fontId="18" fillId="0" borderId="203" xfId="7" applyNumberFormat="1" applyFont="1" applyBorder="1" applyAlignment="1" applyProtection="1">
      <alignment horizontal="right"/>
      <protection locked="0"/>
    </xf>
    <xf numFmtId="37" fontId="18" fillId="0" borderId="204" xfId="7" applyNumberFormat="1" applyFont="1" applyBorder="1" applyAlignment="1" applyProtection="1">
      <alignment horizontal="right"/>
      <protection locked="0"/>
    </xf>
    <xf numFmtId="0" fontId="18" fillId="0" borderId="205" xfId="7" applyFont="1" applyBorder="1" applyProtection="1">
      <protection locked="0"/>
    </xf>
    <xf numFmtId="37" fontId="18" fillId="0" borderId="205" xfId="7" applyNumberFormat="1" applyFont="1" applyBorder="1" applyAlignment="1" applyProtection="1">
      <alignment horizontal="right"/>
      <protection locked="0"/>
    </xf>
    <xf numFmtId="0" fontId="17" fillId="0" borderId="206" xfId="7" applyFont="1" applyBorder="1"/>
    <xf numFmtId="37" fontId="18" fillId="0" borderId="149" xfId="7" applyNumberFormat="1" applyFont="1" applyBorder="1"/>
    <xf numFmtId="37" fontId="18" fillId="0" borderId="207" xfId="7" applyNumberFormat="1" applyFont="1" applyBorder="1"/>
    <xf numFmtId="37" fontId="18" fillId="0" borderId="159" xfId="7" applyNumberFormat="1" applyFont="1" applyBorder="1"/>
    <xf numFmtId="37" fontId="18" fillId="0" borderId="208" xfId="7" applyNumberFormat="1" applyFont="1" applyBorder="1" applyAlignment="1" applyProtection="1">
      <alignment horizontal="right"/>
      <protection locked="0"/>
    </xf>
    <xf numFmtId="0" fontId="10" fillId="0" borderId="206" xfId="7" applyFont="1" applyBorder="1"/>
    <xf numFmtId="37" fontId="18" fillId="0" borderId="203" xfId="7" applyNumberFormat="1" applyFont="1" applyBorder="1" applyProtection="1">
      <protection locked="0"/>
    </xf>
    <xf numFmtId="37" fontId="18" fillId="0" borderId="209" xfId="7" applyNumberFormat="1" applyFont="1" applyBorder="1" applyProtection="1">
      <protection locked="0"/>
    </xf>
    <xf numFmtId="37" fontId="18" fillId="0" borderId="209" xfId="7" applyNumberFormat="1" applyFont="1" applyBorder="1" applyAlignment="1" applyProtection="1">
      <alignment horizontal="right"/>
      <protection locked="0"/>
    </xf>
    <xf numFmtId="0" fontId="18" fillId="0" borderId="41" xfId="7" applyFont="1" applyBorder="1"/>
    <xf numFmtId="37" fontId="17" fillId="0" borderId="41" xfId="7" applyNumberFormat="1" applyFont="1" applyBorder="1"/>
    <xf numFmtId="39" fontId="18" fillId="0" borderId="41" xfId="7" applyNumberFormat="1" applyFont="1" applyBorder="1" applyProtection="1">
      <protection locked="0"/>
    </xf>
    <xf numFmtId="0" fontId="18" fillId="0" borderId="41" xfId="7" applyFont="1" applyBorder="1" applyProtection="1">
      <protection locked="0"/>
    </xf>
    <xf numFmtId="37" fontId="2" fillId="0" borderId="41" xfId="7" applyNumberFormat="1" applyBorder="1" applyProtection="1">
      <protection locked="0"/>
    </xf>
    <xf numFmtId="0" fontId="1" fillId="0" borderId="41" xfId="7" applyFont="1" applyBorder="1" applyProtection="1">
      <protection locked="0"/>
    </xf>
    <xf numFmtId="9" fontId="2" fillId="0" borderId="41" xfId="4" applyFill="1" applyBorder="1" applyProtection="1">
      <protection locked="0"/>
    </xf>
    <xf numFmtId="14" fontId="3" fillId="0" borderId="151" xfId="0" applyNumberFormat="1" applyFont="1" applyBorder="1" applyProtection="1">
      <protection locked="0"/>
    </xf>
    <xf numFmtId="172" fontId="2" fillId="0" borderId="210" xfId="7" applyNumberFormat="1" applyBorder="1" applyProtection="1">
      <protection locked="0"/>
    </xf>
    <xf numFmtId="172" fontId="2" fillId="0" borderId="211" xfId="7" applyNumberFormat="1" applyBorder="1" applyProtection="1">
      <protection locked="0"/>
    </xf>
    <xf numFmtId="172" fontId="2" fillId="0" borderId="212" xfId="7" applyNumberFormat="1" applyBorder="1" applyProtection="1">
      <protection locked="0"/>
    </xf>
    <xf numFmtId="37" fontId="2" fillId="0" borderId="115" xfId="7" applyNumberFormat="1" applyBorder="1" applyProtection="1">
      <protection locked="0"/>
    </xf>
    <xf numFmtId="37" fontId="2" fillId="0" borderId="203" xfId="7" applyNumberFormat="1" applyBorder="1" applyProtection="1">
      <protection locked="0"/>
    </xf>
    <xf numFmtId="37" fontId="2" fillId="0" borderId="205" xfId="7" applyNumberFormat="1" applyBorder="1" applyProtection="1">
      <protection locked="0"/>
    </xf>
    <xf numFmtId="37" fontId="2" fillId="0" borderId="204" xfId="7" applyNumberFormat="1" applyBorder="1" applyProtection="1">
      <protection locked="0"/>
    </xf>
    <xf numFmtId="0" fontId="18" fillId="0" borderId="115" xfId="7" applyFont="1" applyBorder="1" applyProtection="1">
      <protection locked="0"/>
    </xf>
    <xf numFmtId="37" fontId="11" fillId="0" borderId="202" xfId="7" applyNumberFormat="1" applyFont="1" applyBorder="1" applyProtection="1">
      <protection locked="0"/>
    </xf>
    <xf numFmtId="37" fontId="11" fillId="0" borderId="213" xfId="7" applyNumberFormat="1" applyFont="1" applyBorder="1" applyProtection="1">
      <protection locked="0"/>
    </xf>
    <xf numFmtId="37" fontId="11" fillId="0" borderId="214" xfId="7" applyNumberFormat="1" applyFont="1" applyBorder="1" applyProtection="1">
      <protection locked="0"/>
    </xf>
    <xf numFmtId="0" fontId="6" fillId="0" borderId="41" xfId="7" applyFont="1" applyBorder="1"/>
    <xf numFmtId="0" fontId="2" fillId="0" borderId="195" xfId="0" pivotButton="1" applyFont="1" applyBorder="1"/>
    <xf numFmtId="0" fontId="2" fillId="0" borderId="198" xfId="0" applyFont="1" applyBorder="1"/>
    <xf numFmtId="0" fontId="2" fillId="0" borderId="197" xfId="0" applyFont="1" applyBorder="1"/>
    <xf numFmtId="0" fontId="2" fillId="0" borderId="200" xfId="0" pivotButton="1" applyFont="1" applyBorder="1"/>
    <xf numFmtId="0" fontId="2" fillId="0" borderId="199" xfId="0" pivotButton="1" applyFont="1" applyBorder="1"/>
    <xf numFmtId="0" fontId="2" fillId="0" borderId="196" xfId="0" applyFont="1" applyBorder="1"/>
    <xf numFmtId="0" fontId="2" fillId="0" borderId="189" xfId="0" applyFont="1" applyBorder="1"/>
    <xf numFmtId="167" fontId="2" fillId="0" borderId="190" xfId="0" applyNumberFormat="1" applyFont="1" applyBorder="1"/>
    <xf numFmtId="0" fontId="2" fillId="0" borderId="138" xfId="0" applyFont="1" applyBorder="1"/>
    <xf numFmtId="0" fontId="2" fillId="0" borderId="191" xfId="0" applyFont="1" applyBorder="1"/>
    <xf numFmtId="167" fontId="2" fillId="0" borderId="192" xfId="0" applyNumberFormat="1" applyFont="1" applyBorder="1"/>
    <xf numFmtId="0" fontId="2" fillId="0" borderId="193" xfId="0" applyFont="1" applyBorder="1"/>
    <xf numFmtId="0" fontId="2" fillId="0" borderId="139" xfId="0" applyFont="1" applyBorder="1"/>
    <xf numFmtId="167" fontId="2" fillId="0" borderId="194" xfId="0" applyNumberFormat="1" applyFont="1" applyBorder="1"/>
    <xf numFmtId="0" fontId="13" fillId="0" borderId="78" xfId="0" applyFont="1" applyBorder="1" applyAlignment="1">
      <alignment vertical="top" wrapText="1"/>
    </xf>
    <xf numFmtId="0" fontId="13" fillId="0" borderId="133" xfId="0" applyFont="1" applyBorder="1" applyAlignment="1">
      <alignment vertical="top" wrapText="1"/>
    </xf>
    <xf numFmtId="0" fontId="13" fillId="0" borderId="132" xfId="0" applyFont="1" applyBorder="1" applyAlignment="1">
      <alignment vertical="top" wrapText="1"/>
    </xf>
    <xf numFmtId="0" fontId="13" fillId="0" borderId="0" xfId="0" applyFont="1" applyAlignment="1">
      <alignment horizontal="center" vertical="top" wrapText="1"/>
    </xf>
    <xf numFmtId="0" fontId="10" fillId="0" borderId="0" xfId="0" applyFont="1" applyAlignment="1">
      <alignment horizontal="left" vertical="top" wrapText="1"/>
    </xf>
    <xf numFmtId="0" fontId="17" fillId="0" borderId="0" xfId="0" applyFont="1" applyAlignment="1">
      <alignment horizontal="center" vertical="top" wrapText="1"/>
    </xf>
    <xf numFmtId="0" fontId="14" fillId="0" borderId="0" xfId="0" applyFont="1" applyAlignment="1">
      <alignment horizontal="right" vertical="top" wrapText="1"/>
    </xf>
    <xf numFmtId="0" fontId="2" fillId="0" borderId="0" xfId="0" applyFont="1" applyAlignment="1">
      <alignment horizontal="left" wrapText="1" indent="3"/>
    </xf>
    <xf numFmtId="0" fontId="1" fillId="0" borderId="0" xfId="0" quotePrefix="1" applyFont="1" applyAlignment="1">
      <alignment horizontal="left" wrapText="1"/>
    </xf>
    <xf numFmtId="0" fontId="2" fillId="0" borderId="0" xfId="0" applyFont="1" applyAlignment="1">
      <alignment horizontal="left" wrapText="1"/>
    </xf>
    <xf numFmtId="0" fontId="2" fillId="0" borderId="104" xfId="7" applyBorder="1" applyAlignment="1">
      <alignment horizontal="center" wrapText="1"/>
    </xf>
    <xf numFmtId="0" fontId="2" fillId="0" borderId="105" xfId="7" applyBorder="1" applyAlignment="1">
      <alignment horizontal="center" wrapText="1"/>
    </xf>
    <xf numFmtId="0" fontId="2" fillId="0" borderId="85" xfId="7" applyBorder="1" applyAlignment="1">
      <alignment horizontal="center" wrapText="1"/>
    </xf>
    <xf numFmtId="0" fontId="1" fillId="0" borderId="78" xfId="0" applyFont="1" applyBorder="1" applyAlignment="1">
      <alignment horizontal="center" vertical="center" wrapText="1"/>
    </xf>
    <xf numFmtId="0" fontId="1" fillId="0" borderId="133" xfId="0" applyFont="1" applyBorder="1" applyAlignment="1">
      <alignment horizontal="center" vertical="center" wrapText="1"/>
    </xf>
    <xf numFmtId="0" fontId="1" fillId="0" borderId="132" xfId="0" applyFont="1" applyBorder="1" applyAlignment="1">
      <alignment horizontal="center" vertical="center" wrapText="1"/>
    </xf>
    <xf numFmtId="0" fontId="54" fillId="0" borderId="78" xfId="0" applyFont="1" applyBorder="1" applyAlignment="1">
      <alignment horizontal="center" vertical="center" wrapText="1"/>
    </xf>
    <xf numFmtId="0" fontId="54" fillId="0" borderId="133" xfId="0" applyFont="1" applyBorder="1" applyAlignment="1">
      <alignment horizontal="center" vertical="center" wrapText="1"/>
    </xf>
    <xf numFmtId="0" fontId="54" fillId="0" borderId="132" xfId="0" applyFont="1" applyBorder="1" applyAlignment="1">
      <alignment horizontal="center" vertical="center" wrapText="1"/>
    </xf>
    <xf numFmtId="0" fontId="6" fillId="0" borderId="0" xfId="0" quotePrefix="1" applyFont="1" applyAlignment="1">
      <alignment horizontal="center" vertical="center"/>
    </xf>
    <xf numFmtId="0" fontId="10" fillId="0" borderId="0" xfId="0" applyFont="1" applyAlignment="1">
      <alignment wrapText="1"/>
    </xf>
    <xf numFmtId="0" fontId="2" fillId="0" borderId="0" xfId="0" applyFont="1" applyAlignment="1">
      <alignment vertical="top" wrapText="1"/>
    </xf>
    <xf numFmtId="0" fontId="1" fillId="0" borderId="0" xfId="0" applyFont="1" applyAlignment="1">
      <alignment horizontal="left" wrapText="1"/>
    </xf>
    <xf numFmtId="0" fontId="1" fillId="0" borderId="0" xfId="0" applyFont="1" applyAlignment="1">
      <alignment wrapText="1"/>
    </xf>
    <xf numFmtId="0" fontId="2" fillId="0" borderId="0" xfId="0" applyFont="1" applyAlignment="1">
      <alignment horizontal="left" wrapText="1" indent="1"/>
    </xf>
    <xf numFmtId="0" fontId="2" fillId="0" borderId="0" xfId="0" applyFont="1" applyAlignment="1">
      <alignment wrapText="1"/>
    </xf>
    <xf numFmtId="0" fontId="2" fillId="0" borderId="0" xfId="0" applyFont="1" applyAlignment="1">
      <alignment horizontal="left" indent="1"/>
    </xf>
    <xf numFmtId="0" fontId="2" fillId="0" borderId="0" xfId="0" applyFont="1" applyAlignment="1">
      <alignment horizontal="left" indent="3"/>
    </xf>
    <xf numFmtId="0" fontId="2" fillId="0" borderId="0" xfId="0" applyFont="1"/>
    <xf numFmtId="0" fontId="1" fillId="0" borderId="0" xfId="0" applyFont="1" applyAlignment="1">
      <alignment horizontal="left"/>
    </xf>
    <xf numFmtId="0" fontId="2" fillId="0" borderId="0" xfId="0" quotePrefix="1" applyFont="1" applyAlignment="1">
      <alignment horizontal="left" indent="5"/>
    </xf>
    <xf numFmtId="0" fontId="2" fillId="0" borderId="0" xfId="0" applyFont="1" applyAlignment="1">
      <alignment horizontal="left" indent="4"/>
    </xf>
    <xf numFmtId="0" fontId="2" fillId="0" borderId="0" xfId="0" applyFont="1" applyAlignment="1">
      <alignment horizontal="left" vertical="top" indent="1"/>
    </xf>
    <xf numFmtId="0" fontId="1" fillId="0" borderId="0" xfId="0" quotePrefix="1" applyFont="1" applyAlignment="1">
      <alignment horizontal="left"/>
    </xf>
    <xf numFmtId="0" fontId="2" fillId="0" borderId="0" xfId="0" applyFont="1" applyAlignment="1">
      <alignment horizontal="left" wrapText="1" indent="2"/>
    </xf>
    <xf numFmtId="0" fontId="2" fillId="0" borderId="0" xfId="0" quotePrefix="1" applyFont="1" applyAlignment="1">
      <alignment horizontal="left" wrapText="1" indent="5"/>
    </xf>
    <xf numFmtId="0" fontId="2" fillId="0" borderId="0" xfId="0" applyFont="1" applyAlignment="1">
      <alignment horizontal="left" wrapText="1" indent="4"/>
    </xf>
    <xf numFmtId="0" fontId="2" fillId="0" borderId="0" xfId="0" applyFont="1" applyAlignment="1">
      <alignment horizontal="left" wrapText="1" indent="5"/>
    </xf>
    <xf numFmtId="0" fontId="1" fillId="0" borderId="0" xfId="0" applyFont="1"/>
    <xf numFmtId="0" fontId="2" fillId="0" borderId="0" xfId="0" applyFont="1" applyAlignment="1">
      <alignment horizontal="left" indent="2"/>
    </xf>
    <xf numFmtId="0" fontId="1" fillId="0" borderId="0" xfId="0" applyFont="1" applyAlignment="1">
      <alignment vertical="center" wrapText="1"/>
    </xf>
    <xf numFmtId="0" fontId="2" fillId="0" borderId="0" xfId="0" applyFont="1" applyAlignment="1">
      <alignment horizontal="left" vertical="top" wrapText="1"/>
    </xf>
    <xf numFmtId="0" fontId="13" fillId="0" borderId="170" xfId="0" applyFont="1" applyBorder="1" applyAlignment="1">
      <alignment horizontal="left" vertical="center" wrapText="1" indent="1"/>
    </xf>
    <xf numFmtId="0" fontId="2" fillId="0" borderId="172" xfId="0" applyFont="1" applyBorder="1" applyAlignment="1">
      <alignment horizontal="left" vertical="center" wrapText="1" indent="1"/>
    </xf>
    <xf numFmtId="0" fontId="2" fillId="0" borderId="171"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0" xfId="0" applyFont="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7" xfId="0" applyFont="1" applyBorder="1" applyAlignment="1">
      <alignment horizontal="left" vertical="center" wrapText="1" indent="1"/>
    </xf>
    <xf numFmtId="0" fontId="17" fillId="0" borderId="170" xfId="0" applyFont="1" applyBorder="1" applyAlignment="1">
      <alignment horizontal="center" vertical="center" wrapText="1"/>
    </xf>
    <xf numFmtId="0" fontId="17" fillId="0" borderId="172" xfId="0" applyFont="1" applyBorder="1" applyAlignment="1">
      <alignment horizontal="center" vertical="center" wrapText="1"/>
    </xf>
    <xf numFmtId="0" fontId="17" fillId="0" borderId="17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4" fillId="0" borderId="117" xfId="0" applyFont="1" applyBorder="1" applyAlignment="1" applyProtection="1">
      <alignment horizontal="left" vertical="top" wrapText="1"/>
      <protection locked="0"/>
    </xf>
    <xf numFmtId="0" fontId="14" fillId="0" borderId="111" xfId="0" applyFont="1" applyBorder="1" applyAlignment="1" applyProtection="1">
      <alignment horizontal="left" vertical="top" wrapText="1"/>
      <protection locked="0"/>
    </xf>
    <xf numFmtId="0" fontId="14" fillId="0" borderId="118" xfId="0" applyFont="1" applyBorder="1" applyAlignment="1" applyProtection="1">
      <alignment horizontal="left" vertical="top" wrapText="1"/>
      <protection locked="0"/>
    </xf>
    <xf numFmtId="0" fontId="1" fillId="0" borderId="121" xfId="0" applyFont="1" applyBorder="1" applyAlignment="1">
      <alignment horizontal="center"/>
    </xf>
    <xf numFmtId="0" fontId="1" fillId="0" borderId="122" xfId="0" applyFont="1" applyBorder="1" applyAlignment="1">
      <alignment horizontal="center"/>
    </xf>
    <xf numFmtId="0" fontId="1" fillId="0" borderId="123" xfId="0" applyFont="1" applyBorder="1" applyAlignment="1">
      <alignment horizontal="center"/>
    </xf>
    <xf numFmtId="0" fontId="14" fillId="0" borderId="114" xfId="0" applyFont="1" applyBorder="1" applyAlignment="1">
      <alignment horizontal="center" wrapText="1"/>
    </xf>
    <xf numFmtId="0" fontId="14" fillId="0" borderId="115" xfId="0" applyFont="1" applyBorder="1" applyAlignment="1">
      <alignment horizontal="center" wrapText="1"/>
    </xf>
    <xf numFmtId="0" fontId="14" fillId="0" borderId="110" xfId="0" applyFont="1" applyBorder="1" applyAlignment="1" applyProtection="1">
      <alignment horizontal="left" vertical="top" wrapText="1"/>
      <protection locked="0"/>
    </xf>
    <xf numFmtId="0" fontId="14" fillId="0" borderId="112" xfId="0" applyFont="1" applyBorder="1" applyAlignment="1" applyProtection="1">
      <alignment horizontal="left" vertical="top" wrapText="1"/>
      <protection locked="0"/>
    </xf>
    <xf numFmtId="0" fontId="2" fillId="0" borderId="41" xfId="0" applyFont="1" applyBorder="1" applyAlignment="1">
      <alignment horizontal="center" wrapText="1"/>
    </xf>
    <xf numFmtId="0" fontId="2" fillId="0" borderId="113" xfId="0" applyFont="1" applyBorder="1" applyAlignment="1">
      <alignment horizontal="center" wrapText="1"/>
    </xf>
    <xf numFmtId="0" fontId="2" fillId="0" borderId="114" xfId="0" applyFont="1" applyBorder="1" applyAlignment="1">
      <alignment horizontal="center" wrapText="1"/>
    </xf>
    <xf numFmtId="0" fontId="2" fillId="0" borderId="115" xfId="0" applyFont="1" applyBorder="1" applyAlignment="1">
      <alignment horizontal="center" wrapText="1"/>
    </xf>
    <xf numFmtId="0" fontId="2" fillId="0" borderId="116" xfId="0" applyFont="1" applyBorder="1" applyAlignment="1">
      <alignment horizontal="center" wrapText="1"/>
    </xf>
    <xf numFmtId="0" fontId="13" fillId="0" borderId="116" xfId="0" applyFont="1" applyBorder="1" applyAlignment="1">
      <alignment horizontal="center" wrapText="1"/>
    </xf>
    <xf numFmtId="0" fontId="14" fillId="0" borderId="41" xfId="0" applyFont="1" applyBorder="1" applyAlignment="1">
      <alignment horizontal="center" wrapText="1"/>
    </xf>
    <xf numFmtId="0" fontId="14" fillId="0" borderId="119" xfId="0" applyFont="1" applyBorder="1" applyAlignment="1">
      <alignment horizontal="center" wrapText="1"/>
    </xf>
    <xf numFmtId="0" fontId="2" fillId="0" borderId="170" xfId="0" applyFont="1" applyBorder="1" applyAlignment="1">
      <alignment horizontal="center" textRotation="90" wrapText="1"/>
    </xf>
    <xf numFmtId="0" fontId="2" fillId="0" borderId="5" xfId="0" applyFont="1" applyBorder="1" applyAlignment="1">
      <alignment horizontal="center" textRotation="90" wrapText="1"/>
    </xf>
    <xf numFmtId="0" fontId="1" fillId="0" borderId="120" xfId="0" applyFont="1" applyBorder="1" applyAlignment="1">
      <alignment vertical="center"/>
    </xf>
    <xf numFmtId="0" fontId="2" fillId="0" borderId="120" xfId="0" applyFont="1" applyBorder="1" applyAlignment="1">
      <alignment vertical="center"/>
    </xf>
    <xf numFmtId="0" fontId="2" fillId="0" borderId="120" xfId="0" applyFont="1" applyBorder="1"/>
    <xf numFmtId="0" fontId="1" fillId="0" borderId="96" xfId="0" applyFont="1" applyBorder="1" applyAlignment="1">
      <alignment horizontal="center" vertical="center" textRotation="90"/>
    </xf>
    <xf numFmtId="0" fontId="1" fillId="0" borderId="102" xfId="0" applyFont="1" applyBorder="1" applyAlignment="1">
      <alignment horizontal="center" vertical="center" textRotation="90"/>
    </xf>
    <xf numFmtId="0" fontId="1" fillId="0" borderId="106" xfId="0" applyFont="1" applyBorder="1" applyAlignment="1">
      <alignment horizontal="center" vertical="center" textRotation="90" wrapText="1"/>
    </xf>
    <xf numFmtId="0" fontId="1" fillId="0" borderId="106" xfId="0" applyFont="1" applyBorder="1" applyAlignment="1">
      <alignment horizontal="center" vertical="center" textRotation="90"/>
    </xf>
    <xf numFmtId="0" fontId="1" fillId="0" borderId="6" xfId="0" applyFont="1" applyBorder="1" applyAlignment="1">
      <alignment vertical="center"/>
    </xf>
    <xf numFmtId="0" fontId="2" fillId="0" borderId="6" xfId="0" applyFont="1" applyBorder="1"/>
    <xf numFmtId="0" fontId="1" fillId="0" borderId="172" xfId="0" applyFont="1" applyBorder="1" applyAlignment="1">
      <alignment horizontal="center" vertical="center" textRotation="90" wrapText="1"/>
    </xf>
    <xf numFmtId="0" fontId="1" fillId="0" borderId="0" xfId="0" applyFont="1" applyAlignment="1">
      <alignment horizontal="center" vertical="center" textRotation="90" wrapText="1"/>
    </xf>
    <xf numFmtId="0" fontId="1" fillId="0" borderId="6" xfId="0" applyFont="1" applyBorder="1" applyAlignment="1">
      <alignment horizontal="center" vertical="center" textRotation="90" wrapText="1"/>
    </xf>
    <xf numFmtId="0" fontId="13" fillId="0" borderId="41" xfId="0" applyFont="1" applyBorder="1" applyAlignment="1">
      <alignment horizontal="center" wrapText="1"/>
    </xf>
    <xf numFmtId="0" fontId="14" fillId="0" borderId="113" xfId="0" applyFont="1" applyBorder="1" applyAlignment="1">
      <alignment horizontal="center" wrapText="1"/>
    </xf>
    <xf numFmtId="0" fontId="2" fillId="0" borderId="119" xfId="0" applyFont="1" applyBorder="1" applyAlignment="1">
      <alignment horizontal="center" wrapText="1"/>
    </xf>
    <xf numFmtId="0" fontId="1" fillId="0" borderId="107" xfId="0" applyFont="1" applyBorder="1" applyAlignment="1">
      <alignment horizontal="center"/>
    </xf>
    <xf numFmtId="0" fontId="1" fillId="0" borderId="108" xfId="0" applyFont="1" applyBorder="1" applyAlignment="1">
      <alignment horizontal="center"/>
    </xf>
    <xf numFmtId="0" fontId="1" fillId="0" borderId="109" xfId="0" applyFont="1" applyBorder="1" applyAlignment="1">
      <alignment horizontal="center"/>
    </xf>
    <xf numFmtId="0" fontId="1" fillId="0" borderId="0" xfId="0" applyFont="1" applyAlignment="1">
      <alignment vertical="center"/>
    </xf>
    <xf numFmtId="0" fontId="2" fillId="0" borderId="0" xfId="0" applyFont="1" applyAlignment="1">
      <alignment vertical="center"/>
    </xf>
    <xf numFmtId="49" fontId="1" fillId="0" borderId="124" xfId="0" applyNumberFormat="1" applyFont="1" applyBorder="1" applyAlignment="1" applyProtection="1">
      <alignment horizontal="left" vertical="center" indent="1"/>
      <protection locked="0"/>
    </xf>
    <xf numFmtId="49" fontId="1" fillId="0" borderId="125" xfId="0" applyNumberFormat="1" applyFont="1" applyBorder="1" applyAlignment="1" applyProtection="1">
      <alignment horizontal="left" vertical="center" indent="1"/>
      <protection locked="0"/>
    </xf>
    <xf numFmtId="49" fontId="1" fillId="0" borderId="126" xfId="0" applyNumberFormat="1" applyFont="1" applyBorder="1" applyAlignment="1" applyProtection="1">
      <alignment horizontal="left" vertical="center" indent="1"/>
      <protection locked="0"/>
    </xf>
    <xf numFmtId="0" fontId="6" fillId="0" borderId="0" xfId="0" applyFont="1" applyAlignment="1">
      <alignment horizontal="center" vertical="top"/>
    </xf>
    <xf numFmtId="0" fontId="1" fillId="0" borderId="5" xfId="0" applyFont="1" applyBorder="1" applyAlignment="1">
      <alignment horizontal="center" vertical="center" textRotation="90"/>
    </xf>
    <xf numFmtId="164" fontId="2" fillId="0" borderId="3" xfId="2" quotePrefix="1" applyNumberFormat="1" applyFont="1" applyFill="1" applyBorder="1" applyAlignment="1" applyProtection="1">
      <alignment horizontal="center"/>
    </xf>
    <xf numFmtId="164" fontId="2" fillId="0" borderId="4" xfId="2" quotePrefix="1" applyNumberFormat="1" applyFont="1" applyFill="1" applyBorder="1" applyAlignment="1" applyProtection="1">
      <alignment horizontal="center"/>
    </xf>
    <xf numFmtId="0" fontId="2" fillId="0" borderId="0" xfId="0" applyFont="1" applyAlignment="1">
      <alignment horizontal="center"/>
    </xf>
    <xf numFmtId="0" fontId="2" fillId="0" borderId="0" xfId="0" applyFont="1" applyAlignment="1">
      <alignment horizontal="center" vertical="center"/>
    </xf>
    <xf numFmtId="0" fontId="10" fillId="0" borderId="0" xfId="0" applyFont="1" applyAlignment="1">
      <alignment horizontal="center"/>
    </xf>
    <xf numFmtId="0" fontId="1" fillId="0" borderId="0" xfId="0" applyFont="1" applyAlignment="1">
      <alignment horizontal="left" vertical="center"/>
    </xf>
    <xf numFmtId="0" fontId="1" fillId="0" borderId="78" xfId="0" applyFont="1" applyBorder="1" applyAlignment="1">
      <alignment horizontal="center" vertical="center"/>
    </xf>
    <xf numFmtId="0" fontId="1" fillId="0" borderId="132" xfId="0" applyFont="1" applyBorder="1" applyAlignment="1">
      <alignment horizontal="center" vertical="center"/>
    </xf>
    <xf numFmtId="0" fontId="6" fillId="0" borderId="0" xfId="0" applyFont="1" applyAlignment="1">
      <alignment horizontal="center" wrapText="1"/>
    </xf>
    <xf numFmtId="0" fontId="1" fillId="0" borderId="133" xfId="0" applyFont="1" applyBorder="1" applyAlignment="1">
      <alignment horizontal="center" vertical="center"/>
    </xf>
    <xf numFmtId="0" fontId="10" fillId="0" borderId="41" xfId="0" applyFont="1" applyBorder="1" applyAlignment="1">
      <alignment horizontal="center" vertical="center"/>
    </xf>
    <xf numFmtId="0" fontId="6" fillId="0" borderId="0" xfId="0" applyFont="1" applyAlignment="1">
      <alignment horizontal="center"/>
    </xf>
    <xf numFmtId="0" fontId="2" fillId="0" borderId="11" xfId="0" quotePrefix="1" applyFont="1" applyBorder="1" applyAlignment="1">
      <alignment horizontal="left" vertical="center" indent="1"/>
    </xf>
    <xf numFmtId="0" fontId="2" fillId="0" borderId="11" xfId="0" applyFont="1" applyBorder="1" applyAlignment="1">
      <alignment horizontal="left" vertical="center" indent="1"/>
    </xf>
    <xf numFmtId="0" fontId="2" fillId="0" borderId="11" xfId="0" applyFont="1" applyBorder="1" applyAlignment="1">
      <alignment vertical="center"/>
    </xf>
    <xf numFmtId="0" fontId="2" fillId="0" borderId="130" xfId="0" applyFont="1" applyBorder="1" applyAlignment="1">
      <alignment horizontal="left" vertical="center" indent="1"/>
    </xf>
    <xf numFmtId="0" fontId="2" fillId="0" borderId="97" xfId="0" quotePrefix="1" applyFont="1" applyBorder="1" applyAlignment="1">
      <alignment horizontal="left" vertical="center" indent="1"/>
    </xf>
    <xf numFmtId="0" fontId="2" fillId="0" borderId="97" xfId="0" applyFont="1" applyBorder="1" applyAlignment="1">
      <alignment horizontal="left" vertical="center" indent="1"/>
    </xf>
    <xf numFmtId="0" fontId="2" fillId="0" borderId="131" xfId="0" applyFont="1" applyBorder="1" applyAlignment="1">
      <alignment horizontal="left" vertical="center" indent="1"/>
    </xf>
    <xf numFmtId="0" fontId="2" fillId="0" borderId="75" xfId="0" applyFont="1" applyBorder="1" applyAlignment="1">
      <alignment horizontal="left" vertical="center"/>
    </xf>
    <xf numFmtId="0" fontId="1" fillId="0" borderId="0" xfId="0" applyFont="1" applyAlignment="1">
      <alignment horizontal="left" vertical="center" indent="1"/>
    </xf>
    <xf numFmtId="0" fontId="2" fillId="0" borderId="0" xfId="0" applyFont="1" applyAlignment="1">
      <alignment horizontal="left" vertical="center" indent="1"/>
    </xf>
    <xf numFmtId="0" fontId="2" fillId="0" borderId="0" xfId="0" quotePrefix="1" applyFont="1" applyAlignment="1">
      <alignment horizontal="left" vertical="center" indent="1"/>
    </xf>
    <xf numFmtId="0" fontId="1" fillId="0" borderId="11" xfId="0" applyFont="1" applyBorder="1" applyAlignment="1">
      <alignment vertical="center"/>
    </xf>
    <xf numFmtId="0" fontId="1" fillId="0" borderId="0" xfId="0" quotePrefix="1" applyFont="1" applyAlignment="1">
      <alignment horizontal="left" vertical="center" indent="1"/>
    </xf>
    <xf numFmtId="0" fontId="2" fillId="0" borderId="0" xfId="0" quotePrefix="1" applyFont="1" applyAlignment="1">
      <alignment horizontal="left" vertical="center" indent="2"/>
    </xf>
    <xf numFmtId="0" fontId="2" fillId="0" borderId="0" xfId="0" applyFont="1" applyAlignment="1">
      <alignment horizontal="left" vertical="center" indent="2"/>
    </xf>
    <xf numFmtId="0" fontId="1" fillId="0" borderId="0" xfId="0" applyFont="1" applyAlignment="1">
      <alignment horizontal="center" vertical="center" wrapText="1"/>
    </xf>
    <xf numFmtId="0" fontId="6" fillId="0" borderId="0" xfId="0" applyFont="1" applyAlignment="1">
      <alignment horizontal="center" vertical="center" wrapText="1"/>
    </xf>
    <xf numFmtId="10" fontId="10" fillId="0" borderId="170" xfId="0" applyNumberFormat="1" applyFont="1" applyBorder="1" applyAlignment="1">
      <alignment horizontal="center" vertical="center"/>
    </xf>
    <xf numFmtId="10" fontId="10" fillId="0" borderId="171" xfId="0" applyNumberFormat="1" applyFont="1" applyBorder="1" applyAlignment="1">
      <alignment horizontal="center" vertical="center"/>
    </xf>
    <xf numFmtId="10" fontId="10" fillId="0" borderId="5" xfId="0" applyNumberFormat="1" applyFont="1" applyBorder="1" applyAlignment="1">
      <alignment horizontal="center" vertical="center"/>
    </xf>
    <xf numFmtId="10" fontId="10" fillId="0" borderId="7" xfId="0" applyNumberFormat="1" applyFont="1" applyBorder="1" applyAlignment="1">
      <alignment horizontal="center" vertical="center"/>
    </xf>
    <xf numFmtId="164" fontId="2" fillId="0" borderId="0" xfId="0" applyNumberFormat="1" applyFont="1" applyAlignment="1">
      <alignment horizontal="center"/>
    </xf>
    <xf numFmtId="0" fontId="1" fillId="0" borderId="0" xfId="0" applyFont="1" applyAlignment="1">
      <alignment horizontal="center"/>
    </xf>
    <xf numFmtId="10" fontId="10" fillId="0" borderId="170" xfId="4" applyNumberFormat="1" applyFont="1" applyFill="1" applyBorder="1" applyAlignment="1" applyProtection="1">
      <alignment horizontal="center" vertical="center" wrapText="1"/>
    </xf>
    <xf numFmtId="10" fontId="10" fillId="0" borderId="171" xfId="4" applyNumberFormat="1" applyFont="1" applyFill="1" applyBorder="1" applyAlignment="1" applyProtection="1">
      <alignment horizontal="center" vertical="center" wrapText="1"/>
    </xf>
    <xf numFmtId="10" fontId="10" fillId="0" borderId="5" xfId="4" applyNumberFormat="1" applyFont="1" applyFill="1" applyBorder="1" applyAlignment="1" applyProtection="1">
      <alignment horizontal="center" vertical="center" wrapText="1"/>
    </xf>
    <xf numFmtId="10" fontId="10" fillId="0" borderId="7" xfId="4" applyNumberFormat="1" applyFont="1" applyFill="1" applyBorder="1" applyAlignment="1" applyProtection="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vertical="center"/>
    </xf>
    <xf numFmtId="0" fontId="2" fillId="0" borderId="7" xfId="0" applyFont="1" applyBorder="1" applyAlignment="1">
      <alignment vertical="center"/>
    </xf>
    <xf numFmtId="0" fontId="5" fillId="0" borderId="0" xfId="0" applyFont="1" applyAlignment="1">
      <alignment horizontal="center"/>
    </xf>
    <xf numFmtId="164" fontId="2" fillId="0" borderId="3" xfId="2" applyNumberFormat="1" applyFont="1" applyFill="1" applyBorder="1" applyAlignment="1" applyProtection="1">
      <alignment horizontal="center" vertical="center" wrapText="1"/>
    </xf>
    <xf numFmtId="164" fontId="2" fillId="0" borderId="4" xfId="2" applyNumberFormat="1" applyFont="1" applyFill="1" applyBorder="1" applyAlignment="1" applyProtection="1">
      <alignment horizontal="center" vertical="center" wrapText="1"/>
    </xf>
    <xf numFmtId="0" fontId="55" fillId="0" borderId="0" xfId="52" applyFont="1" applyBorder="1" applyAlignment="1" applyProtection="1">
      <alignment horizontal="right" vertical="center"/>
    </xf>
    <xf numFmtId="164" fontId="2" fillId="0" borderId="3" xfId="2" applyNumberFormat="1" applyFont="1" applyFill="1" applyBorder="1" applyAlignment="1" applyProtection="1">
      <alignment horizontal="center"/>
    </xf>
    <xf numFmtId="164" fontId="2" fillId="0" borderId="4" xfId="2" applyNumberFormat="1" applyFont="1" applyFill="1" applyBorder="1" applyAlignment="1" applyProtection="1">
      <alignment horizontal="center"/>
    </xf>
    <xf numFmtId="0" fontId="2" fillId="0" borderId="129" xfId="0" applyFont="1" applyBorder="1" applyAlignment="1">
      <alignment horizontal="left" vertical="center" indent="1"/>
    </xf>
    <xf numFmtId="6" fontId="1" fillId="0" borderId="3" xfId="0" applyNumberFormat="1" applyFont="1" applyBorder="1" applyAlignment="1">
      <alignment horizontal="center"/>
    </xf>
    <xf numFmtId="6" fontId="1" fillId="0" borderId="4" xfId="0" applyNumberFormat="1" applyFont="1" applyBorder="1" applyAlignment="1">
      <alignment horizontal="center"/>
    </xf>
    <xf numFmtId="0" fontId="6" fillId="0" borderId="172" xfId="0" applyFont="1" applyBorder="1" applyAlignment="1">
      <alignment horizontal="center"/>
    </xf>
    <xf numFmtId="49" fontId="1" fillId="0" borderId="134" xfId="0" applyNumberFormat="1" applyFont="1" applyBorder="1" applyAlignment="1">
      <alignment horizontal="left" indent="1"/>
    </xf>
    <xf numFmtId="0" fontId="2" fillId="0" borderId="135" xfId="0" applyFont="1" applyBorder="1" applyAlignment="1">
      <alignment horizontal="left" indent="1"/>
    </xf>
    <xf numFmtId="0" fontId="2" fillId="0" borderId="136" xfId="0" applyFont="1" applyBorder="1" applyAlignment="1">
      <alignment horizontal="left" indent="1"/>
    </xf>
    <xf numFmtId="0" fontId="20" fillId="0" borderId="184" xfId="0" applyFont="1" applyBorder="1" applyAlignment="1">
      <alignment horizontal="center" vertical="center"/>
    </xf>
    <xf numFmtId="0" fontId="20" fillId="0" borderId="184" xfId="0" applyFont="1" applyBorder="1" applyAlignment="1">
      <alignment horizontal="center" vertical="center" wrapText="1"/>
    </xf>
    <xf numFmtId="0" fontId="20" fillId="0" borderId="184" xfId="0" applyFont="1" applyBorder="1" applyAlignment="1">
      <alignment vertical="center"/>
    </xf>
    <xf numFmtId="0" fontId="20" fillId="0" borderId="104" xfId="7" applyFont="1" applyBorder="1" applyAlignment="1">
      <alignment horizontal="right"/>
    </xf>
    <xf numFmtId="0" fontId="20" fillId="0" borderId="140" xfId="7" applyFont="1" applyBorder="1" applyAlignment="1">
      <alignment horizontal="right"/>
    </xf>
    <xf numFmtId="0" fontId="20" fillId="0" borderId="105" xfId="7" applyFont="1" applyBorder="1" applyAlignment="1">
      <alignment horizontal="right"/>
    </xf>
    <xf numFmtId="0" fontId="20" fillId="0" borderId="185" xfId="7" applyFont="1" applyBorder="1" applyAlignment="1">
      <alignment horizontal="right"/>
    </xf>
    <xf numFmtId="0" fontId="20" fillId="0" borderId="85" xfId="7" applyFont="1" applyBorder="1" applyAlignment="1">
      <alignment horizontal="right"/>
    </xf>
    <xf numFmtId="0" fontId="10" fillId="0" borderId="172" xfId="7" applyFont="1" applyBorder="1"/>
    <xf numFmtId="172" fontId="18" fillId="0" borderId="0" xfId="1" applyNumberFormat="1" applyFont="1" applyAlignment="1">
      <alignment horizontal="center"/>
    </xf>
    <xf numFmtId="38" fontId="2" fillId="0" borderId="165" xfId="17" applyFont="1" applyBorder="1" applyAlignment="1">
      <alignment horizontal="center" wrapText="1"/>
    </xf>
    <xf numFmtId="38" fontId="2" fillId="0" borderId="166" xfId="17" applyFont="1" applyBorder="1" applyAlignment="1">
      <alignment horizontal="center" wrapText="1"/>
    </xf>
    <xf numFmtId="38" fontId="2" fillId="0" borderId="167" xfId="17" applyFont="1" applyBorder="1" applyAlignment="1">
      <alignment horizontal="center" wrapText="1"/>
    </xf>
    <xf numFmtId="0" fontId="6" fillId="0" borderId="50" xfId="21" applyFont="1" applyBorder="1" applyAlignment="1">
      <alignment horizontal="center" wrapText="1"/>
    </xf>
    <xf numFmtId="172" fontId="18" fillId="0" borderId="172" xfId="1" applyNumberFormat="1" applyFont="1" applyBorder="1" applyAlignment="1">
      <alignment horizontal="left" wrapText="1"/>
    </xf>
  </cellXfs>
  <cellStyles count="57">
    <cellStyle name="Box" xfId="27" xr:uid="{00000000-0005-0000-0000-000000000000}"/>
    <cellStyle name="ColumnB" xfId="28" xr:uid="{00000000-0005-0000-0000-000001000000}"/>
    <cellStyle name="ColumnD" xfId="29" xr:uid="{00000000-0005-0000-0000-000002000000}"/>
    <cellStyle name="ColumnE" xfId="30" xr:uid="{00000000-0005-0000-0000-000003000000}"/>
    <cellStyle name="ColumnF" xfId="31" xr:uid="{00000000-0005-0000-0000-000004000000}"/>
    <cellStyle name="Comma" xfId="1" builtinId="3"/>
    <cellStyle name="Comma0" xfId="8" xr:uid="{00000000-0005-0000-0000-000006000000}"/>
    <cellStyle name="Currency" xfId="2" builtinId="4"/>
    <cellStyle name="Currency0" xfId="9" xr:uid="{00000000-0005-0000-0000-000008000000}"/>
    <cellStyle name="Date" xfId="10" xr:uid="{00000000-0005-0000-0000-000009000000}"/>
    <cellStyle name="Final" xfId="32" xr:uid="{00000000-0005-0000-0000-00000A000000}"/>
    <cellStyle name="Fixed" xfId="11" xr:uid="{00000000-0005-0000-0000-00000B000000}"/>
    <cellStyle name="Grey" xfId="33" xr:uid="{00000000-0005-0000-0000-00000C000000}"/>
    <cellStyle name="Header 1" xfId="34" xr:uid="{00000000-0005-0000-0000-00000D000000}"/>
    <cellStyle name="Header 2" xfId="35" xr:uid="{00000000-0005-0000-0000-00000E000000}"/>
    <cellStyle name="Heading 1 2" xfId="26" xr:uid="{00000000-0005-0000-0000-00000F000000}"/>
    <cellStyle name="Heading 2 2" xfId="21" xr:uid="{00000000-0005-0000-0000-000010000000}"/>
    <cellStyle name="Heading 3 2" xfId="23" xr:uid="{00000000-0005-0000-0000-000011000000}"/>
    <cellStyle name="HEADING1" xfId="12" xr:uid="{00000000-0005-0000-0000-000012000000}"/>
    <cellStyle name="HEADING2" xfId="13" xr:uid="{00000000-0005-0000-0000-000013000000}"/>
    <cellStyle name="Hyperlink" xfId="52" builtinId="8"/>
    <cellStyle name="Input [yellow]" xfId="36" xr:uid="{00000000-0005-0000-0000-000015000000}"/>
    <cellStyle name="input cells" xfId="37" xr:uid="{00000000-0005-0000-0000-000016000000}"/>
    <cellStyle name="Loss" xfId="38" xr:uid="{00000000-0005-0000-0000-000017000000}"/>
    <cellStyle name="Normal" xfId="0" builtinId="0"/>
    <cellStyle name="Normal - Style1" xfId="39" xr:uid="{00000000-0005-0000-0000-000019000000}"/>
    <cellStyle name="Normal 2" xfId="7" xr:uid="{00000000-0005-0000-0000-00001A000000}"/>
    <cellStyle name="Normal 3" xfId="53" xr:uid="{00000000-0005-0000-0000-00001B000000}"/>
    <cellStyle name="Normal 4" xfId="56" xr:uid="{00000000-0005-0000-0000-00001C000000}"/>
    <cellStyle name="Normal_Book1" xfId="18" xr:uid="{00000000-0005-0000-0000-00001D000000}"/>
    <cellStyle name="Normal_FUNDFLOW" xfId="17" xr:uid="{00000000-0005-0000-0000-00001E000000}"/>
    <cellStyle name="Normal_PRELIM~1" xfId="24" xr:uid="{00000000-0005-0000-0000-00001F000000}"/>
    <cellStyle name="Normal_Select City &amp; State" xfId="3" xr:uid="{00000000-0005-0000-0000-000020000000}"/>
    <cellStyle name="Normal_Sheet1" xfId="51" xr:uid="{00000000-0005-0000-0000-000021000000}"/>
    <cellStyle name="Page" xfId="40" xr:uid="{00000000-0005-0000-0000-000022000000}"/>
    <cellStyle name="Percent" xfId="4" builtinId="5"/>
    <cellStyle name="Percent [2]" xfId="41" xr:uid="{00000000-0005-0000-0000-000024000000}"/>
    <cellStyle name="Project" xfId="42" xr:uid="{00000000-0005-0000-0000-000025000000}"/>
    <cellStyle name="Project 2" xfId="54" xr:uid="{00000000-0005-0000-0000-000026000000}"/>
    <cellStyle name="PSChar" xfId="43" xr:uid="{00000000-0005-0000-0000-000027000000}"/>
    <cellStyle name="PSDec" xfId="44" xr:uid="{00000000-0005-0000-0000-000028000000}"/>
    <cellStyle name="PSHeading" xfId="45" xr:uid="{00000000-0005-0000-0000-000029000000}"/>
    <cellStyle name="Scenario" xfId="46" xr:uid="{00000000-0005-0000-0000-00002A000000}"/>
    <cellStyle name="Style 1" xfId="5" xr:uid="{00000000-0005-0000-0000-00002B000000}"/>
    <cellStyle name="Style 2" xfId="6" xr:uid="{00000000-0005-0000-0000-00002C000000}"/>
    <cellStyle name="Subheader" xfId="47" xr:uid="{00000000-0005-0000-0000-00002D000000}"/>
    <cellStyle name="Subtotal" xfId="19" xr:uid="{00000000-0005-0000-0000-00002E000000}"/>
    <cellStyle name="Subtotal_FUNDFLOW" xfId="22" xr:uid="{00000000-0005-0000-0000-00002F000000}"/>
    <cellStyle name="Times 10_cashflow" xfId="48" xr:uid="{00000000-0005-0000-0000-000030000000}"/>
    <cellStyle name="Top Line" xfId="49" xr:uid="{00000000-0005-0000-0000-000031000000}"/>
    <cellStyle name="Top Line 2" xfId="55" xr:uid="{00000000-0005-0000-0000-000032000000}"/>
    <cellStyle name="Top Line_FUNDFLOW" xfId="25" xr:uid="{00000000-0005-0000-0000-000033000000}"/>
    <cellStyle name="Total_FUNDFLOW" xfId="20" xr:uid="{00000000-0005-0000-0000-000034000000}"/>
    <cellStyle name="white" xfId="14" xr:uid="{00000000-0005-0000-0000-000035000000}"/>
    <cellStyle name="Win" xfId="50" xr:uid="{00000000-0005-0000-0000-000036000000}"/>
    <cellStyle name="Year" xfId="15" xr:uid="{00000000-0005-0000-0000-000037000000}"/>
    <cellStyle name="Yellow" xfId="16" xr:uid="{00000000-0005-0000-0000-000038000000}"/>
  </cellStyles>
  <dxfs count="33">
    <dxf>
      <font>
        <condense val="0"/>
        <extend val="0"/>
        <color indexed="10"/>
      </font>
    </dxf>
    <dxf>
      <font>
        <b val="0"/>
        <i val="0"/>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thick">
          <color rgb="FF0000FF"/>
        </bottom>
      </border>
    </dxf>
    <dxf>
      <border>
        <bottom style="medium">
          <color indexed="64"/>
        </bottom>
      </border>
    </dxf>
    <dxf>
      <border>
        <left style="thick">
          <color rgb="FF0000FF"/>
        </left>
        <top style="thick">
          <color rgb="FF0000FF"/>
        </top>
        <bottom style="thick">
          <color rgb="FF0000FF"/>
        </bottom>
        <horizontal style="thick">
          <color rgb="FF0000FF"/>
        </horizontal>
      </border>
    </dxf>
    <dxf>
      <numFmt numFmtId="167" formatCode="&quot;$&quot;#,##0.00"/>
    </dxf>
    <dxf>
      <border>
        <left style="medium">
          <color indexed="64"/>
        </left>
      </border>
    </dxf>
    <dxf>
      <border>
        <bottom style="medium">
          <color indexed="64"/>
        </bottom>
      </border>
    </dxf>
  </dxfs>
  <tableStyles count="1" defaultTableStyle="TableStyleMedium2" defaultPivotStyle="PivotStyleLight16">
    <tableStyle name="Invisible" pivot="0" table="0" count="0" xr9:uid="{7FCEE4D6-8D97-483C-8F0B-B1F831B33E8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0</xdr:colOff>
      <xdr:row>43</xdr:row>
      <xdr:rowOff>0</xdr:rowOff>
    </xdr:from>
    <xdr:to>
      <xdr:col>8</xdr:col>
      <xdr:colOff>0</xdr:colOff>
      <xdr:row>44</xdr:row>
      <xdr:rowOff>0</xdr:rowOff>
    </xdr:to>
    <xdr:sp macro="" textlink="">
      <xdr:nvSpPr>
        <xdr:cNvPr id="5163" name="Rectangle 3" descr="Minus number of replacement PH units to be built back on the original site">
          <a:extLst>
            <a:ext uri="{FF2B5EF4-FFF2-40B4-BE49-F238E27FC236}">
              <a16:creationId xmlns:a16="http://schemas.microsoft.com/office/drawing/2014/main" id="{00000000-0008-0000-0400-00002B140000}"/>
            </a:ext>
          </a:extLst>
        </xdr:cNvPr>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ctive_Projects\Albany%20Housing\draft%20projections%20ezra%208-27-08%20lower%20section%208%20higher%20FM.xls"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file:///A:\GMACCM%20Atl%20Folder\1.%20Project%20Files\B.%20Under%20Engagement\Riverside%20Phase%20I%20-%20Schrage\GMACCM%20Atl%20Folder\1%20Project%20Files\B.%20Analysis\Curtis%20Park%20II\1.%20General\a.%20Preliminary%20Loan%20Analysis\060501%20Curtis%20Park%20II%20Prelim%20Loan%20Analysis.xls?1DBBCE0F" TargetMode="External"/><Relationship Id="rId1" Type="http://schemas.openxmlformats.org/officeDocument/2006/relationships/externalLinkPath" Target="file:///\\1DBBCE0F\060501%20Curtis%20Park%20II%20Prelim%20Loan%20Analys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www.hud.gov/Dbny2006/d&amp;b/Active_Projects/Atlanta/Mixed%20Finance/Adamsville%20Green%20Senior.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ww.hud.gov/Dbny2006/d&amp;b/Documents/Grady%20I/AAP%20I%20(7-31-08)%20AA%20units%20@%2050%25AM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www.hud.gov/admin_nt8rc/users/Active_Projects/Philadelphia%20III/2005%20HOPE%20VI/TDC%20HCC%20limits%20shee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www.hud.gov/admin_nt8rc/users/Active_Projects/PHA-Millcreek/F-1%20millcreek%20by%20phase%20revised%20031504.xls" TargetMode="External"/></Relationships>
</file>

<file path=xl/externalLinks/_rels/externalLink15.xml.rels><?xml version="1.0" encoding="UTF-8" standalone="yes"?>
<Relationships xmlns="http://schemas.openxmlformats.org/package/2006/relationships"><Relationship Id="rId2" Type="http://schemas.microsoft.com/office/2019/04/relationships/externalLinkLongPath" Target="file:///\\Dbny2006\d&amp;b\IProperties\PROJECT_OPERATIONS\Atlanta_Harris%20Homes\Harris%20Homes%20Program\02_Draws,%20Budgets%20&amp;%20Financial%20Info\2.3_Project%20Budgets%20and%20Proformas\Development%20Proformas\West%20End%2099-2000\West%20End%205-19-00dprt.xls?91FD5E5B" TargetMode="External"/><Relationship Id="rId1" Type="http://schemas.openxmlformats.org/officeDocument/2006/relationships/externalLinkPath" Target="file:///\\91FD5E5B\West%20End%205-19-00dp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hud.gov/Dbny2006/d&amp;b/DOCUME~1/morrist/LOCALS~1/Temp/2001%20financial%20forms%20camblu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10846\AppData\Local\Microsoft\Windows\Temporary%20Internet%20Files\Content.Outlook\17F3NIA1\windows\TEMP\Kimb112999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hud.gov/Dbny2006/d&amp;b/WINDOWS/Temporary%20Internet%20Files/Content.IE5/335PUELY/2001%20Series%20C,%20Sept%202001/East%20148th%20Street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hud.gov/Dbny2006/d&amp;b/Active_Projects/NYCHA%20PP%20consulting/PPlaza%20Towers%20HDC%20format%20-4-18-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shley%20College%20Town\Chiles\DevBudget%20Phase%20III%209%25%20D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www.hud.gov/dsm-svr1-int/home$/Documents%20and%20Settings/nathanm/Local%20Settings/Temporary%20Internet%20Files/OLK8/My%20Documents/Focus%20Group/Summit%20Ridge%20(8-3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ww.hud.gov/Dbny2006/d&amp;b/WINDOWS/Temporary%20Internet%20Files/Content.IE5/335PUELY/PLP--Round%20III/670stan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ww.hud.gov/Dbnyserver/d&amp;b/Active_Projects/Atlanta/NOFA/AtlantaHarrisHom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ssumptions"/>
      <sheetName val="Rent Worksheet"/>
      <sheetName val="Sources and Uses"/>
      <sheetName val="Flow of Funds"/>
      <sheetName val="Tax Credit Analysis"/>
      <sheetName val="PROFORMA"/>
      <sheetName val="D+B Permanent Loan Analysis"/>
      <sheetName val="unit count EGI"/>
      <sheetName val="Scenarios"/>
      <sheetName val="Chart1"/>
      <sheetName val="DHCR ex 9b"/>
      <sheetName val="DHCR ex9a"/>
      <sheetName val="Const costs"/>
      <sheetName val="15YOP"/>
      <sheetName val="Operating Budget"/>
      <sheetName val="ExF construction"/>
      <sheetName val="ExF perm"/>
      <sheetName val="TDC Instructions (2)"/>
      <sheetName val="Select City &amp; State (2)"/>
      <sheetName val="Unit Mix (2)"/>
      <sheetName val="TDC &amp; HCC Limit calculation (2)"/>
      <sheetName val="AMORTA"/>
      <sheetName val="D+B Proforma"/>
      <sheetName val="Developer Proforma"/>
      <sheetName val="Dev. Permanent Loan Analysis A"/>
      <sheetName val="HUD Sources &amp; Uses"/>
      <sheetName val="Exhibit 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sheetData sheetId="2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Summary"/>
      <sheetName val="221d4Prelim"/>
      <sheetName val="Third Parties"/>
      <sheetName val="InOpDf Resv"/>
    </sheetNames>
    <sheetDataSet>
      <sheetData sheetId="0"/>
      <sheetData sheetId="1"/>
      <sheetData sheetId="2" refreshError="1">
        <row r="34">
          <cell r="I34">
            <v>9917400</v>
          </cell>
        </row>
      </sheetData>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Rent Worksheet"/>
      <sheetName val="S&amp;U"/>
      <sheetName val="Tax Credit"/>
      <sheetName val="Operating Budg."/>
      <sheetName val="Proforma"/>
      <sheetName val="Loan Underwriting"/>
      <sheetName val="Dev Fee Pay-i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ources"/>
      <sheetName val="Gen Info &amp; Assumptions"/>
      <sheetName val="Other Assumptions"/>
      <sheetName val="ExF-Permanent PH III"/>
      <sheetName val="Syndication"/>
      <sheetName val="Development Budget"/>
      <sheetName val="Rent"/>
      <sheetName val="Operating Budget"/>
      <sheetName val="Lease Up Schedule"/>
      <sheetName val="Tax Credit Calculation"/>
      <sheetName val="Cash Flow"/>
      <sheetName val="Amortization (1)"/>
      <sheetName val="Residual Analysis"/>
      <sheetName val="Max Rent"/>
      <sheetName val="DCA Limits"/>
      <sheetName val="HUD TDC &amp; HCC"/>
      <sheetName val="Income or Loss"/>
      <sheetName val="Partners' Capital"/>
      <sheetName val="ILP - IRR "/>
      <sheetName val="AHA IRR"/>
      <sheetName val="GP Returns"/>
      <sheetName val="Min_Gain Cal"/>
      <sheetName val="Depr &amp; Funded Exp"/>
      <sheetName val="Reserves"/>
      <sheetName val="Construction Interest (1)"/>
      <sheetName val="Construction Interest (2)"/>
      <sheetName val="Construction Interest (3)"/>
      <sheetName val="Equity Bridge Loan"/>
      <sheetName val="Amortization (2)"/>
      <sheetName val="Amortization (3)"/>
      <sheetName val="Flow of Funds"/>
      <sheetName val="Monthly Draw"/>
      <sheetName val="Flow - 1st Mortgage"/>
      <sheetName val="Flow - HOPE VI @ AFR "/>
      <sheetName val="AHA Capital Contribution"/>
      <sheetName val="Flow - Equity"/>
      <sheetName val="221(d)4 PLA"/>
      <sheetName val="221(d)4 PLA S&amp;U"/>
      <sheetName val="Dev Fee Pymts"/>
      <sheetName val="IRR"/>
      <sheetName val="RE Ta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City &amp; State"/>
      <sheetName val="TDC Limit Calculation"/>
      <sheetName val="Maximum Grant Calculation"/>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 exhibit f"/>
      <sheetName val="PHA Phases Budget Mill Creek"/>
      <sheetName val="Phase I"/>
      <sheetName val="phase 2 constr"/>
      <sheetName val="phase 2 perm"/>
      <sheetName val="phase 3 (aka3a) const"/>
      <sheetName val="phase 3 (aka 3a) perm"/>
      <sheetName val="Unit Mix (3a)"/>
      <sheetName val="TDC &amp; HCC Limit calc 3 (aka 3a)"/>
      <sheetName val="Phase 4 (3b) constr"/>
      <sheetName val="phase 4 (3b) perm"/>
      <sheetName val="Unit Mix 4 (3b)"/>
      <sheetName val="TDC &amp; HCC Limit calc 4 (3b)"/>
      <sheetName val="phase 5 (aka 4a)"/>
      <sheetName val="phase 6 (aka 4b) constr"/>
      <sheetName val="phase 6 (aka 4b) perm"/>
      <sheetName val="phase 6B constr"/>
      <sheetName val="phase 6B perm"/>
      <sheetName val="phase 7a (aka 5a)"/>
      <sheetName val="phase 7b (aka 5a)"/>
      <sheetName val="phase 10 (aka 5b)"/>
      <sheetName val="phase 8 (aka 6)"/>
      <sheetName val="phase 9 (aka 7)"/>
      <sheetName val="phase 11 (aka 8)"/>
      <sheetName val="phase 12 (aka 9) constr"/>
      <sheetName val="phase 12 (aka 9) perm"/>
      <sheetName val="overall f"/>
      <sheetName val="HOPE VI Budget Part I"/>
      <sheetName val="TDC Instructions"/>
      <sheetName val="Select City &amp; State"/>
      <sheetName val="Unit Mix"/>
      <sheetName val="TDC &amp; HCC Limit calcul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ng"/>
      <sheetName val="Discount Rate on AFR"/>
      <sheetName val="Taxable Income"/>
      <sheetName val="AFR Note"/>
      <sheetName val="Permanent S&amp;U"/>
      <sheetName val="Const Period S&amp;U"/>
      <sheetName val="Draw 1"/>
      <sheetName val="Draw 2"/>
      <sheetName val="Draw 3"/>
      <sheetName val="Draw 4"/>
      <sheetName val="Draw 5"/>
      <sheetName val="Draw 6"/>
      <sheetName val="Draw 7"/>
      <sheetName val="Draw 8"/>
      <sheetName val="Draw 9"/>
      <sheetName val="Draw 10"/>
      <sheetName val="Draw 11"/>
      <sheetName val="Draw 12"/>
      <sheetName val="Draw 13"/>
      <sheetName val="Draw 14"/>
      <sheetName val="Draw 15"/>
      <sheetName val="Draw 16"/>
      <sheetName val="Draw 17"/>
      <sheetName val="Draw 18"/>
      <sheetName val="Deferred Fees Rec"/>
      <sheetName val="AMI calc"/>
      <sheetName val="MF125 Op Exp"/>
      <sheetName val="Rental Analysis"/>
    </sheetNames>
    <sheetDataSet>
      <sheetData sheetId="0" refreshError="1">
        <row r="8">
          <cell r="F8">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PE6Budgt"/>
      <sheetName val="HUD Budget Supporting Pages"/>
      <sheetName val="Unit Summary"/>
      <sheetName val="Application Data Sources&amp;Uses"/>
      <sheetName val="Total Sources and Uses"/>
      <sheetName val="Total Resources"/>
      <sheetName val="unit mix"/>
      <sheetName val="Att 23"/>
      <sheetName val="GrantLimits Part1"/>
      <sheetName val="GrantLimits Part2"/>
      <sheetName val="Leveraged Resource List"/>
      <sheetName val="Capitol Homes Financing Summary"/>
      <sheetName val="Assumptions"/>
      <sheetName val="Hard Costs"/>
      <sheetName val="DevCost"/>
      <sheetName val="Rental Worksheet"/>
      <sheetName val="South of Memorial PH"/>
      <sheetName val="South of Memorial Tax Credit"/>
      <sheetName val="South of Memorial Market"/>
      <sheetName val="North of Memorial PH"/>
      <sheetName val="North of Memorial Tax Credit"/>
      <sheetName val="North of Memorial Market"/>
      <sheetName val="SF HomeownerNewConst."/>
      <sheetName val="MLK Village"/>
      <sheetName val="Public Housing Rental S&amp;U"/>
      <sheetName val="Tax Credit Rental S&amp;U"/>
      <sheetName val="Market Rate S&amp;U"/>
      <sheetName val="Off-Site Homeownership S&amp;U"/>
      <sheetName val="Mgmt. and Comm. Facil. S&amp;U"/>
      <sheetName val="Retail S&amp;U"/>
      <sheetName val="Section202"/>
      <sheetName val="OperCostWksht"/>
      <sheetName val="ReservedRentalTwo"/>
      <sheetName val="Resvd. For-Sale One"/>
      <sheetName val="Reservd For-Sale Two"/>
      <sheetName val="TDC-HCC Calculation"/>
      <sheetName val="GrantLimit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ng"/>
      <sheetName val="Sheet1"/>
      <sheetName val="AFR Note"/>
      <sheetName val="Summary S&amp;U"/>
      <sheetName val="MF125 Op Exp"/>
    </sheetNames>
    <sheetDataSet>
      <sheetData sheetId="0" refreshError="1">
        <row r="142">
          <cell r="B142">
            <v>211649.57802305993</v>
          </cell>
        </row>
        <row r="147">
          <cell r="B147">
            <v>3411400</v>
          </cell>
        </row>
        <row r="177">
          <cell r="B177">
            <v>6500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Distrib."/>
      <sheetName val="Sources and Use"/>
      <sheetName val="M and O"/>
      <sheetName val="Mort"/>
      <sheetName val="Devel. Bud"/>
      <sheetName val="Int Calc (LT1st)"/>
      <sheetName val="Tax Cred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
      <sheetName val="Devel. Bud"/>
      <sheetName val="Cons Int, LOC, Bonds"/>
      <sheetName val="Summary of Draw Schedule"/>
      <sheetName val="Detailed Draw Schedule"/>
      <sheetName val="Income Tiering"/>
      <sheetName val="Units &amp; Income"/>
      <sheetName val="M and O"/>
      <sheetName val="Mort"/>
      <sheetName val="Tax Credits"/>
      <sheetName val="Bond Costs Basis Schedule"/>
      <sheetName val="Cash Flow S8 &amp; ACC"/>
      <sheetName val="Cash Flow S8 rents"/>
      <sheetName val="Cash Flow ACC Units"/>
      <sheetName val="Cash Flow Max LIHTC rent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s"/>
      <sheetName val="LoanCalc"/>
      <sheetName val="OpExp"/>
      <sheetName val="Revenue"/>
      <sheetName val="DevBudg"/>
      <sheetName val="Lease-up"/>
      <sheetName val="Amort"/>
      <sheetName val="Draw"/>
      <sheetName val="Projections"/>
      <sheetName val="First Draw"/>
    </sheetNames>
    <sheetDataSet>
      <sheetData sheetId="0" refreshError="1">
        <row r="7">
          <cell r="G7">
            <v>5.6500000000000002E-2</v>
          </cell>
        </row>
      </sheetData>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s"/>
      <sheetName val="Income"/>
      <sheetName val="Loan Info."/>
    </sheetNames>
    <sheetDataSet>
      <sheetData sheetId="0"/>
      <sheetData sheetId="1" refreshError="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ources and Uses"/>
      <sheetName val="Total Resources"/>
      <sheetName val="Rental Worksheet"/>
      <sheetName val="DevCost"/>
      <sheetName val="PH New Const. - Rental"/>
      <sheetName val="TC New Const. - Rental"/>
      <sheetName val="MR New Constr. - Rental"/>
      <sheetName val="SF HomeownerNewConst."/>
      <sheetName val="TDC-HCC Calculation"/>
      <sheetName val="Assumptions"/>
      <sheetName val="Phase I Resources"/>
      <sheetName val="Phase II Resources"/>
      <sheetName val="Phase III Resources"/>
      <sheetName val="Phase IV Resources"/>
      <sheetName val="ReservedRentalOne"/>
      <sheetName val="ReservedRentalTwo"/>
      <sheetName val="Resvd. For-Sale One"/>
      <sheetName val="Reservd For-Sale Two"/>
      <sheetName val="Total Sources&amp;Uses"/>
      <sheetName val="HOPE6Budgt"/>
      <sheetName val="On-Site Rehab S&amp;U"/>
      <sheetName val="On-Site New Const. S&amp;U"/>
      <sheetName val="Off-Site Mulitfamily S&amp;U"/>
      <sheetName val="Single-family New Const. S&amp;U"/>
      <sheetName val="GrantLimits"/>
      <sheetName val="Section202"/>
      <sheetName val="OperCostWksht"/>
      <sheetName val="Sources and Uses"/>
      <sheetName val="Summary Sources and Uses"/>
      <sheetName val="10YR Phasing"/>
      <sheetName val="Hard Costs"/>
      <sheetName val="Resources"/>
      <sheetName val="BGRV PH LIHTC Rentals"/>
      <sheetName val="BG RV SeniorPH-Rentals"/>
      <sheetName val="BG RV LIHTCRentals"/>
      <sheetName val="GV"/>
      <sheetName val="YT"/>
      <sheetName val="TG"/>
      <sheetName val="LeasePurchase"/>
      <sheetName val="Aff Single Family"/>
      <sheetName val="Single Family"/>
      <sheetName val="HOPEVI Budget Supporting Pages"/>
      <sheetName val="PH On-site"/>
      <sheetName val="Senior PH - Onsite"/>
      <sheetName val="NonPH LIHTC"/>
      <sheetName val="Lease Purchase "/>
      <sheetName val="Single Family Affordable"/>
      <sheetName val="Single Family MR"/>
      <sheetName val="Comm.Facilites"/>
      <sheetName val="(reserved4)"/>
      <sheetName val="(Reserved -FS)"/>
      <sheetName val="(Reserved - 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ach, Michelle" refreshedDate="45215.563026620373" createdVersion="6" refreshedVersion="8" minRefreshableVersion="3" recordCount="1665" xr:uid="{00000000-000A-0000-FFFF-FFFF00000000}">
  <cacheSource type="worksheet">
    <worksheetSource ref="A1:U1800" sheet="qryRPTCostBOTHIndexes_Crosstab"/>
  </cacheSource>
  <cacheFields count="21">
    <cacheField name="Region Order" numFmtId="0">
      <sharedItems containsBlank="1"/>
    </cacheField>
    <cacheField name="RegionLabel" numFmtId="0">
      <sharedItems containsString="0" containsBlank="1" containsNumber="1" containsInteger="1" minValue="2" maxValue="1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 Order" numFmtId="0">
      <sharedItems containsBlank="1"/>
    </cacheField>
    <cacheField name="Type" numFmtId="0">
      <sharedItems containsBlank="1" count="5">
        <s v="Detached/Semi-Detached"/>
        <s v="Row House"/>
        <s v="Walkup"/>
        <s v="Elevator"/>
        <m/>
      </sharedItems>
    </cacheField>
    <cacheField name="0 Bedrooms, HCC" numFmtId="0">
      <sharedItems containsString="0" containsBlank="1" containsNumber="1" minValue="76367.752600000007" maxValue="179282.26180000001"/>
    </cacheField>
    <cacheField name="0 Bedrooms, TDC" numFmtId="0">
      <sharedItems containsString="0" containsBlank="1" containsNumber="1" minValue="133643.56709999999" maxValue="313743.95809999999"/>
    </cacheField>
    <cacheField name="1 Bedrooms, HCC" numFmtId="0">
      <sharedItems containsString="0" containsBlank="1" containsNumber="1" minValue="105472.2356" maxValue="232973.22339999999"/>
    </cacheField>
    <cacheField name="1 Bedrooms, TDC" numFmtId="0">
      <sharedItems containsString="0" containsBlank="1" containsNumber="1" minValue="184576.4123" maxValue="407703.14110000001"/>
    </cacheField>
    <cacheField name="2 Bedrooms, HCC" numFmtId="0">
      <sharedItems containsString="0" containsBlank="1" containsNumber="1" minValue="133755.97390000001" maxValue="278629.15990000003"/>
    </cacheField>
    <cacheField name="2 Bedrooms, TDC" numFmtId="0">
      <sharedItems containsString="0" containsBlank="1" containsNumber="1" minValue="234072.95430000001" maxValue="487601.02980000002"/>
    </cacheField>
    <cacheField name="3 Bedrooms, HCC" numFmtId="0">
      <sharedItems containsString="0" containsBlank="1" containsNumber="1" minValue="167986.95120000001" maxValue="370907.68170000002"/>
    </cacheField>
    <cacheField name="3 Bedrooms, TDC" numFmtId="0">
      <sharedItems containsString="0" containsBlank="1" containsNumber="1" minValue="293977.16450000001" maxValue="593452.29949999996"/>
    </cacheField>
    <cacheField name="4 Bedrooms, HCC" numFmtId="0">
      <sharedItems containsString="0" containsBlank="1" containsNumber="1" minValue="202657.10459999999" maxValue="463634.60210000002"/>
    </cacheField>
    <cacheField name="4 Bedrooms, TDC" numFmtId="0">
      <sharedItems containsString="0" containsBlank="1" containsNumber="1" minValue="354649.93310000002" maxValue="741815.37450000003"/>
    </cacheField>
    <cacheField name="5 Bedrooms, HCC" numFmtId="0">
      <sharedItems containsString="0" containsBlank="1" containsNumber="1" minValue="223607.99609999999" maxValue="525452.54909999995"/>
    </cacheField>
    <cacheField name="5 Bedrooms, TDC" numFmtId="0">
      <sharedItems containsString="0" containsBlank="1" containsNumber="1" minValue="391313.99329999997" maxValue="840724.09100000001"/>
    </cacheField>
    <cacheField name="6 Bedrooms, HCC" numFmtId="0">
      <sharedItems containsString="0" containsBlank="1" containsNumber="1" minValue="243167.89110000001" maxValue="587270.49600000004"/>
    </cacheField>
    <cacheField name="6 Bedrooms, TDC" numFmtId="0">
      <sharedItems containsString="0" containsBlank="1" containsNumber="1" minValue="425543.80949999997" maxValue="939632.807599999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5">
  <r>
    <s v="1"/>
    <n v="2"/>
    <x v="0"/>
    <s v="CT"/>
    <x v="0"/>
    <s v="1"/>
    <x v="0"/>
    <n v="139168.63510000001"/>
    <n v="243545.1116"/>
    <n v="180618.47649999999"/>
    <n v="316082.33399999997"/>
    <n v="215815.81039999999"/>
    <n v="377677.66810000001"/>
    <n v="257318.64319999999"/>
    <n v="450307.62550000002"/>
    <n v="303580.45270000002"/>
    <n v="531265.79229999997"/>
    <n v="333025.91019999998"/>
    <n v="582795.34279999998"/>
    <n v="360729.0013"/>
    <n v="631275.75230000005"/>
  </r>
  <r>
    <s v="1"/>
    <n v="2"/>
    <x v="0"/>
    <s v="CT"/>
    <x v="0"/>
    <s v="2"/>
    <x v="1"/>
    <n v="116939.6636"/>
    <n v="204644.41140000001"/>
    <n v="155462.98670000001"/>
    <n v="272060.2267"/>
    <n v="191147.36379999999"/>
    <n v="334507.88669999997"/>
    <n v="239776.36859999999"/>
    <n v="419608.64510000002"/>
    <n v="289621.03869999998"/>
    <n v="506836.81760000001"/>
    <n v="319680.90029999998"/>
    <n v="559441.57539999997"/>
    <n v="347788.08260000002"/>
    <n v="608629.14469999995"/>
  </r>
  <r>
    <s v="1"/>
    <n v="2"/>
    <x v="0"/>
    <s v="CT"/>
    <x v="0"/>
    <s v="3"/>
    <x v="2"/>
    <n v="108072.2292"/>
    <n v="189126.40109999999"/>
    <n v="149291.2781"/>
    <n v="261259.7366"/>
    <n v="189366.87270000001"/>
    <n v="331392.02720000001"/>
    <n v="247320.9964"/>
    <n v="432811.74369999999"/>
    <n v="308078.73349999997"/>
    <n v="539137.78359999997"/>
    <n v="346715.37449999998"/>
    <n v="606751.90540000005"/>
    <n v="384777.77480000001"/>
    <n v="673361.10589999997"/>
  </r>
  <r>
    <s v="1"/>
    <n v="2"/>
    <x v="0"/>
    <s v="CT"/>
    <x v="0"/>
    <s v="4"/>
    <x v="3"/>
    <n v="119993.80070000001"/>
    <n v="191990.08410000001"/>
    <n v="167991.321"/>
    <n v="268786.1176"/>
    <n v="215988.8413"/>
    <n v="345582.15120000002"/>
    <n v="287985.12170000002"/>
    <n v="460776.20159999997"/>
    <n v="359981.40210000001"/>
    <n v="575970.25199999998"/>
    <n v="407978.92249999999"/>
    <n v="652766.28559999994"/>
    <n v="455976.44270000001"/>
    <n v="729562.31920000003"/>
  </r>
  <r>
    <s v="1"/>
    <n v="2"/>
    <x v="0"/>
    <s v="CT"/>
    <x v="1"/>
    <s v="1"/>
    <x v="0"/>
    <n v="139852.04569999999"/>
    <n v="244741.08009999999"/>
    <n v="181557.39430000001"/>
    <n v="317725.44010000001"/>
    <n v="216983.01459999999"/>
    <n v="379720.2757"/>
    <n v="258773.31779999999"/>
    <n v="452853.3063"/>
    <n v="305341.2157"/>
    <n v="534347.12730000005"/>
    <n v="334976.37349999999"/>
    <n v="586208.65359999996"/>
    <n v="362875.45299999998"/>
    <n v="635032.04260000004"/>
  </r>
  <r>
    <s v="1"/>
    <n v="2"/>
    <x v="0"/>
    <s v="CT"/>
    <x v="1"/>
    <s v="2"/>
    <x v="1"/>
    <n v="117233.0194"/>
    <n v="205157.78390000001"/>
    <n v="155960.58050000001"/>
    <n v="272931.0159"/>
    <n v="191881.78880000001"/>
    <n v="335793.13040000002"/>
    <n v="240923.2844"/>
    <n v="421615.74770000001"/>
    <n v="291136.89970000001"/>
    <n v="509489.57459999999"/>
    <n v="321397.24070000002"/>
    <n v="562445.17130000005"/>
    <n v="349707.50079999998"/>
    <n v="611988.12639999995"/>
  </r>
  <r>
    <s v="1"/>
    <n v="2"/>
    <x v="0"/>
    <s v="CT"/>
    <x v="1"/>
    <s v="3"/>
    <x v="2"/>
    <n v="108164.33100000001"/>
    <n v="189287.57930000001"/>
    <n v="149384.96030000001"/>
    <n v="261423.68049999999"/>
    <n v="189442.07459999999"/>
    <n v="331523.63069999998"/>
    <n v="247330.5961"/>
    <n v="432828.54320000001"/>
    <n v="308071.91710000002"/>
    <n v="539125.85510000004"/>
    <n v="346664.83319999999"/>
    <n v="606663.45810000005"/>
    <n v="384673.43410000001"/>
    <n v="673178.50970000005"/>
  </r>
  <r>
    <s v="1"/>
    <n v="2"/>
    <x v="0"/>
    <s v="CT"/>
    <x v="1"/>
    <s v="4"/>
    <x v="3"/>
    <n v="120576.7429"/>
    <n v="192922.7916"/>
    <n v="168807.44010000001"/>
    <n v="270091.90820000001"/>
    <n v="217038.1372"/>
    <n v="347261.02470000001"/>
    <n v="289384.18290000001"/>
    <n v="463014.6997"/>
    <n v="361730.22879999998"/>
    <n v="578768.37459999998"/>
    <n v="409960.92589999997"/>
    <n v="655937.49120000005"/>
    <n v="458191.62300000002"/>
    <n v="733106.60789999994"/>
  </r>
  <r>
    <s v="1"/>
    <n v="2"/>
    <x v="0"/>
    <s v="CT"/>
    <x v="2"/>
    <s v="1"/>
    <x v="0"/>
    <n v="136001.56080000001"/>
    <n v="238002.73130000001"/>
    <n v="176457.40760000001"/>
    <n v="308800.4632"/>
    <n v="210799.63589999999"/>
    <n v="368899.36290000001"/>
    <n v="251276.32490000001"/>
    <n v="439733.56849999999"/>
    <n v="296408.32799999998"/>
    <n v="518714.57390000002"/>
    <n v="325139.66889999999"/>
    <n v="568994.42059999995"/>
    <n v="352153.8063"/>
    <n v="616269.16099999996"/>
  </r>
  <r>
    <s v="1"/>
    <n v="2"/>
    <x v="0"/>
    <s v="CT"/>
    <x v="2"/>
    <s v="2"/>
    <x v="1"/>
    <n v="114552.62390000001"/>
    <n v="200467.09179999999"/>
    <n v="152184.56570000001"/>
    <n v="266322.99"/>
    <n v="186996.7482"/>
    <n v="327244.30930000002"/>
    <n v="234349.56820000001"/>
    <n v="410111.74430000002"/>
    <n v="282938.71740000002"/>
    <n v="495142.75540000002"/>
    <n v="312262.9045"/>
    <n v="546460.08290000004"/>
    <n v="339666.95449999999"/>
    <n v="594417.17039999994"/>
  </r>
  <r>
    <s v="1"/>
    <n v="2"/>
    <x v="0"/>
    <s v="CT"/>
    <x v="2"/>
    <s v="3"/>
    <x v="2"/>
    <n v="106040.91800000001"/>
    <n v="185571.60649999999"/>
    <n v="146517.96309999999"/>
    <n v="256406.43549999999"/>
    <n v="185891.6752"/>
    <n v="325310.43150000001"/>
    <n v="242868.73869999999"/>
    <n v="425020.29269999999"/>
    <n v="302551.04330000002"/>
    <n v="529464.32590000005"/>
    <n v="340536.29129999998"/>
    <n v="595938.50989999995"/>
    <n v="377967.4473"/>
    <n v="661443.03280000004"/>
  </r>
  <r>
    <s v="1"/>
    <n v="2"/>
    <x v="0"/>
    <s v="CT"/>
    <x v="2"/>
    <s v="4"/>
    <x v="3"/>
    <n v="117269.246"/>
    <n v="187630.79639999999"/>
    <n v="164176.94440000001"/>
    <n v="262683.11499999999"/>
    <n v="211084.6428"/>
    <n v="337735.43349999998"/>
    <n v="281446.19040000002"/>
    <n v="450313.91139999998"/>
    <n v="351807.73800000001"/>
    <n v="562892.38919999998"/>
    <n v="398715.43640000001"/>
    <n v="637944.70770000003"/>
    <n v="445623.1348"/>
    <n v="712997.02630000003"/>
  </r>
  <r>
    <s v="1"/>
    <n v="2"/>
    <x v="0"/>
    <s v="CT"/>
    <x v="3"/>
    <s v="1"/>
    <x v="0"/>
    <n v="137885.14009999999"/>
    <n v="241298.99540000001"/>
    <n v="178918.4809"/>
    <n v="313107.34169999999"/>
    <n v="213754.68410000001"/>
    <n v="374070.6972"/>
    <n v="254819.64550000001"/>
    <n v="445934.37969999999"/>
    <n v="300602.8235"/>
    <n v="526054.94110000005"/>
    <n v="329747.00870000001"/>
    <n v="577057.26509999996"/>
    <n v="357155.11910000001"/>
    <n v="625021.45849999995"/>
  </r>
  <r>
    <s v="1"/>
    <n v="2"/>
    <x v="0"/>
    <s v="CT"/>
    <x v="3"/>
    <s v="2"/>
    <x v="1"/>
    <n v="116046.19839999999"/>
    <n v="203080.84729999999"/>
    <n v="154204.31510000001"/>
    <n v="269857.5514"/>
    <n v="189519.01689999999"/>
    <n v="331658.27970000001"/>
    <n v="237585.1299"/>
    <n v="415773.97739999997"/>
    <n v="286888.3112"/>
    <n v="502054.54450000002"/>
    <n v="316636.12150000001"/>
    <n v="554113.21259999997"/>
    <n v="344441.23389999999"/>
    <n v="602772.15930000006"/>
  </r>
  <r>
    <s v="1"/>
    <n v="2"/>
    <x v="0"/>
    <s v="CT"/>
    <x v="3"/>
    <s v="3"/>
    <x v="2"/>
    <n v="107364.42479999999"/>
    <n v="187887.74350000001"/>
    <n v="148335.61240000001"/>
    <n v="259587.3216"/>
    <n v="188183.4062"/>
    <n v="329320.9608"/>
    <n v="245833.71059999999"/>
    <n v="430208.99349999998"/>
    <n v="306238.44219999999"/>
    <n v="535917.27379999997"/>
    <n v="344672.52720000001"/>
    <n v="603176.92260000005"/>
    <n v="382542.44589999999"/>
    <n v="669449.28020000004"/>
  </r>
  <r>
    <s v="1"/>
    <n v="2"/>
    <x v="0"/>
    <s v="CT"/>
    <x v="3"/>
    <s v="4"/>
    <x v="3"/>
    <n v="118891.3017"/>
    <n v="190226.08559999999"/>
    <n v="166447.82250000001"/>
    <n v="266316.51980000001"/>
    <n v="214004.3432"/>
    <n v="342406.95409999997"/>
    <n v="285339.12410000002"/>
    <n v="456542.60550000001"/>
    <n v="356673.90529999998"/>
    <n v="570678.25690000004"/>
    <n v="404230.42599999998"/>
    <n v="646768.69110000005"/>
    <n v="451786.94660000002"/>
    <n v="722859.12529999996"/>
  </r>
  <r>
    <s v="1"/>
    <n v="2"/>
    <x v="0"/>
    <s v="CT"/>
    <x v="4"/>
    <s v="1"/>
    <x v="0"/>
    <n v="135318.1502"/>
    <n v="236806.7628"/>
    <n v="175518.48980000001"/>
    <n v="307157.35700000002"/>
    <n v="209632.43169999999"/>
    <n v="366856.75530000002"/>
    <n v="249821.6502"/>
    <n v="437187.88780000003"/>
    <n v="294647.565"/>
    <n v="515633.2389"/>
    <n v="323189.20569999999"/>
    <n v="565581.10990000004"/>
    <n v="350007.35460000002"/>
    <n v="612512.87069999997"/>
  </r>
  <r>
    <s v="1"/>
    <n v="2"/>
    <x v="0"/>
    <s v="CT"/>
    <x v="4"/>
    <s v="2"/>
    <x v="1"/>
    <n v="114259.2681"/>
    <n v="199953.71919999999"/>
    <n v="151686.9718"/>
    <n v="265452.20069999999"/>
    <n v="186262.32320000001"/>
    <n v="325959.06559999997"/>
    <n v="233202.65239999999"/>
    <n v="408104.64169999998"/>
    <n v="281422.85629999998"/>
    <n v="492489.99849999999"/>
    <n v="310546.56400000001"/>
    <n v="543456.48699999996"/>
    <n v="337747.53629999998"/>
    <n v="591058.18850000005"/>
  </r>
  <r>
    <s v="1"/>
    <n v="2"/>
    <x v="0"/>
    <s v="CT"/>
    <x v="4"/>
    <s v="3"/>
    <x v="2"/>
    <n v="105948.8161"/>
    <n v="185410.4283"/>
    <n v="146424.28090000001"/>
    <n v="256242.49170000001"/>
    <n v="185816.47330000001"/>
    <n v="325178.82809999998"/>
    <n v="242859.13889999999"/>
    <n v="425003.49310000002"/>
    <n v="302557.85960000003"/>
    <n v="529476.25430000003"/>
    <n v="340586.83260000002"/>
    <n v="596026.9571"/>
    <n v="378071.788"/>
    <n v="661625.62899999996"/>
  </r>
  <r>
    <s v="1"/>
    <n v="2"/>
    <x v="0"/>
    <s v="CT"/>
    <x v="4"/>
    <s v="4"/>
    <x v="3"/>
    <n v="116686.30379999999"/>
    <n v="186698.0889"/>
    <n v="163360.8253"/>
    <n v="261377.32440000001"/>
    <n v="210035.3469"/>
    <n v="336056.56"/>
    <n v="280047.12910000002"/>
    <n v="448075.41320000001"/>
    <n v="350058.91139999998"/>
    <n v="560094.26659999997"/>
    <n v="396733.43290000001"/>
    <n v="634773.50210000004"/>
    <n v="443407.95449999999"/>
    <n v="709452.73770000006"/>
  </r>
  <r>
    <s v="1"/>
    <n v="2"/>
    <x v="0"/>
    <s v="CT"/>
    <x v="5"/>
    <s v="1"/>
    <x v="0"/>
    <n v="137285.0557"/>
    <n v="240248.84760000001"/>
    <n v="178157.4031"/>
    <n v="311775.45559999999"/>
    <n v="212860.7622"/>
    <n v="372506.33380000002"/>
    <n v="253775.32250000001"/>
    <n v="444106.81439999997"/>
    <n v="299385.9572"/>
    <n v="523925.42509999999"/>
    <n v="328418.57040000003"/>
    <n v="574732.49820000003"/>
    <n v="355727.68849999999"/>
    <n v="622523.45490000001"/>
  </r>
  <r>
    <s v="1"/>
    <n v="2"/>
    <x v="0"/>
    <s v="CT"/>
    <x v="5"/>
    <s v="2"/>
    <x v="1"/>
    <n v="115446.08900000001"/>
    <n v="202030.65590000001"/>
    <n v="153443.23730000001"/>
    <n v="268525.66529999999"/>
    <n v="188625.09510000001"/>
    <n v="330093.91639999999"/>
    <n v="236540.8069"/>
    <n v="413946.41210000002"/>
    <n v="285671.4449"/>
    <n v="499925.02850000001"/>
    <n v="315307.68329999998"/>
    <n v="551788.44570000004"/>
    <n v="343013.80320000002"/>
    <n v="600274.1557"/>
  </r>
  <r>
    <s v="1"/>
    <n v="2"/>
    <x v="0"/>
    <s v="CT"/>
    <x v="5"/>
    <s v="3"/>
    <x v="2"/>
    <n v="106748.72229999999"/>
    <n v="186810.2641"/>
    <n v="147473.62880000001"/>
    <n v="258078.8504"/>
    <n v="187075.14170000001"/>
    <n v="327381.49790000002"/>
    <n v="244356.0246"/>
    <n v="427623.0429"/>
    <n v="304391.3346"/>
    <n v="532684.83559999999"/>
    <n v="342579.13860000001"/>
    <n v="599513.4926"/>
    <n v="380202.77620000002"/>
    <n v="665354.85849999997"/>
  </r>
  <r>
    <s v="1"/>
    <n v="2"/>
    <x v="0"/>
    <s v="CT"/>
    <x v="5"/>
    <s v="4"/>
    <x v="3"/>
    <n v="118371.74490000001"/>
    <n v="189394.7948"/>
    <n v="165720.44289999999"/>
    <n v="265152.71269999997"/>
    <n v="213069.141"/>
    <n v="340910.63059999997"/>
    <n v="284092.18790000002"/>
    <n v="454547.5074"/>
    <n v="355115.23499999999"/>
    <n v="568184.38430000003"/>
    <n v="402463.93290000001"/>
    <n v="643942.30220000003"/>
    <n v="449812.63089999999"/>
    <n v="719700.22010000004"/>
  </r>
  <r>
    <s v="1"/>
    <n v="2"/>
    <x v="0"/>
    <s v="CT"/>
    <x v="6"/>
    <s v="1"/>
    <x v="0"/>
    <n v="143060.79089999999"/>
    <n v="250356.3841"/>
    <n v="185807.39350000001"/>
    <n v="325162.93859999999"/>
    <n v="222135.8426"/>
    <n v="388737.72440000001"/>
    <n v="265020.82689999999"/>
    <n v="463786.44709999999"/>
    <n v="312785.3064"/>
    <n v="547374.28619999997"/>
    <n v="343173.64679999999"/>
    <n v="600553.88190000004"/>
    <n v="371810.17979999998"/>
    <n v="650667.81460000004"/>
  </r>
  <r>
    <s v="1"/>
    <n v="2"/>
    <x v="0"/>
    <s v="CT"/>
    <x v="6"/>
    <s v="2"/>
    <x v="1"/>
    <n v="119466.6876"/>
    <n v="209066.70329999999"/>
    <n v="159107.2671"/>
    <n v="278437.71740000002"/>
    <n v="195952.66570000001"/>
    <n v="342917.16509999998"/>
    <n v="246401.39430000001"/>
    <n v="431202.44010000001"/>
    <n v="297968.73469999997"/>
    <n v="521445.2856"/>
    <n v="329009.2058"/>
    <n v="575766.11010000005"/>
    <n v="358074.64260000002"/>
    <n v="626630.62470000004"/>
  </r>
  <r>
    <s v="1"/>
    <n v="2"/>
    <x v="0"/>
    <s v="CT"/>
    <x v="6"/>
    <s v="3"/>
    <x v="2"/>
    <n v="109933.84600000001"/>
    <n v="192384.23069999999"/>
    <n v="151774.13020000001"/>
    <n v="265604.7279"/>
    <n v="192400.74789999999"/>
    <n v="336701.3089"/>
    <n v="251048.81950000001"/>
    <n v="439335.43410000001"/>
    <n v="312672.65639999998"/>
    <n v="547177.14859999996"/>
    <n v="351771.96360000002"/>
    <n v="615600.93629999994"/>
    <n v="390261.7697"/>
    <n v="682958.09699999995"/>
  </r>
  <r>
    <s v="1"/>
    <n v="2"/>
    <x v="0"/>
    <s v="CT"/>
    <x v="6"/>
    <s v="4"/>
    <x v="3"/>
    <n v="123332.9969"/>
    <n v="197332.79810000001"/>
    <n v="172666.19570000001"/>
    <n v="276265.91720000003"/>
    <n v="221999.39439999999"/>
    <n v="355199.03639999998"/>
    <n v="295999.1925"/>
    <n v="473598.71519999998"/>
    <n v="369998.99070000002"/>
    <n v="591998.39399999997"/>
    <n v="419332.18949999998"/>
    <n v="670931.51320000004"/>
    <n v="468665.38819999999"/>
    <n v="749864.6324"/>
  </r>
  <r>
    <s v="1"/>
    <n v="2"/>
    <x v="0"/>
    <s v="CT"/>
    <x v="7"/>
    <s v="1"/>
    <x v="0"/>
    <n v="134676.40270000001"/>
    <n v="235683.7047"/>
    <n v="174668.49189999999"/>
    <n v="305669.86099999998"/>
    <n v="208601.86850000001"/>
    <n v="365053.26990000001"/>
    <n v="248572.1514"/>
    <n v="435001.2648"/>
    <n v="293158.75040000002"/>
    <n v="513027.81329999998"/>
    <n v="321549.7549"/>
    <n v="562712.07109999994"/>
    <n v="348220.41350000002"/>
    <n v="609385.72380000004"/>
  </r>
  <r>
    <s v="1"/>
    <n v="2"/>
    <x v="0"/>
    <s v="CT"/>
    <x v="7"/>
    <s v="2"/>
    <x v="1"/>
    <n v="113812.5355"/>
    <n v="199171.93719999999"/>
    <n v="151057.636"/>
    <n v="264350.86300000001"/>
    <n v="185448.14980000001"/>
    <n v="324534.26209999999"/>
    <n v="232107.033"/>
    <n v="406187.30780000001"/>
    <n v="280056.4926"/>
    <n v="490098.86190000002"/>
    <n v="309024.17460000003"/>
    <n v="540792.30550000002"/>
    <n v="336074.11190000002"/>
    <n v="588129.69590000005"/>
  </r>
  <r>
    <s v="1"/>
    <n v="2"/>
    <x v="0"/>
    <s v="CT"/>
    <x v="7"/>
    <s v="3"/>
    <x v="2"/>
    <n v="105594.914"/>
    <n v="184791.09950000001"/>
    <n v="145946.44810000001"/>
    <n v="255406.28409999999"/>
    <n v="185224.74"/>
    <n v="324143.29499999998"/>
    <n v="242115.49600000001"/>
    <n v="423702.11800000002"/>
    <n v="301637.71399999998"/>
    <n v="527865.99950000003"/>
    <n v="339565.40899999999"/>
    <n v="594239.46569999994"/>
    <n v="376954.12359999999"/>
    <n v="659669.71629999997"/>
  </r>
  <r>
    <s v="1"/>
    <n v="2"/>
    <x v="0"/>
    <s v="CT"/>
    <x v="7"/>
    <s v="4"/>
    <x v="3"/>
    <n v="116135.05439999999"/>
    <n v="185816.08979999999"/>
    <n v="162589.07610000001"/>
    <n v="260142.52549999999"/>
    <n v="209043.09770000001"/>
    <n v="334468.96139999997"/>
    <n v="278724.13030000002"/>
    <n v="445958.6152"/>
    <n v="348405.163"/>
    <n v="557448.26910000003"/>
    <n v="394859.18469999998"/>
    <n v="631774.70479999995"/>
    <n v="441313.20640000002"/>
    <n v="706101.14080000005"/>
  </r>
  <r>
    <s v="1"/>
    <n v="2"/>
    <x v="1"/>
    <s v="ME"/>
    <x v="8"/>
    <s v="1"/>
    <x v="0"/>
    <n v="123874.8723"/>
    <n v="216781.02650000001"/>
    <n v="160969.0785"/>
    <n v="281695.8873"/>
    <n v="192511.25839999999"/>
    <n v="336894.7022"/>
    <n v="229774.3187"/>
    <n v="402105.0576"/>
    <n v="271255.1347"/>
    <n v="474696.48560000001"/>
    <n v="297637.84299999999"/>
    <n v="520866.22519999999"/>
    <n v="322526.63660000003"/>
    <n v="564421.61399999994"/>
  </r>
  <r>
    <s v="1"/>
    <n v="2"/>
    <x v="1"/>
    <s v="ME"/>
    <x v="8"/>
    <s v="2"/>
    <x v="1"/>
    <n v="103010.5551"/>
    <n v="180268.47150000001"/>
    <n v="137358.2225"/>
    <n v="240376.88939999999"/>
    <n v="169357.53959999999"/>
    <n v="296375.69449999998"/>
    <n v="213309.2003"/>
    <n v="373291.10060000001"/>
    <n v="258152.87669999999"/>
    <n v="451767.5343"/>
    <n v="285112.26270000002"/>
    <n v="498946.4596"/>
    <n v="310380.33490000002"/>
    <n v="543165.58620000002"/>
  </r>
  <r>
    <s v="1"/>
    <n v="2"/>
    <x v="1"/>
    <s v="ME"/>
    <x v="8"/>
    <s v="3"/>
    <x v="2"/>
    <n v="94512.257500000007"/>
    <n v="165396.45069999999"/>
    <n v="130430.72900000001"/>
    <n v="228253.7758"/>
    <n v="165275.9583"/>
    <n v="289232.92700000003"/>
    <n v="215517.12049999999"/>
    <n v="377154.9608"/>
    <n v="268389.74459999998"/>
    <n v="469682.05290000001"/>
    <n v="301884.37699999998"/>
    <n v="528297.65969999996"/>
    <n v="334840.02899999998"/>
    <n v="585970.05059999996"/>
  </r>
  <r>
    <s v="1"/>
    <n v="2"/>
    <x v="1"/>
    <s v="ME"/>
    <x v="8"/>
    <s v="4"/>
    <x v="3"/>
    <n v="106783.0232"/>
    <n v="170852.83970000001"/>
    <n v="149496.23250000001"/>
    <n v="239193.97560000001"/>
    <n v="192209.4417"/>
    <n v="307535.11139999999"/>
    <n v="256279.25570000001"/>
    <n v="410046.81510000001"/>
    <n v="320349.06959999999"/>
    <n v="512558.51899999997"/>
    <n v="363062.27889999998"/>
    <n v="580899.65480000002"/>
    <n v="405775.48810000002"/>
    <n v="649240.79070000001"/>
  </r>
  <r>
    <s v="1"/>
    <n v="2"/>
    <x v="1"/>
    <s v="ME"/>
    <x v="9"/>
    <s v="1"/>
    <x v="0"/>
    <n v="118740.8846"/>
    <n v="207796.54810000001"/>
    <n v="154169.08600000001"/>
    <n v="269795.90039999998"/>
    <n v="184266.74119999999"/>
    <n v="322466.79710000003"/>
    <n v="219778.3131"/>
    <n v="384612.04790000001"/>
    <n v="259344.60010000001"/>
    <n v="453853.05009999999"/>
    <n v="284522.21740000002"/>
    <n v="497913.88030000002"/>
    <n v="308231.08639999997"/>
    <n v="539404.40119999996"/>
  </r>
  <r>
    <s v="1"/>
    <n v="2"/>
    <x v="1"/>
    <s v="ME"/>
    <x v="9"/>
    <s v="2"/>
    <x v="1"/>
    <n v="99436.689199999993"/>
    <n v="174014.20600000001"/>
    <n v="132323.52849999999"/>
    <n v="231566.17490000001"/>
    <n v="162844.14249999999"/>
    <n v="284977.24930000002"/>
    <n v="204544.2323"/>
    <n v="357952.40649999998"/>
    <n v="247221.95069999999"/>
    <n v="432638.41369999998"/>
    <n v="272933.12959999999"/>
    <n v="477632.97659999999"/>
    <n v="296992.91989999998"/>
    <n v="519737.60989999998"/>
  </r>
  <r>
    <s v="1"/>
    <n v="2"/>
    <x v="1"/>
    <s v="ME"/>
    <x v="9"/>
    <s v="3"/>
    <x v="2"/>
    <n v="91681.035900000003"/>
    <n v="160441.81289999999"/>
    <n v="126608.06050000001"/>
    <n v="221564.1059"/>
    <n v="160542.08530000001"/>
    <n v="280948.64929999999"/>
    <n v="209567.96840000001"/>
    <n v="366743.94469999999"/>
    <n v="261028.56839999999"/>
    <n v="456799.99479999999"/>
    <n v="293712.97560000001"/>
    <n v="513997.70730000001"/>
    <n v="325898.69990000001"/>
    <n v="570322.72490000003"/>
  </r>
  <r>
    <s v="1"/>
    <n v="2"/>
    <x v="1"/>
    <s v="ME"/>
    <x v="9"/>
    <s v="4"/>
    <x v="3"/>
    <n v="102373.02069999999"/>
    <n v="163796.83559999999"/>
    <n v="143322.22899999999"/>
    <n v="229315.5699"/>
    <n v="184271.43729999999"/>
    <n v="294834.30410000001"/>
    <n v="245695.24969999999"/>
    <n v="393112.40549999999"/>
    <n v="307119.06219999999"/>
    <n v="491390.50689999998"/>
    <n v="348068.27049999998"/>
    <n v="556909.24109999998"/>
    <n v="389017.47879999998"/>
    <n v="622427.9754"/>
  </r>
  <r>
    <s v="1"/>
    <n v="2"/>
    <x v="1"/>
    <s v="ME"/>
    <x v="10"/>
    <s v="1"/>
    <x v="0"/>
    <n v="123791.5384"/>
    <n v="216635.1923"/>
    <n v="160791.22829999999"/>
    <n v="281384.6495"/>
    <n v="192237.96369999999"/>
    <n v="336416.43640000001"/>
    <n v="229363.95209999999"/>
    <n v="401386.91619999998"/>
    <n v="270711.22039999999"/>
    <n v="473744.63569999998"/>
    <n v="297015.79840000003"/>
    <n v="519777.6471"/>
    <n v="321807.5944"/>
    <n v="563163.29020000005"/>
  </r>
  <r>
    <s v="1"/>
    <n v="2"/>
    <x v="1"/>
    <s v="ME"/>
    <x v="10"/>
    <s v="2"/>
    <x v="1"/>
    <n v="103317.30349999999"/>
    <n v="180805.28109999999"/>
    <n v="137621.69889999999"/>
    <n v="240837.9731"/>
    <n v="169517.0269"/>
    <n v="296654.79700000002"/>
    <n v="213206.59450000001"/>
    <n v="373111.5404"/>
    <n v="257853.86569999999"/>
    <n v="451244.26500000001"/>
    <n v="284724.34220000001"/>
    <n v="498267.59899999999"/>
    <n v="309888.32750000001"/>
    <n v="542304.57319999998"/>
  </r>
  <r>
    <s v="1"/>
    <n v="2"/>
    <x v="1"/>
    <s v="ME"/>
    <x v="10"/>
    <s v="3"/>
    <x v="2"/>
    <n v="95035.854000000007"/>
    <n v="166312.74460000001"/>
    <n v="131199.02470000001"/>
    <n v="229598.29319999999"/>
    <n v="166309.01379999999"/>
    <n v="291040.77429999999"/>
    <n v="216985.1979"/>
    <n v="379724.09639999998"/>
    <n v="270243.65740000003"/>
    <n v="472926.40059999999"/>
    <n v="304028.29460000002"/>
    <n v="532049.51569999999"/>
    <n v="337284.02590000001"/>
    <n v="590247.04539999994"/>
  </r>
  <r>
    <s v="1"/>
    <n v="2"/>
    <x v="1"/>
    <s v="ME"/>
    <x v="10"/>
    <s v="4"/>
    <x v="3"/>
    <n v="106719.6312"/>
    <n v="170751.41250000001"/>
    <n v="149407.48370000001"/>
    <n v="239051.97750000001"/>
    <n v="192095.33609999999"/>
    <n v="307352.54239999998"/>
    <n v="256127.11489999999"/>
    <n v="409803.3898"/>
    <n v="320158.89360000001"/>
    <n v="512254.23739999998"/>
    <n v="362846.74609999999"/>
    <n v="580554.80229999998"/>
    <n v="405534.59850000002"/>
    <n v="648855.36730000004"/>
  </r>
  <r>
    <s v="1"/>
    <n v="2"/>
    <x v="1"/>
    <s v="ME"/>
    <x v="11"/>
    <s v="1"/>
    <x v="0"/>
    <n v="124349.9598"/>
    <n v="217612.42970000001"/>
    <n v="161463.386"/>
    <n v="282560.92550000001"/>
    <n v="192995.24429999999"/>
    <n v="337741.6777"/>
    <n v="230203.0992"/>
    <n v="402855.42379999999"/>
    <n v="271656.1385"/>
    <n v="475398.24229999998"/>
    <n v="298033.22409999999"/>
    <n v="521558.1422"/>
    <n v="322875.51449999999"/>
    <n v="565032.15040000004"/>
  </r>
  <r>
    <s v="1"/>
    <n v="2"/>
    <x v="1"/>
    <s v="ME"/>
    <x v="11"/>
    <s v="2"/>
    <x v="1"/>
    <n v="104070.78969999999"/>
    <n v="182123.88209999999"/>
    <n v="138514.51860000001"/>
    <n v="242400.40770000001"/>
    <n v="170490.6972"/>
    <n v="298358.72019999998"/>
    <n v="214199.62109999999"/>
    <n v="374849.337"/>
    <n v="258921.2346"/>
    <n v="453112.1606"/>
    <n v="285858.82929999998"/>
    <n v="500252.95130000002"/>
    <n v="311069.76439999999"/>
    <n v="544372.08770000003"/>
  </r>
  <r>
    <s v="1"/>
    <n v="2"/>
    <x v="1"/>
    <s v="ME"/>
    <x v="11"/>
    <s v="3"/>
    <x v="2"/>
    <n v="95913.356899999999"/>
    <n v="167848.37460000001"/>
    <n v="132445.15890000001"/>
    <n v="231779.0281"/>
    <n v="167933.80970000001"/>
    <n v="293884.16690000001"/>
    <n v="219196.92720000001"/>
    <n v="383594.6225"/>
    <n v="273017.72700000001"/>
    <n v="477781.02220000001"/>
    <n v="307193.6482"/>
    <n v="537588.88430000003"/>
    <n v="340845.70069999999"/>
    <n v="596479.97620000003"/>
  </r>
  <r>
    <s v="1"/>
    <n v="2"/>
    <x v="1"/>
    <s v="ME"/>
    <x v="11"/>
    <s v="4"/>
    <x v="3"/>
    <n v="107207.4953"/>
    <n v="171531.995"/>
    <n v="150090.4933"/>
    <n v="240144.79300000001"/>
    <n v="192973.4914"/>
    <n v="308757.59080000001"/>
    <n v="257297.98860000001"/>
    <n v="411676.78779999999"/>
    <n v="321622.48570000002"/>
    <n v="514595.98489999998"/>
    <n v="364505.48379999999"/>
    <n v="583208.78280000004"/>
    <n v="407388.48190000001"/>
    <n v="651821.58070000005"/>
  </r>
  <r>
    <s v="1"/>
    <n v="2"/>
    <x v="1"/>
    <s v="ME"/>
    <x v="12"/>
    <s v="1"/>
    <x v="0"/>
    <n v="116340.5434"/>
    <n v="203595.95079999999"/>
    <n v="151124.7703"/>
    <n v="264468.348"/>
    <n v="180691.04829999999"/>
    <n v="316209.3345"/>
    <n v="215601.01490000001"/>
    <n v="377301.77600000001"/>
    <n v="254477.1274"/>
    <n v="445334.973"/>
    <n v="279208.45659999998"/>
    <n v="488614.79889999999"/>
    <n v="302521.3554"/>
    <n v="529412.37190000003"/>
  </r>
  <r>
    <s v="1"/>
    <n v="2"/>
    <x v="1"/>
    <s v="ME"/>
    <x v="12"/>
    <s v="2"/>
    <x v="1"/>
    <n v="97036.247900000002"/>
    <n v="169813.4338"/>
    <n v="129279.21279999999"/>
    <n v="226238.6225"/>
    <n v="159268.44949999999"/>
    <n v="278719.7867"/>
    <n v="200366.93410000001"/>
    <n v="350642.13459999999"/>
    <n v="242354.47810000001"/>
    <n v="424120.33669999999"/>
    <n v="267619.36869999999"/>
    <n v="468333.89510000002"/>
    <n v="291283.1888"/>
    <n v="509745.58059999999"/>
  </r>
  <r>
    <s v="1"/>
    <n v="2"/>
    <x v="1"/>
    <s v="ME"/>
    <x v="12"/>
    <s v="3"/>
    <x v="2"/>
    <n v="89218.222200000004"/>
    <n v="156131.88879999999"/>
    <n v="123160.12119999999"/>
    <n v="215530.21220000001"/>
    <n v="156109.02050000001"/>
    <n v="273190.78580000001"/>
    <n v="203657.21539999999"/>
    <n v="356400.12680000003"/>
    <n v="253640.12710000001"/>
    <n v="443870.22249999997"/>
    <n v="285339.40879999998"/>
    <n v="499343.96539999999"/>
    <n v="316540.00760000001"/>
    <n v="553945.01340000005"/>
  </r>
  <r>
    <s v="1"/>
    <n v="2"/>
    <x v="1"/>
    <s v="ME"/>
    <x v="12"/>
    <s v="4"/>
    <x v="3"/>
    <n v="100294.79059999999"/>
    <n v="160471.66740000001"/>
    <n v="140412.70680000001"/>
    <n v="224660.33429999999"/>
    <n v="180530.62299999999"/>
    <n v="288849.0012"/>
    <n v="240707.49729999999"/>
    <n v="385132.00150000001"/>
    <n v="300884.37170000002"/>
    <n v="481415.00189999997"/>
    <n v="341002.288"/>
    <n v="545603.66879999998"/>
    <n v="381120.20419999998"/>
    <n v="609792.33570000005"/>
  </r>
  <r>
    <s v="1"/>
    <n v="2"/>
    <x v="2"/>
    <s v="MA"/>
    <x v="13"/>
    <s v="1"/>
    <x v="0"/>
    <n v="151670.28829999999"/>
    <n v="265423.00449999998"/>
    <n v="196907.08240000001"/>
    <n v="344587.39419999998"/>
    <n v="235333.9552"/>
    <n v="411834.4216"/>
    <n v="280667.22810000001"/>
    <n v="491167.64919999999"/>
    <n v="331181.1765"/>
    <n v="579567.05889999995"/>
    <n v="363326.84470000002"/>
    <n v="635821.97809999995"/>
    <n v="393591.761"/>
    <n v="688785.58189999999"/>
  </r>
  <r>
    <s v="1"/>
    <n v="2"/>
    <x v="2"/>
    <s v="MA"/>
    <x v="13"/>
    <s v="2"/>
    <x v="1"/>
    <n v="127101.33530000001"/>
    <n v="222427.33679999999"/>
    <n v="169103.64610000001"/>
    <n v="295931.38069999998"/>
    <n v="208068.83"/>
    <n v="364120.45250000001"/>
    <n v="261278.3983"/>
    <n v="457237.19699999999"/>
    <n v="315752.35029999999"/>
    <n v="552566.61309999996"/>
    <n v="348577.0968"/>
    <n v="610009.91929999995"/>
    <n v="379288.64030000003"/>
    <n v="663755.12049999996"/>
  </r>
  <r>
    <s v="1"/>
    <n v="2"/>
    <x v="2"/>
    <s v="MA"/>
    <x v="13"/>
    <s v="3"/>
    <x v="2"/>
    <n v="117244.67969999999"/>
    <n v="205178.1894"/>
    <n v="161921.14629999999"/>
    <n v="283362.0061"/>
    <n v="205333.79509999999"/>
    <n v="359334.14140000002"/>
    <n v="268066.20860000001"/>
    <n v="469115.8651"/>
    <n v="333897.35279999999"/>
    <n v="584320.36730000004"/>
    <n v="375719.57919999998"/>
    <n v="657509.2635"/>
    <n v="416907.11829999997"/>
    <n v="729587.4571"/>
  </r>
  <r>
    <s v="1"/>
    <n v="2"/>
    <x v="2"/>
    <s v="MA"/>
    <x v="13"/>
    <s v="4"/>
    <x v="3"/>
    <n v="130765.2553"/>
    <n v="209224.41149999999"/>
    <n v="183071.35740000001"/>
    <n v="292914.17619999999"/>
    <n v="235377.45939999999"/>
    <n v="376603.94069999998"/>
    <n v="313836.61259999999"/>
    <n v="502138.58760000003"/>
    <n v="392295.76579999999"/>
    <n v="627673.23459999997"/>
    <n v="444601.86780000001"/>
    <n v="711362.99910000002"/>
    <n v="496907.96990000003"/>
    <n v="795052.76379999996"/>
  </r>
  <r>
    <s v="1"/>
    <n v="2"/>
    <x v="2"/>
    <s v="MA"/>
    <x v="14"/>
    <s v="1"/>
    <x v="0"/>
    <n v="139852.04569999999"/>
    <n v="244741.08009999999"/>
    <n v="181557.39430000001"/>
    <n v="317725.44010000001"/>
    <n v="216983.01459999999"/>
    <n v="379720.2757"/>
    <n v="258773.31779999999"/>
    <n v="452853.3063"/>
    <n v="305341.2157"/>
    <n v="534347.12730000005"/>
    <n v="334976.37349999999"/>
    <n v="586208.65359999996"/>
    <n v="362875.45299999998"/>
    <n v="635032.04260000004"/>
  </r>
  <r>
    <s v="1"/>
    <n v="2"/>
    <x v="2"/>
    <s v="MA"/>
    <x v="14"/>
    <s v="2"/>
    <x v="1"/>
    <n v="117233.0194"/>
    <n v="205157.78390000001"/>
    <n v="155960.58050000001"/>
    <n v="272931.0159"/>
    <n v="191881.78880000001"/>
    <n v="335793.13040000002"/>
    <n v="240923.2844"/>
    <n v="421615.74770000001"/>
    <n v="291136.89970000001"/>
    <n v="509489.57459999999"/>
    <n v="321397.24070000002"/>
    <n v="562445.17130000005"/>
    <n v="349707.50079999998"/>
    <n v="611988.12639999995"/>
  </r>
  <r>
    <s v="1"/>
    <n v="2"/>
    <x v="2"/>
    <s v="MA"/>
    <x v="14"/>
    <s v="3"/>
    <x v="2"/>
    <n v="108164.33100000001"/>
    <n v="189287.57930000001"/>
    <n v="149384.96030000001"/>
    <n v="261423.68049999999"/>
    <n v="189442.07459999999"/>
    <n v="331523.63069999998"/>
    <n v="247330.5961"/>
    <n v="432828.54320000001"/>
    <n v="308071.91710000002"/>
    <n v="539125.85510000004"/>
    <n v="346664.83319999999"/>
    <n v="606663.45810000005"/>
    <n v="384673.43410000001"/>
    <n v="673178.50970000005"/>
  </r>
  <r>
    <s v="1"/>
    <n v="2"/>
    <x v="2"/>
    <s v="MA"/>
    <x v="14"/>
    <s v="4"/>
    <x v="3"/>
    <n v="120576.7429"/>
    <n v="192922.7916"/>
    <n v="168807.44010000001"/>
    <n v="270091.90820000001"/>
    <n v="217038.1372"/>
    <n v="347261.02470000001"/>
    <n v="289384.18290000001"/>
    <n v="463014.6997"/>
    <n v="361730.22879999998"/>
    <n v="578768.37459999998"/>
    <n v="409960.92589999997"/>
    <n v="655937.49120000005"/>
    <n v="458191.62300000002"/>
    <n v="733106.60789999994"/>
  </r>
  <r>
    <s v="1"/>
    <n v="2"/>
    <x v="2"/>
    <s v="MA"/>
    <x v="15"/>
    <s v="1"/>
    <x v="0"/>
    <n v="139852.04569999999"/>
    <n v="244741.08009999999"/>
    <n v="181557.39430000001"/>
    <n v="317725.44010000001"/>
    <n v="216983.01459999999"/>
    <n v="379720.2757"/>
    <n v="258773.31779999999"/>
    <n v="452853.3063"/>
    <n v="305341.2157"/>
    <n v="534347.12730000005"/>
    <n v="334976.37349999999"/>
    <n v="586208.65359999996"/>
    <n v="362875.45299999998"/>
    <n v="635032.04260000004"/>
  </r>
  <r>
    <s v="1"/>
    <n v="2"/>
    <x v="2"/>
    <s v="MA"/>
    <x v="15"/>
    <s v="2"/>
    <x v="1"/>
    <n v="117233.0194"/>
    <n v="205157.78390000001"/>
    <n v="155960.58050000001"/>
    <n v="272931.0159"/>
    <n v="191881.78880000001"/>
    <n v="335793.13040000002"/>
    <n v="240923.2844"/>
    <n v="421615.74770000001"/>
    <n v="291136.89970000001"/>
    <n v="509489.57459999999"/>
    <n v="321397.24070000002"/>
    <n v="562445.17130000005"/>
    <n v="349707.50079999998"/>
    <n v="611988.12639999995"/>
  </r>
  <r>
    <s v="1"/>
    <n v="2"/>
    <x v="2"/>
    <s v="MA"/>
    <x v="15"/>
    <s v="3"/>
    <x v="2"/>
    <n v="108164.33100000001"/>
    <n v="189287.57930000001"/>
    <n v="149384.96030000001"/>
    <n v="261423.68049999999"/>
    <n v="189442.07459999999"/>
    <n v="331523.63069999998"/>
    <n v="247330.5961"/>
    <n v="432828.54320000001"/>
    <n v="308071.91710000002"/>
    <n v="539125.85510000004"/>
    <n v="346664.83319999999"/>
    <n v="606663.45810000005"/>
    <n v="384673.43410000001"/>
    <n v="673178.50970000005"/>
  </r>
  <r>
    <s v="1"/>
    <n v="2"/>
    <x v="2"/>
    <s v="MA"/>
    <x v="15"/>
    <s v="4"/>
    <x v="3"/>
    <n v="120576.7429"/>
    <n v="192922.7916"/>
    <n v="168807.44010000001"/>
    <n v="270091.90820000001"/>
    <n v="217038.1372"/>
    <n v="347261.02470000001"/>
    <n v="289384.18290000001"/>
    <n v="463014.6997"/>
    <n v="361730.22879999998"/>
    <n v="578768.37459999998"/>
    <n v="409960.92589999997"/>
    <n v="655937.49120000005"/>
    <n v="458191.62300000002"/>
    <n v="733106.60789999994"/>
  </r>
  <r>
    <s v="1"/>
    <n v="2"/>
    <x v="2"/>
    <s v="MA"/>
    <x v="16"/>
    <s v="1"/>
    <x v="0"/>
    <n v="137410.03779999999"/>
    <n v="240467.5662"/>
    <n v="178424.15419999999"/>
    <n v="312242.2697"/>
    <n v="213270.6752"/>
    <n v="373223.68160000001"/>
    <n v="254390.83749999999"/>
    <n v="445183.9657"/>
    <n v="300201.78749999998"/>
    <n v="525353.12809999997"/>
    <n v="329351.59220000001"/>
    <n v="576365.28630000004"/>
    <n v="356806.20289999997"/>
    <n v="624410.85510000004"/>
  </r>
  <r>
    <s v="1"/>
    <n v="2"/>
    <x v="2"/>
    <s v="MA"/>
    <x v="16"/>
    <s v="2"/>
    <x v="1"/>
    <n v="114985.95140000001"/>
    <n v="201225.4149"/>
    <n v="153048.00229999999"/>
    <n v="267834.00410000002"/>
    <n v="188385.83910000001"/>
    <n v="329675.21830000001"/>
    <n v="236694.68359999999"/>
    <n v="414215.69620000001"/>
    <n v="286119.92249999999"/>
    <n v="500709.86440000002"/>
    <n v="315889.5209"/>
    <n v="552806.66150000005"/>
    <n v="343751.76740000001"/>
    <n v="601565.59310000006"/>
  </r>
  <r>
    <s v="1"/>
    <n v="2"/>
    <x v="2"/>
    <s v="MA"/>
    <x v="16"/>
    <s v="3"/>
    <x v="2"/>
    <n v="105963.31389999999"/>
    <n v="185435.79930000001"/>
    <n v="146321.16649999999"/>
    <n v="256062.04139999999"/>
    <n v="185525.53460000001"/>
    <n v="324669.68540000002"/>
    <n v="242153.8774"/>
    <n v="423769.2855"/>
    <n v="301610.42670000001"/>
    <n v="527818.24679999996"/>
    <n v="339363.21889999998"/>
    <n v="593885.63300000003"/>
    <n v="376536.7329"/>
    <n v="658939.28260000004"/>
  </r>
  <r>
    <s v="1"/>
    <n v="2"/>
    <x v="2"/>
    <s v="MA"/>
    <x v="16"/>
    <s v="4"/>
    <x v="3"/>
    <n v="118466.81690000001"/>
    <n v="189546.91"/>
    <n v="165853.54370000001"/>
    <n v="265365.67389999999"/>
    <n v="213240.27050000001"/>
    <n v="341184.43780000001"/>
    <n v="284320.36060000001"/>
    <n v="454912.58370000002"/>
    <n v="355400.45079999999"/>
    <n v="568640.72970000003"/>
    <n v="402787.1776"/>
    <n v="644459.49369999999"/>
    <n v="450173.90429999999"/>
    <n v="720278.25769999996"/>
  </r>
  <r>
    <s v="1"/>
    <n v="2"/>
    <x v="2"/>
    <s v="MA"/>
    <x v="17"/>
    <s v="1"/>
    <x v="0"/>
    <n v="129275.6357"/>
    <n v="226232.36240000001"/>
    <n v="167818.78289999999"/>
    <n v="293682.8701"/>
    <n v="200556.56080000001"/>
    <n v="350973.98139999999"/>
    <n v="239173.23190000001"/>
    <n v="418553.15580000001"/>
    <n v="282206.93890000001"/>
    <n v="493862.14319999999"/>
    <n v="309593.79499999998"/>
    <n v="541789.14119999995"/>
    <n v="335373.5208"/>
    <n v="586903.66150000005"/>
  </r>
  <r>
    <s v="1"/>
    <n v="2"/>
    <x v="2"/>
    <s v="MA"/>
    <x v="17"/>
    <s v="2"/>
    <x v="1"/>
    <n v="108411.5436"/>
    <n v="189720.20129999999"/>
    <n v="144207.92689999999"/>
    <n v="252363.87220000001"/>
    <n v="177402.84210000001"/>
    <n v="310454.97360000003"/>
    <n v="222708.11360000001"/>
    <n v="389739.19870000001"/>
    <n v="269104.68109999999"/>
    <n v="470933.19179999997"/>
    <n v="297068.21470000001"/>
    <n v="519869.37569999998"/>
    <n v="323227.21919999999"/>
    <n v="565647.63359999994"/>
  </r>
  <r>
    <s v="1"/>
    <n v="2"/>
    <x v="2"/>
    <s v="MA"/>
    <x v="17"/>
    <s v="3"/>
    <x v="2"/>
    <n v="100053.584"/>
    <n v="175093.77179999999"/>
    <n v="138188.58600000001"/>
    <n v="241830.02549999999"/>
    <n v="175250.34589999999"/>
    <n v="306688.10519999999"/>
    <n v="228816.30379999999"/>
    <n v="400428.5318"/>
    <n v="285013.72379999998"/>
    <n v="498774.01659999997"/>
    <n v="320724.88679999998"/>
    <n v="561268.55180000002"/>
    <n v="355897.06929999997"/>
    <n v="622819.87120000005"/>
  </r>
  <r>
    <s v="1"/>
    <n v="2"/>
    <x v="2"/>
    <s v="MA"/>
    <x v="17"/>
    <s v="4"/>
    <x v="3"/>
    <n v="111459.03720000001"/>
    <n v="178334.46230000001"/>
    <n v="156042.65210000001"/>
    <n v="249668.24710000001"/>
    <n v="200626.26689999999"/>
    <n v="321002.0319"/>
    <n v="267501.68930000003"/>
    <n v="428002.70919999998"/>
    <n v="334377.1116"/>
    <n v="535003.38659999997"/>
    <n v="378960.72649999999"/>
    <n v="606337.17139999999"/>
    <n v="423544.34139999998"/>
    <n v="677670.95629999996"/>
  </r>
  <r>
    <s v="1"/>
    <n v="2"/>
    <x v="2"/>
    <s v="MA"/>
    <x v="18"/>
    <s v="1"/>
    <x v="0"/>
    <n v="136809.9534"/>
    <n v="239417.4184"/>
    <n v="177663.07639999999"/>
    <n v="310910.3836"/>
    <n v="212376.75339999999"/>
    <n v="371659.31839999999"/>
    <n v="253346.51449999999"/>
    <n v="443356.40049999999"/>
    <n v="298984.92119999998"/>
    <n v="523223.61200000002"/>
    <n v="328023.15399999998"/>
    <n v="574040.51939999999"/>
    <n v="355378.77230000001"/>
    <n v="621912.85140000004"/>
  </r>
  <r>
    <s v="1"/>
    <n v="2"/>
    <x v="2"/>
    <s v="MA"/>
    <x v="18"/>
    <s v="2"/>
    <x v="1"/>
    <n v="114385.842"/>
    <n v="200175.22339999999"/>
    <n v="152286.92449999999"/>
    <n v="266502.11800000002"/>
    <n v="187491.9172"/>
    <n v="328110.85509999999"/>
    <n v="235650.36060000001"/>
    <n v="412388.13099999999"/>
    <n v="284903.05619999999"/>
    <n v="498580.34830000001"/>
    <n v="314561.08260000002"/>
    <n v="550481.89450000005"/>
    <n v="342324.33689999999"/>
    <n v="599067.58940000006"/>
  </r>
  <r>
    <s v="1"/>
    <n v="2"/>
    <x v="2"/>
    <s v="MA"/>
    <x v="18"/>
    <s v="3"/>
    <x v="2"/>
    <n v="105347.61139999999"/>
    <n v="184358.32"/>
    <n v="145459.18299999999"/>
    <n v="254553.57019999999"/>
    <n v="184417.27"/>
    <n v="322730.22249999997"/>
    <n v="240676.19140000001"/>
    <n v="421183.33480000001"/>
    <n v="299763.31920000003"/>
    <n v="524585.80859999999"/>
    <n v="337269.83020000003"/>
    <n v="590222.20290000003"/>
    <n v="374197.06339999998"/>
    <n v="654844.86089999997"/>
  </r>
  <r>
    <s v="1"/>
    <n v="2"/>
    <x v="2"/>
    <s v="MA"/>
    <x v="18"/>
    <s v="4"/>
    <x v="3"/>
    <n v="117947.2602"/>
    <n v="188715.61910000001"/>
    <n v="165126.1643"/>
    <n v="264201.86670000001"/>
    <n v="212305.06830000001"/>
    <n v="339688.11430000002"/>
    <n v="283073.42430000001"/>
    <n v="452917.48570000002"/>
    <n v="353841.78049999999"/>
    <n v="566146.85719999997"/>
    <n v="401020.68459999998"/>
    <n v="641633.10479999997"/>
    <n v="448199.58860000002"/>
    <n v="717119.35250000004"/>
  </r>
  <r>
    <s v="1"/>
    <n v="2"/>
    <x v="2"/>
    <s v="MA"/>
    <x v="19"/>
    <s v="1"/>
    <x v="0"/>
    <n v="136684.9713"/>
    <n v="239198.69990000001"/>
    <n v="177396.3254"/>
    <n v="310443.56949999998"/>
    <n v="211966.84030000001"/>
    <n v="370941.9706"/>
    <n v="252730.99950000001"/>
    <n v="442279.24910000002"/>
    <n v="298169.09080000001"/>
    <n v="521795.90899999999"/>
    <n v="327090.1323"/>
    <n v="572407.73140000005"/>
    <n v="354300.25780000002"/>
    <n v="620025.45129999996"/>
  </r>
  <r>
    <s v="1"/>
    <n v="2"/>
    <x v="2"/>
    <s v="MA"/>
    <x v="19"/>
    <s v="2"/>
    <x v="1"/>
    <n v="114845.97960000001"/>
    <n v="200980.46429999999"/>
    <n v="152682.15950000001"/>
    <n v="267193.77919999999"/>
    <n v="187731.17310000001"/>
    <n v="328529.55310000002"/>
    <n v="235496.48389999999"/>
    <n v="412118.8468"/>
    <n v="284454.5785"/>
    <n v="497795.51240000001"/>
    <n v="313979.2451"/>
    <n v="549463.67879999999"/>
    <n v="341586.3726"/>
    <n v="597776.15209999995"/>
  </r>
  <r>
    <s v="1"/>
    <n v="2"/>
    <x v="2"/>
    <s v="MA"/>
    <x v="19"/>
    <s v="3"/>
    <x v="2"/>
    <n v="106133.01979999999"/>
    <n v="185732.78460000001"/>
    <n v="146611.6453"/>
    <n v="256570.3792"/>
    <n v="185966.87710000001"/>
    <n v="325442.03490000003"/>
    <n v="242878.33850000001"/>
    <n v="425037.09220000001"/>
    <n v="302544.22700000001"/>
    <n v="529452.39729999995"/>
    <n v="340485.75"/>
    <n v="595850.06259999995"/>
    <n v="377863.1066"/>
    <n v="661260.43669999996"/>
  </r>
  <r>
    <s v="1"/>
    <n v="2"/>
    <x v="2"/>
    <s v="MA"/>
    <x v="19"/>
    <s v="4"/>
    <x v="3"/>
    <n v="117852.1882"/>
    <n v="188563.50399999999"/>
    <n v="164993.06349999999"/>
    <n v="263988.90549999999"/>
    <n v="212133.9388"/>
    <n v="339414.30709999998"/>
    <n v="282845.25160000002"/>
    <n v="452552.4094"/>
    <n v="353556.56469999999"/>
    <n v="565690.51179999998"/>
    <n v="400697.4399"/>
    <n v="641115.91339999996"/>
    <n v="447838.31510000001"/>
    <n v="716541.31499999994"/>
  </r>
  <r>
    <s v="1"/>
    <n v="2"/>
    <x v="3"/>
    <s v="NH"/>
    <x v="20"/>
    <s v="1"/>
    <x v="0"/>
    <n v="121616.3172"/>
    <n v="212828.55530000001"/>
    <n v="157707.71419999999"/>
    <n v="275988.4999"/>
    <n v="188326.42619999999"/>
    <n v="329571.24589999998"/>
    <n v="224384.39939999999"/>
    <n v="392672.69890000002"/>
    <n v="264613.08529999998"/>
    <n v="463072.89929999999"/>
    <n v="290231.36910000001"/>
    <n v="507904.8958"/>
    <n v="314289.70600000001"/>
    <n v="550006.98549999995"/>
  </r>
  <r>
    <s v="1"/>
    <n v="2"/>
    <x v="3"/>
    <s v="NH"/>
    <x v="20"/>
    <s v="2"/>
    <x v="1"/>
    <n v="102897.36780000001"/>
    <n v="180070.39360000001"/>
    <n v="136524.1441"/>
    <n v="238917.25210000001"/>
    <n v="167552.99780000001"/>
    <n v="293217.74609999999"/>
    <n v="209611.95790000001"/>
    <n v="366820.92619999999"/>
    <n v="252857.7893"/>
    <n v="442501.13130000001"/>
    <n v="278993.46610000002"/>
    <n v="488238.56559999997"/>
    <n v="303392.09039999999"/>
    <n v="530936.15819999995"/>
  </r>
  <r>
    <s v="1"/>
    <n v="2"/>
    <x v="3"/>
    <s v="NH"/>
    <x v="20"/>
    <s v="3"/>
    <x v="2"/>
    <n v="95544.951199999996"/>
    <n v="167203.66459999999"/>
    <n v="132070.4325"/>
    <n v="231123.25690000001"/>
    <n v="167633.005"/>
    <n v="293357.75870000001"/>
    <n v="219158.53260000001"/>
    <n v="383527.43190000003"/>
    <n v="273044.99770000001"/>
    <n v="477828.74599999998"/>
    <n v="307395.8198"/>
    <n v="537942.68460000004"/>
    <n v="341263.07069999998"/>
    <n v="597210.3737"/>
  </r>
  <r>
    <s v="1"/>
    <n v="2"/>
    <x v="3"/>
    <s v="NH"/>
    <x v="20"/>
    <s v="4"/>
    <x v="3"/>
    <n v="104875.72629999999"/>
    <n v="167801.16450000001"/>
    <n v="146826.01680000001"/>
    <n v="234921.63029999999"/>
    <n v="188776.30720000001"/>
    <n v="302042.09600000002"/>
    <n v="251701.74299999999"/>
    <n v="402722.79479999997"/>
    <n v="314627.17879999999"/>
    <n v="503403.49349999998"/>
    <n v="356577.4693"/>
    <n v="570523.95920000004"/>
    <n v="398527.7597"/>
    <n v="637644.42500000005"/>
  </r>
  <r>
    <s v="1"/>
    <n v="2"/>
    <x v="3"/>
    <s v="NH"/>
    <x v="21"/>
    <s v="1"/>
    <x v="0"/>
    <n v="117457.38959999999"/>
    <n v="205550.43179999999"/>
    <n v="152469.09039999999"/>
    <n v="266820.9081"/>
    <n v="182205.61489999999"/>
    <n v="318859.82620000001"/>
    <n v="217279.31539999999"/>
    <n v="380238.80200000003"/>
    <n v="256366.97080000001"/>
    <n v="448642.19890000002"/>
    <n v="281243.31589999999"/>
    <n v="492175.8027"/>
    <n v="304657.20419999998"/>
    <n v="533150.10730000003"/>
  </r>
  <r>
    <s v="1"/>
    <n v="2"/>
    <x v="3"/>
    <s v="NH"/>
    <x v="21"/>
    <s v="2"/>
    <x v="1"/>
    <n v="98543.223899999997"/>
    <n v="172450.64189999999"/>
    <n v="131064.8569"/>
    <n v="229363.49960000001"/>
    <n v="161215.79560000001"/>
    <n v="282127.6422"/>
    <n v="202352.99350000001"/>
    <n v="354117.73869999999"/>
    <n v="244489.22330000001"/>
    <n v="427856.14069999999"/>
    <n v="269888.35080000001"/>
    <n v="472304.61379999999"/>
    <n v="293646.0711"/>
    <n v="513880.62449999998"/>
  </r>
  <r>
    <s v="1"/>
    <n v="2"/>
    <x v="3"/>
    <s v="NH"/>
    <x v="21"/>
    <s v="3"/>
    <x v="2"/>
    <n v="90973.231599999999"/>
    <n v="159203.15530000001"/>
    <n v="125652.39479999999"/>
    <n v="219891.69089999999"/>
    <n v="159358.61869999999"/>
    <n v="278877.58289999998"/>
    <n v="208080.6826"/>
    <n v="364141.19449999998"/>
    <n v="259188.27720000001"/>
    <n v="453579.48509999999"/>
    <n v="291670.12829999998"/>
    <n v="510422.72460000002"/>
    <n v="323663.37109999999"/>
    <n v="566410.89930000005"/>
  </r>
  <r>
    <s v="1"/>
    <n v="2"/>
    <x v="3"/>
    <s v="NH"/>
    <x v="21"/>
    <s v="4"/>
    <x v="3"/>
    <n v="101270.5217"/>
    <n v="162032.83730000001"/>
    <n v="141778.73050000001"/>
    <n v="226845.97210000001"/>
    <n v="182286.93909999999"/>
    <n v="291659.10700000002"/>
    <n v="243049.25219999999"/>
    <n v="388878.80940000003"/>
    <n v="303811.56530000002"/>
    <n v="486098.51179999998"/>
    <n v="344319.77399999998"/>
    <n v="550911.64659999998"/>
    <n v="384827.98269999999"/>
    <n v="615724.78150000004"/>
  </r>
  <r>
    <s v="1"/>
    <n v="2"/>
    <x v="3"/>
    <s v="NH"/>
    <x v="22"/>
    <s v="1"/>
    <x v="0"/>
    <n v="117974.1441"/>
    <n v="206454.75210000001"/>
    <n v="153052.323"/>
    <n v="267841.56520000001"/>
    <n v="182826.24830000001"/>
    <n v="319945.93449999997"/>
    <n v="217913.27929999999"/>
    <n v="381348.2389"/>
    <n v="257039.93169999999"/>
    <n v="449819.88050000003"/>
    <n v="281949.7193"/>
    <n v="493412.00870000001"/>
    <n v="305365.60320000001"/>
    <n v="534389.80570000003"/>
  </r>
  <r>
    <s v="1"/>
    <n v="2"/>
    <x v="3"/>
    <s v="NH"/>
    <x v="22"/>
    <s v="2"/>
    <x v="1"/>
    <n v="99450.084400000007"/>
    <n v="174037.64780000001"/>
    <n v="132089.4148"/>
    <n v="231156.47589999999"/>
    <n v="162269.2095"/>
    <n v="283971.11670000001"/>
    <n v="203294.71720000001"/>
    <n v="355765.75510000001"/>
    <n v="245407.08670000001"/>
    <n v="429462.40159999998"/>
    <n v="270828.87760000001"/>
    <n v="473950.53580000001"/>
    <n v="294581.50429999997"/>
    <n v="515517.63250000001"/>
  </r>
  <r>
    <s v="1"/>
    <n v="2"/>
    <x v="3"/>
    <s v="NH"/>
    <x v="22"/>
    <s v="3"/>
    <x v="2"/>
    <n v="92112.532699999996"/>
    <n v="161196.93229999999"/>
    <n v="127282.67690000001"/>
    <n v="222744.6845"/>
    <n v="161499.9424"/>
    <n v="282624.89919999999"/>
    <n v="211026.45060000001"/>
    <n v="369296.28840000002"/>
    <n v="262889.30310000002"/>
    <n v="460056.2806"/>
    <n v="295907.44069999998"/>
    <n v="517838.02120000002"/>
    <n v="328447.04430000001"/>
    <n v="574782.32750000001"/>
  </r>
  <r>
    <s v="1"/>
    <n v="2"/>
    <x v="3"/>
    <s v="NH"/>
    <x v="22"/>
    <s v="4"/>
    <x v="3"/>
    <n v="101726.68979999999"/>
    <n v="162762.70619999999"/>
    <n v="142417.36569999999"/>
    <n v="227867.7886"/>
    <n v="183108.0416"/>
    <n v="292972.87109999999"/>
    <n v="244144.05549999999"/>
    <n v="390630.49469999998"/>
    <n v="305180.06949999998"/>
    <n v="488288.11839999998"/>
    <n v="345870.74540000001"/>
    <n v="553393.20090000005"/>
    <n v="386561.42139999999"/>
    <n v="618498.28330000001"/>
  </r>
  <r>
    <s v="1"/>
    <n v="2"/>
    <x v="3"/>
    <s v="NH"/>
    <x v="23"/>
    <s v="1"/>
    <x v="0"/>
    <n v="125466.8061"/>
    <n v="219566.91070000001"/>
    <n v="162807.70610000001"/>
    <n v="284913.48560000001"/>
    <n v="194509.81099999999"/>
    <n v="340392.16930000001"/>
    <n v="231881.39980000001"/>
    <n v="405792.4497"/>
    <n v="273545.98180000001"/>
    <n v="478705.4681"/>
    <n v="300068.0834"/>
    <n v="525119.14599999995"/>
    <n v="325011.36330000003"/>
    <n v="568769.88580000005"/>
  </r>
  <r>
    <s v="1"/>
    <n v="2"/>
    <x v="3"/>
    <s v="NH"/>
    <x v="23"/>
    <s v="2"/>
    <x v="1"/>
    <n v="105577.7659"/>
    <n v="184761.09030000001"/>
    <n v="140300.16269999999"/>
    <n v="245525.28460000001"/>
    <n v="172438.04319999999"/>
    <n v="301766.57569999999"/>
    <n v="216185.68059999999"/>
    <n v="378324.9411"/>
    <n v="261055.9798"/>
    <n v="456847.96460000001"/>
    <n v="288127.81140000001"/>
    <n v="504223.67"/>
    <n v="313432.64669999998"/>
    <n v="548507.13170000003"/>
  </r>
  <r>
    <s v="1"/>
    <n v="2"/>
    <x v="3"/>
    <s v="NH"/>
    <x v="23"/>
    <s v="3"/>
    <x v="2"/>
    <n v="97668.366299999994"/>
    <n v="170919.64110000001"/>
    <n v="134937.4325"/>
    <n v="236140.50690000001"/>
    <n v="171183.408"/>
    <n v="299570.96399999998"/>
    <n v="223620.39439999999"/>
    <n v="391335.69020000001"/>
    <n v="278565.87699999998"/>
    <n v="487490.28480000002"/>
    <n v="313524.3677"/>
    <n v="548667.64359999995"/>
    <n v="347969.06410000002"/>
    <n v="608945.86210000003"/>
  </r>
  <r>
    <s v="1"/>
    <n v="2"/>
    <x v="3"/>
    <s v="NH"/>
    <x v="23"/>
    <s v="4"/>
    <x v="3"/>
    <n v="108183.2265"/>
    <n v="173093.1649"/>
    <n v="151456.51699999999"/>
    <n v="242330.43090000001"/>
    <n v="194729.8076"/>
    <n v="311567.69679999998"/>
    <n v="259639.74350000001"/>
    <n v="415423.59570000001"/>
    <n v="324549.67930000002"/>
    <n v="519279.49469999998"/>
    <n v="367822.96990000003"/>
    <n v="588516.76060000004"/>
    <n v="411096.26049999997"/>
    <n v="657754.02650000004"/>
  </r>
  <r>
    <s v="1"/>
    <n v="2"/>
    <x v="3"/>
    <s v="NH"/>
    <x v="24"/>
    <s v="1"/>
    <x v="0"/>
    <n v="132526.03630000001"/>
    <n v="231920.56340000001"/>
    <n v="172157.69200000001"/>
    <n v="301275.96090000001"/>
    <n v="205846.01759999999"/>
    <n v="360230.53080000001"/>
    <n v="245625.9019"/>
    <n v="429845.32829999999"/>
    <n v="289922.96029999998"/>
    <n v="507365.18040000001"/>
    <n v="318102.0613"/>
    <n v="556678.60730000003"/>
    <n v="344667.73680000001"/>
    <n v="603168.53949999996"/>
  </r>
  <r>
    <s v="1"/>
    <n v="2"/>
    <x v="3"/>
    <s v="NH"/>
    <x v="24"/>
    <s v="2"/>
    <x v="1"/>
    <n v="110491.8296"/>
    <n v="193360.70189999999"/>
    <n v="147222.86410000001"/>
    <n v="257640.01209999999"/>
    <n v="181393.9608"/>
    <n v="317439.4314"/>
    <n v="228237.50690000001"/>
    <n v="399415.63699999999"/>
    <n v="276085.99709999998"/>
    <n v="483150.49479999999"/>
    <n v="304874.1127"/>
    <n v="533529.69720000005"/>
    <n v="331840.33490000002"/>
    <n v="580720.58609999996"/>
  </r>
  <r>
    <s v="1"/>
    <n v="2"/>
    <x v="3"/>
    <s v="NH"/>
    <x v="24"/>
    <s v="3"/>
    <x v="2"/>
    <n v="101561.2944"/>
    <n v="177732.26519999999"/>
    <n v="140193.59959999999"/>
    <n v="245338.79930000001"/>
    <n v="177692.48069999999"/>
    <n v="310961.84139999998"/>
    <n v="231800.47519999999"/>
    <n v="405650.83169999998"/>
    <n v="288687.4901"/>
    <n v="505203.10759999999"/>
    <n v="324760.03999999998"/>
    <n v="568330.06999999995"/>
    <n v="360263.38640000002"/>
    <n v="630460.92630000005"/>
  </r>
  <r>
    <s v="1"/>
    <n v="2"/>
    <x v="3"/>
    <s v="NH"/>
    <x v="24"/>
    <s v="4"/>
    <x v="3"/>
    <n v="114246.9774"/>
    <n v="182795.16649999999"/>
    <n v="159945.7683"/>
    <n v="255913.23310000001"/>
    <n v="205644.55919999999"/>
    <n v="329031.29969999997"/>
    <n v="274192.74560000002"/>
    <n v="438708.3995"/>
    <n v="342740.93209999998"/>
    <n v="548385.49950000003"/>
    <n v="388439.723"/>
    <n v="621503.56599999999"/>
    <n v="434138.51390000002"/>
    <n v="694621.63260000001"/>
  </r>
  <r>
    <s v="1"/>
    <n v="2"/>
    <x v="3"/>
    <s v="NH"/>
    <x v="25"/>
    <s v="1"/>
    <x v="0"/>
    <n v="123149.79090000001"/>
    <n v="215512.1342"/>
    <n v="159941.23050000001"/>
    <n v="279897.15330000001"/>
    <n v="191207.40049999999"/>
    <n v="334612.951"/>
    <n v="228114.45319999999"/>
    <n v="399200.29320000001"/>
    <n v="269222.40580000001"/>
    <n v="471139.21010000003"/>
    <n v="295376.34759999998"/>
    <n v="516908.60830000002"/>
    <n v="320020.6532"/>
    <n v="560036.14320000005"/>
  </r>
  <r>
    <s v="1"/>
    <n v="2"/>
    <x v="3"/>
    <s v="NH"/>
    <x v="25"/>
    <s v="2"/>
    <x v="1"/>
    <n v="102870.57090000001"/>
    <n v="180023.49909999999"/>
    <n v="136992.36309999999"/>
    <n v="239736.6355"/>
    <n v="168702.85339999999"/>
    <n v="295229.99349999998"/>
    <n v="212110.97519999999"/>
    <n v="371194.20649999997"/>
    <n v="256487.50200000001"/>
    <n v="448853.12849999999"/>
    <n v="283201.95289999997"/>
    <n v="495603.41759999999"/>
    <n v="308214.9032"/>
    <n v="539376.08050000004"/>
  </r>
  <r>
    <s v="1"/>
    <n v="2"/>
    <x v="3"/>
    <s v="NH"/>
    <x v="25"/>
    <s v="3"/>
    <x v="2"/>
    <n v="94681.951799999995"/>
    <n v="165693.41570000001"/>
    <n v="130721.19190000001"/>
    <n v="228762.0857"/>
    <n v="165717.2806"/>
    <n v="290005.24109999998"/>
    <n v="216241.55499999999"/>
    <n v="378422.72129999998"/>
    <n v="269323.51179999998"/>
    <n v="471316.14569999999"/>
    <n v="303006.87099999998"/>
    <n v="530262.02430000005"/>
    <n v="336166.3615"/>
    <n v="588291.13249999995"/>
  </r>
  <r>
    <s v="1"/>
    <n v="2"/>
    <x v="3"/>
    <s v="NH"/>
    <x v="25"/>
    <s v="4"/>
    <x v="3"/>
    <n v="106168.3817"/>
    <n v="169869.41329999999"/>
    <n v="148635.73439999999"/>
    <n v="237817.17860000001"/>
    <n v="191103.0871"/>
    <n v="305764.94380000001"/>
    <n v="254804.11610000001"/>
    <n v="407686.59179999999"/>
    <n v="318505.14510000002"/>
    <n v="509608.23979999998"/>
    <n v="360972.49780000001"/>
    <n v="577556.00509999995"/>
    <n v="403439.8505"/>
    <n v="645503.77040000004"/>
  </r>
  <r>
    <s v="1"/>
    <n v="2"/>
    <x v="4"/>
    <s v="RI"/>
    <x v="26"/>
    <s v="1"/>
    <x v="0"/>
    <n v="133559.5528"/>
    <n v="233729.21739999999"/>
    <n v="173324.16740000001"/>
    <n v="303317.2929"/>
    <n v="207087.2965"/>
    <n v="362402.76890000002"/>
    <n v="246893.84460000001"/>
    <n v="432064.228"/>
    <n v="291268.89980000001"/>
    <n v="509720.5747"/>
    <n v="319514.88760000002"/>
    <n v="559151.05330000003"/>
    <n v="346084.5563"/>
    <n v="605647.97340000002"/>
  </r>
  <r>
    <s v="1"/>
    <n v="2"/>
    <x v="4"/>
    <s v="RI"/>
    <x v="26"/>
    <s v="2"/>
    <x v="1"/>
    <n v="112305.55590000001"/>
    <n v="196534.72270000001"/>
    <n v="149271.98749999999"/>
    <n v="261225.97810000001"/>
    <n v="183500.7984"/>
    <n v="321126.39720000001"/>
    <n v="230120.96729999999"/>
    <n v="402711.69280000002"/>
    <n v="277921.7402"/>
    <n v="486363.0453"/>
    <n v="306755.18459999998"/>
    <n v="536821.57299999997"/>
    <n v="333711.22110000002"/>
    <n v="583994.63699999999"/>
  </r>
  <r>
    <s v="1"/>
    <n v="2"/>
    <x v="4"/>
    <s v="RI"/>
    <x v="26"/>
    <s v="3"/>
    <x v="2"/>
    <n v="103839.90089999999"/>
    <n v="181719.8265"/>
    <n v="143454.16940000001"/>
    <n v="251044.79639999999"/>
    <n v="181975.13510000001"/>
    <n v="318456.48639999999"/>
    <n v="237692.01990000001"/>
    <n v="415961.03499999997"/>
    <n v="296089.55290000001"/>
    <n v="518156.71759999997"/>
    <n v="333234.67700000003"/>
    <n v="583160.68469999998"/>
    <n v="369830.74619999999"/>
    <n v="647203.80590000004"/>
  </r>
  <r>
    <s v="1"/>
    <n v="2"/>
    <x v="4"/>
    <s v="RI"/>
    <x v="26"/>
    <s v="4"/>
    <x v="3"/>
    <n v="115159.32"/>
    <n v="184254.9148"/>
    <n v="161223.04800000001"/>
    <n v="257956.88070000001"/>
    <n v="207286.77600000001"/>
    <n v="331658.84659999999"/>
    <n v="276382.36800000002"/>
    <n v="442211.7954"/>
    <n v="345477.96010000003"/>
    <n v="552764.74430000002"/>
    <n v="391541.68810000003"/>
    <n v="626466.71030000004"/>
    <n v="437605.41600000003"/>
    <n v="700168.67610000004"/>
  </r>
  <r>
    <s v="1"/>
    <n v="2"/>
    <x v="4"/>
    <s v="RI"/>
    <x v="27"/>
    <s v="1"/>
    <x v="0"/>
    <n v="138693.53279999999"/>
    <n v="242713.68239999999"/>
    <n v="180124.14980000001"/>
    <n v="315217.26209999999"/>
    <n v="215331.8014"/>
    <n v="376830.65250000003"/>
    <n v="256889.83530000001"/>
    <n v="449557.21169999999"/>
    <n v="303179.4167"/>
    <n v="530563.97919999994"/>
    <n v="332630.4938"/>
    <n v="582103.36399999994"/>
    <n v="360380.08510000003"/>
    <n v="630665.14890000003"/>
  </r>
  <r>
    <s v="1"/>
    <n v="2"/>
    <x v="4"/>
    <s v="RI"/>
    <x v="27"/>
    <s v="2"/>
    <x v="1"/>
    <n v="115879.41650000001"/>
    <n v="202788.97889999999"/>
    <n v="154306.674"/>
    <n v="270036.67940000002"/>
    <n v="190014.18590000001"/>
    <n v="332524.82539999997"/>
    <n v="238885.92240000001"/>
    <n v="418050.36410000001"/>
    <n v="288852.64990000002"/>
    <n v="505492.13740000001"/>
    <n v="318934.29969999997"/>
    <n v="558135.02430000005"/>
    <n v="347098.61629999999"/>
    <n v="607422.5784"/>
  </r>
  <r>
    <s v="1"/>
    <n v="2"/>
    <x v="4"/>
    <s v="RI"/>
    <x v="27"/>
    <s v="3"/>
    <x v="2"/>
    <n v="106671.1182"/>
    <n v="186674.45689999999"/>
    <n v="147276.8322"/>
    <n v="257734.4564"/>
    <n v="186709.00099999999"/>
    <n v="326740.75180000003"/>
    <n v="243641.16320000001"/>
    <n v="426372.0356"/>
    <n v="303450.7181"/>
    <n v="531038.75659999996"/>
    <n v="341406.0662"/>
    <n v="597460.61569999997"/>
    <n v="378772.06180000002"/>
    <n v="662851.10829999996"/>
  </r>
  <r>
    <s v="1"/>
    <n v="2"/>
    <x v="4"/>
    <s v="RI"/>
    <x v="27"/>
    <s v="4"/>
    <x v="3"/>
    <n v="119569.3159"/>
    <n v="191310.90830000001"/>
    <n v="167397.0422"/>
    <n v="267835.27159999998"/>
    <n v="215224.76860000001"/>
    <n v="344359.6349"/>
    <n v="286966.35810000001"/>
    <n v="459146.17989999999"/>
    <n v="358707.94770000002"/>
    <n v="573932.72479999997"/>
    <n v="406535.674"/>
    <n v="650457.0882"/>
    <n v="454363.40039999998"/>
    <n v="726981.45149999997"/>
  </r>
  <r>
    <s v="1"/>
    <n v="2"/>
    <x v="5"/>
    <s v="VT"/>
    <x v="28"/>
    <s v="1"/>
    <x v="0"/>
    <n v="123024.80530000001"/>
    <n v="215293.4093"/>
    <n v="159674.47500000001"/>
    <n v="279430.33110000001"/>
    <n v="190797.4822"/>
    <n v="333895.59389999998"/>
    <n v="227498.932"/>
    <n v="398123.13099999999"/>
    <n v="268406.56819999998"/>
    <n v="469711.49430000002"/>
    <n v="294443.31790000002"/>
    <n v="515275.8064"/>
    <n v="318942.13030000002"/>
    <n v="558148.72809999995"/>
  </r>
  <r>
    <s v="1"/>
    <n v="2"/>
    <x v="5"/>
    <s v="VT"/>
    <x v="28"/>
    <s v="2"/>
    <x v="1"/>
    <n v="103330.705"/>
    <n v="180828.73379999999"/>
    <n v="137387.59349999999"/>
    <n v="240428.2887"/>
    <n v="168942.1041"/>
    <n v="295648.68229999999"/>
    <n v="211957.09220000001"/>
    <n v="370924.91149999999"/>
    <n v="256039.0171"/>
    <n v="448068.27980000002"/>
    <n v="282620.10739999998"/>
    <n v="494585.18780000001"/>
    <n v="307476.93040000001"/>
    <n v="538084.62820000004"/>
  </r>
  <r>
    <s v="1"/>
    <n v="2"/>
    <x v="5"/>
    <s v="VT"/>
    <x v="28"/>
    <s v="3"/>
    <x v="2"/>
    <n v="95467.356499999994"/>
    <n v="167067.87409999999"/>
    <n v="131873.64910000001"/>
    <n v="230778.88579999999"/>
    <n v="167266.8811"/>
    <n v="292717.04190000001"/>
    <n v="218443.69330000001"/>
    <n v="382276.4632"/>
    <n v="272104.40860000002"/>
    <n v="476182.71509999997"/>
    <n v="306222.77830000001"/>
    <n v="535889.86199999996"/>
    <n v="339832.3909"/>
    <n v="594706.68389999995"/>
  </r>
  <r>
    <s v="1"/>
    <n v="2"/>
    <x v="5"/>
    <s v="VT"/>
    <x v="28"/>
    <s v="4"/>
    <x v="3"/>
    <n v="106073.3066"/>
    <n v="169717.29319999999"/>
    <n v="148502.6293"/>
    <n v="237604.21049999999"/>
    <n v="190931.95189999999"/>
    <n v="305491.12770000001"/>
    <n v="254575.93599999999"/>
    <n v="407321.5036"/>
    <n v="318219.92"/>
    <n v="509151.87949999998"/>
    <n v="360649.2426"/>
    <n v="577038.79669999995"/>
    <n v="403078.56520000001"/>
    <n v="644925.71400000004"/>
  </r>
  <r>
    <s v="1"/>
    <n v="2"/>
    <x v="5"/>
    <s v="VT"/>
    <x v="29"/>
    <s v="1"/>
    <x v="0"/>
    <n v="124991.70729999999"/>
    <n v="218735.4878"/>
    <n v="162313.38380000001"/>
    <n v="284048.4216"/>
    <n v="194025.8075"/>
    <n v="339545.16310000001"/>
    <n v="231452.5981"/>
    <n v="405042.04670000001"/>
    <n v="273144.95309999998"/>
    <n v="478003.6678"/>
    <n v="299672.67489999998"/>
    <n v="524427.18090000004"/>
    <n v="324662.45569999999"/>
    <n v="568159.29740000004"/>
  </r>
  <r>
    <s v="1"/>
    <n v="2"/>
    <x v="5"/>
    <s v="VT"/>
    <x v="29"/>
    <s v="2"/>
    <x v="1"/>
    <n v="104517.5223"/>
    <n v="182905.66409999999"/>
    <n v="139143.85449999999"/>
    <n v="243501.74530000001"/>
    <n v="171304.8707"/>
    <n v="299783.52360000001"/>
    <n v="215295.24050000001"/>
    <n v="376766.67090000003"/>
    <n v="260287.59839999999"/>
    <n v="455503.29710000003"/>
    <n v="287381.21870000003"/>
    <n v="502917.13270000002"/>
    <n v="312743.1888"/>
    <n v="547300.58039999998"/>
  </r>
  <r>
    <s v="1"/>
    <n v="2"/>
    <x v="5"/>
    <s v="VT"/>
    <x v="29"/>
    <s v="3"/>
    <x v="2"/>
    <n v="96267.259099999996"/>
    <n v="168467.7034"/>
    <n v="132922.99170000001"/>
    <n v="232615.23560000001"/>
    <n v="168525.54300000001"/>
    <n v="294919.70010000002"/>
    <n v="219940.57010000001"/>
    <n v="384895.9976"/>
    <n v="273937.8726"/>
    <n v="479391.27710000001"/>
    <n v="308215.07179999998"/>
    <n v="539376.37580000004"/>
    <n v="341963.3651"/>
    <n v="598435.88899999997"/>
  </r>
  <r>
    <s v="1"/>
    <n v="2"/>
    <x v="5"/>
    <s v="VT"/>
    <x v="29"/>
    <s v="4"/>
    <x v="3"/>
    <n v="107758.7447"/>
    <n v="172413.99419999999"/>
    <n v="150862.2426"/>
    <n v="241379.59179999999"/>
    <n v="193965.74050000001"/>
    <n v="310345.18939999997"/>
    <n v="258620.98740000001"/>
    <n v="413793.5858"/>
    <n v="323276.23420000001"/>
    <n v="517241.98239999998"/>
    <n v="366379.73200000002"/>
    <n v="586207.57999999996"/>
    <n v="409483.23"/>
    <n v="655173.17760000005"/>
  </r>
  <r>
    <s v="1"/>
    <n v="2"/>
    <x v="5"/>
    <s v="VT"/>
    <x v="30"/>
    <s v="1"/>
    <x v="0"/>
    <n v="125550.13219999999"/>
    <n v="219712.73139999999"/>
    <n v="162985.54610000001"/>
    <n v="285224.70569999999"/>
    <n v="194783.09340000001"/>
    <n v="340870.41360000003"/>
    <n v="232291.75150000001"/>
    <n v="406510.56510000001"/>
    <n v="274089.87839999999"/>
    <n v="479657.28710000002"/>
    <n v="300690.10840000003"/>
    <n v="526207.68980000005"/>
    <n v="325730.38429999998"/>
    <n v="570028.17260000005"/>
  </r>
  <r>
    <s v="1"/>
    <n v="2"/>
    <x v="5"/>
    <s v="VT"/>
    <x v="30"/>
    <s v="2"/>
    <x v="1"/>
    <n v="105271.0122"/>
    <n v="184224.27129999999"/>
    <n v="140036.67869999999"/>
    <n v="245064.18780000001"/>
    <n v="172278.54629999999"/>
    <n v="301487.45610000001"/>
    <n v="216288.27340000001"/>
    <n v="378504.47840000002"/>
    <n v="261354.97459999999"/>
    <n v="457371.20549999998"/>
    <n v="288515.71370000002"/>
    <n v="504902.49900000001"/>
    <n v="313924.63419999997"/>
    <n v="549368.10990000004"/>
  </r>
  <r>
    <s v="1"/>
    <n v="2"/>
    <x v="5"/>
    <s v="VT"/>
    <x v="30"/>
    <s v="3"/>
    <x v="2"/>
    <n v="97144.765599999999"/>
    <n v="170003.33979999999"/>
    <n v="134169.1312"/>
    <n v="234795.97949999999"/>
    <n v="170150.34539999999"/>
    <n v="297763.10440000001"/>
    <n v="222152.30809999999"/>
    <n v="388766.5392"/>
    <n v="276711.95319999999"/>
    <n v="484245.91800000001"/>
    <n v="311380.43780000001"/>
    <n v="544915.76619999995"/>
    <n v="345525.05379999999"/>
    <n v="604668.84420000005"/>
  </r>
  <r>
    <s v="1"/>
    <n v="2"/>
    <x v="5"/>
    <s v="VT"/>
    <x v="30"/>
    <s v="4"/>
    <x v="3"/>
    <n v="108246.6119"/>
    <n v="173194.5816"/>
    <n v="151545.25659999999"/>
    <n v="242472.4143"/>
    <n v="194843.9014"/>
    <n v="311750.24680000002"/>
    <n v="259791.86850000001"/>
    <n v="415666.99579999998"/>
    <n v="324739.8357"/>
    <n v="519583.74479999999"/>
    <n v="368038.4804"/>
    <n v="588861.5773"/>
    <n v="411337.1251"/>
    <n v="658139.41"/>
  </r>
  <r>
    <s v="1"/>
    <n v="2"/>
    <x v="5"/>
    <s v="VT"/>
    <x v="31"/>
    <s v="1"/>
    <x v="0"/>
    <n v="122508.0434"/>
    <n v="214389.07610000001"/>
    <n v="159091.23269999999"/>
    <n v="278409.65710000001"/>
    <n v="190176.83739999999"/>
    <n v="332809.4656"/>
    <n v="226864.95439999999"/>
    <n v="397013.6703"/>
    <n v="267733.59120000002"/>
    <n v="468533.78450000001"/>
    <n v="293736.89689999999"/>
    <n v="514039.56949999998"/>
    <n v="318233.7121"/>
    <n v="556908.99620000005"/>
  </r>
  <r>
    <s v="1"/>
    <n v="2"/>
    <x v="5"/>
    <s v="VT"/>
    <x v="31"/>
    <s v="2"/>
    <x v="1"/>
    <n v="102423.8383"/>
    <n v="179241.71710000001"/>
    <n v="136363.02729999999"/>
    <n v="238635.2977"/>
    <n v="167888.68"/>
    <n v="293805.19"/>
    <n v="211015.35569999999"/>
    <n v="369276.8726"/>
    <n v="255121.13829999999"/>
    <n v="446461.99190000002"/>
    <n v="281679.56349999999"/>
    <n v="492939.23609999998"/>
    <n v="306541.47879999998"/>
    <n v="536447.58790000004"/>
  </r>
  <r>
    <s v="1"/>
    <n v="2"/>
    <x v="5"/>
    <s v="VT"/>
    <x v="31"/>
    <s v="3"/>
    <x v="2"/>
    <n v="94328.049700000003"/>
    <n v="165074.08689999999"/>
    <n v="130243.359"/>
    <n v="227925.87830000001"/>
    <n v="165125.54740000001"/>
    <n v="288969.70789999998"/>
    <n v="215497.91209999999"/>
    <n v="377121.34629999998"/>
    <n v="268403.36619999999"/>
    <n v="469705.89079999999"/>
    <n v="301985.4474"/>
    <n v="528474.53289999999"/>
    <n v="335048.69699999999"/>
    <n v="586335.21979999996"/>
  </r>
  <r>
    <s v="1"/>
    <n v="2"/>
    <x v="5"/>
    <s v="VT"/>
    <x v="31"/>
    <s v="4"/>
    <x v="3"/>
    <n v="105617.13219999999"/>
    <n v="168987.41409999999"/>
    <n v="147863.98509999999"/>
    <n v="236582.37969999999"/>
    <n v="190110.83799999999"/>
    <n v="304177.34529999999"/>
    <n v="253481.11730000001"/>
    <n v="405569.79379999998"/>
    <n v="316851.39669999998"/>
    <n v="506962.24219999998"/>
    <n v="359098.24959999998"/>
    <n v="574557.20779999997"/>
    <n v="401345.10239999997"/>
    <n v="642152.17350000003"/>
  </r>
  <r>
    <s v="10"/>
    <n v="11"/>
    <x v="6"/>
    <s v="AK"/>
    <x v="32"/>
    <s v="1"/>
    <x v="0"/>
    <n v="139927.1128"/>
    <n v="244872.44750000001"/>
    <n v="181420.66159999999"/>
    <n v="317486.15779999999"/>
    <n v="216615.41250000001"/>
    <n v="379076.9718"/>
    <n v="258051.07810000001"/>
    <n v="451589.38669999997"/>
    <n v="304288.31900000002"/>
    <n v="532504.55830000003"/>
    <n v="333736.10389999999"/>
    <n v="584038.18180000002"/>
    <n v="361379.97690000001"/>
    <n v="632414.95959999994"/>
  </r>
  <r>
    <s v="10"/>
    <n v="11"/>
    <x v="6"/>
    <s v="AK"/>
    <x v="32"/>
    <s v="2"/>
    <x v="1"/>
    <n v="118561.93"/>
    <n v="207483.37760000001"/>
    <n v="157242.39060000001"/>
    <n v="275174.18349999998"/>
    <n v="192905.26459999999"/>
    <n v="337584.21299999999"/>
    <n v="241190.27069999999"/>
    <n v="422082.97379999998"/>
    <n v="290871.18829999998"/>
    <n v="509024.57939999999"/>
    <n v="320909.50939999998"/>
    <n v="561591.64139999996"/>
    <n v="348941.77590000001"/>
    <n v="610648.10789999994"/>
  </r>
  <r>
    <s v="10"/>
    <n v="11"/>
    <x v="6"/>
    <s v="AK"/>
    <x v="32"/>
    <s v="3"/>
    <x v="2"/>
    <n v="110199.16099999999"/>
    <n v="192848.53159999999"/>
    <n v="152347.05919999999"/>
    <n v="266607.35359999997"/>
    <n v="193395.92310000001"/>
    <n v="338442.86540000001"/>
    <n v="252893.8321"/>
    <n v="442564.20610000001"/>
    <n v="315086.44209999999"/>
    <n v="551401.27370000002"/>
    <n v="354752.25160000002"/>
    <n v="620816.44039999996"/>
    <n v="393866.12800000003"/>
    <n v="689265.72409999999"/>
  </r>
  <r>
    <s v="10"/>
    <n v="11"/>
    <x v="6"/>
    <s v="AK"/>
    <x v="32"/>
    <s v="4"/>
    <x v="3"/>
    <n v="120669.88989999999"/>
    <n v="193071.82689999999"/>
    <n v="168937.84589999999"/>
    <n v="270300.5576"/>
    <n v="217205.80189999999"/>
    <n v="347529.28820000001"/>
    <n v="289607.73580000002"/>
    <n v="463372.38429999998"/>
    <n v="362009.66979999997"/>
    <n v="579215.48030000005"/>
    <n v="410277.62579999998"/>
    <n v="656444.21109999996"/>
    <n v="458545.58179999999"/>
    <n v="733672.94180000003"/>
  </r>
  <r>
    <s v="10"/>
    <n v="11"/>
    <x v="6"/>
    <s v="AK"/>
    <x v="33"/>
    <s v="1"/>
    <x v="0"/>
    <n v="143519.28159999999"/>
    <n v="251158.74280000001"/>
    <n v="186043.55850000001"/>
    <n v="325576.22739999997"/>
    <n v="222105.02499999999"/>
    <n v="388683.79399999999"/>
    <n v="264548.89429999999"/>
    <n v="462960.5649"/>
    <n v="311920.75679999997"/>
    <n v="545861.32440000004"/>
    <n v="342094.58500000002"/>
    <n v="598665.52390000003"/>
    <n v="370408.34120000002"/>
    <n v="648214.59719999996"/>
  </r>
  <r>
    <s v="10"/>
    <n v="11"/>
    <x v="6"/>
    <s v="AK"/>
    <x v="33"/>
    <s v="2"/>
    <x v="1"/>
    <n v="121792.0261"/>
    <n v="213136.04560000001"/>
    <n v="161455.48420000001"/>
    <n v="282547.09730000002"/>
    <n v="197993.00820000001"/>
    <n v="346487.76449999999"/>
    <n v="247402.30910000001"/>
    <n v="432954.04080000002"/>
    <n v="298276.21590000001"/>
    <n v="521983.37770000001"/>
    <n v="329050.58960000001"/>
    <n v="575838.5318"/>
    <n v="357759.3222"/>
    <n v="626078.8138"/>
  </r>
  <r>
    <s v="10"/>
    <n v="11"/>
    <x v="6"/>
    <s v="AK"/>
    <x v="33"/>
    <s v="3"/>
    <x v="2"/>
    <n v="113319.2292"/>
    <n v="198308.65109999999"/>
    <n v="156682.41279999999"/>
    <n v="274194.22240000003"/>
    <n v="198927.93419999999"/>
    <n v="348123.8848"/>
    <n v="260185.65340000001"/>
    <n v="455324.8933"/>
    <n v="324183.74660000001"/>
    <n v="567321.55649999995"/>
    <n v="365022.77189999999"/>
    <n v="638789.85089999996"/>
    <n v="405300.50929999998"/>
    <n v="709275.89119999995"/>
  </r>
  <r>
    <s v="10"/>
    <n v="11"/>
    <x v="6"/>
    <s v="AK"/>
    <x v="33"/>
    <s v="4"/>
    <x v="3"/>
    <n v="123771.8783"/>
    <n v="198035.00829999999"/>
    <n v="173280.62969999999"/>
    <n v="277249.01169999997"/>
    <n v="222789.38099999999"/>
    <n v="356463.01500000001"/>
    <n v="297052.50809999998"/>
    <n v="475284.02"/>
    <n v="371315.63510000001"/>
    <n v="594105.02509999997"/>
    <n v="420824.38640000002"/>
    <n v="673319.02839999995"/>
    <n v="470333.13770000002"/>
    <n v="752533.03170000005"/>
  </r>
  <r>
    <s v="10"/>
    <n v="11"/>
    <x v="6"/>
    <s v="AK"/>
    <x v="34"/>
    <s v="1"/>
    <x v="0"/>
    <n v="144694.38709999999"/>
    <n v="253215.17739999999"/>
    <n v="187734.94039999999"/>
    <n v="328536.14569999999"/>
    <n v="224271.03570000001"/>
    <n v="392474.3125"/>
    <n v="267333.0833"/>
    <n v="467832.8958"/>
    <n v="315348.10129999998"/>
    <n v="551859.17720000003"/>
    <n v="345914.89919999999"/>
    <n v="605351.0736"/>
    <n v="374654.4166"/>
    <n v="655645.22900000005"/>
  </r>
  <r>
    <s v="10"/>
    <n v="11"/>
    <x v="6"/>
    <s v="AK"/>
    <x v="34"/>
    <s v="2"/>
    <x v="1"/>
    <n v="121880.5199"/>
    <n v="213290.9099"/>
    <n v="161917.46359999999"/>
    <n v="283355.5613"/>
    <n v="198953.4192"/>
    <n v="348168.48359999998"/>
    <n v="249329.1697"/>
    <n v="436326.04700000002"/>
    <n v="301021.33399999997"/>
    <n v="526787.33440000005"/>
    <n v="332218.7046"/>
    <n v="581382.73300000001"/>
    <n v="361372.9472"/>
    <n v="632402.65749999997"/>
  </r>
  <r>
    <s v="10"/>
    <n v="11"/>
    <x v="6"/>
    <s v="AK"/>
    <x v="34"/>
    <s v="3"/>
    <x v="2"/>
    <n v="112828.15240000001"/>
    <n v="197449.26680000001"/>
    <n v="155896.68"/>
    <n v="272819.19"/>
    <n v="197791.6623"/>
    <n v="346135.40909999999"/>
    <n v="258418.0448"/>
    <n v="452231.5784"/>
    <n v="321921.82"/>
    <n v="563363.18500000006"/>
    <n v="362339.9816"/>
    <n v="634094.96770000004"/>
    <n v="402168.79070000001"/>
    <n v="703795.38379999995"/>
  </r>
  <r>
    <s v="10"/>
    <n v="11"/>
    <x v="6"/>
    <s v="AK"/>
    <x v="34"/>
    <s v="4"/>
    <x v="3"/>
    <n v="124764.89230000001"/>
    <n v="199623.83059999999"/>
    <n v="174670.84909999999"/>
    <n v="279473.3628"/>
    <n v="224576.80609999999"/>
    <n v="359322.89500000002"/>
    <n v="299435.7414"/>
    <n v="479097.19339999999"/>
    <n v="374294.67670000001"/>
    <n v="598871.49179999996"/>
    <n v="424200.6336"/>
    <n v="678721.02390000003"/>
    <n v="474106.5906"/>
    <n v="758570.55630000005"/>
  </r>
  <r>
    <s v="10"/>
    <n v="11"/>
    <x v="6"/>
    <s v="AK"/>
    <x v="35"/>
    <s v="1"/>
    <x v="0"/>
    <n v="147690.6404"/>
    <n v="258458.62059999999"/>
    <n v="191568.5442"/>
    <n v="335244.95240000001"/>
    <n v="228803.68539999999"/>
    <n v="400406.44949999999"/>
    <n v="272670.63679999998"/>
    <n v="477173.61420000001"/>
    <n v="321598.05180000002"/>
    <n v="562796.59069999994"/>
    <n v="352751.01510000002"/>
    <n v="617314.27650000004"/>
    <n v="382023.45860000001"/>
    <n v="668541.05249999999"/>
  </r>
  <r>
    <s v="10"/>
    <n v="11"/>
    <x v="6"/>
    <s v="AK"/>
    <x v="35"/>
    <s v="2"/>
    <x v="1"/>
    <n v="124695.7879"/>
    <n v="218217.62890000001"/>
    <n v="165546.16699999999"/>
    <n v="289705.79229999997"/>
    <n v="203285.13570000001"/>
    <n v="355748.98739999998"/>
    <n v="254523.8351"/>
    <n v="445416.71130000002"/>
    <n v="307157.58010000002"/>
    <n v="537525.76529999997"/>
    <n v="338946.12060000002"/>
    <n v="593155.71109999996"/>
    <n v="368636.5808"/>
    <n v="645114.01639999996"/>
  </r>
  <r>
    <s v="10"/>
    <n v="11"/>
    <x v="6"/>
    <s v="AK"/>
    <x v="35"/>
    <s v="3"/>
    <x v="2"/>
    <n v="115619.59329999999"/>
    <n v="202334.28829999999"/>
    <n v="159788.32639999999"/>
    <n v="279629.5711"/>
    <n v="202774.2003"/>
    <n v="354854.85060000001"/>
    <n v="265019.3322"/>
    <n v="463783.83140000002"/>
    <n v="330164.69329999998"/>
    <n v="577788.21329999994"/>
    <n v="371662.0257"/>
    <n v="650408.54500000004"/>
    <n v="412565.32829999999"/>
    <n v="721989.32460000005"/>
  </r>
  <r>
    <s v="10"/>
    <n v="11"/>
    <x v="6"/>
    <s v="AK"/>
    <x v="35"/>
    <s v="4"/>
    <x v="3"/>
    <n v="127355.0001"/>
    <n v="203768.00320000001"/>
    <n v="178297.0001"/>
    <n v="285275.20439999999"/>
    <n v="229239.0001"/>
    <n v="366782.4056"/>
    <n v="305652.0001"/>
    <n v="489043.20750000002"/>
    <n v="382065.0001"/>
    <n v="611304.00939999998"/>
    <n v="433007.0001"/>
    <n v="692811.21059999999"/>
    <n v="483949.0001"/>
    <n v="774318.41189999995"/>
  </r>
  <r>
    <s v="10"/>
    <n v="11"/>
    <x v="7"/>
    <s v="ID"/>
    <x v="36"/>
    <s v="1"/>
    <x v="0"/>
    <n v="122678.87179999999"/>
    <n v="214688.02559999999"/>
    <n v="159418.70680000001"/>
    <n v="278982.73690000002"/>
    <n v="190660.37270000001"/>
    <n v="333655.65220000001"/>
    <n v="227569.73180000001"/>
    <n v="398247.0306"/>
    <n v="268655.77970000001"/>
    <n v="470147.61450000003"/>
    <n v="294787.038"/>
    <n v="515877.31640000001"/>
    <n v="319439.88209999999"/>
    <n v="559019.79370000004"/>
  </r>
  <r>
    <s v="10"/>
    <n v="11"/>
    <x v="7"/>
    <s v="ID"/>
    <x v="36"/>
    <s v="2"/>
    <x v="1"/>
    <n v="101995.61719999999"/>
    <n v="178492.3302"/>
    <n v="136012.75390000001"/>
    <n v="238022.31940000001"/>
    <n v="167707.58979999999"/>
    <n v="293488.28210000001"/>
    <n v="211247.50339999999"/>
    <n v="369683.13089999999"/>
    <n v="255667.22769999999"/>
    <n v="447417.64850000001"/>
    <n v="282370.15889999998"/>
    <n v="494147.7781"/>
    <n v="307398.9902"/>
    <n v="537948.23289999994"/>
  </r>
  <r>
    <s v="10"/>
    <n v="11"/>
    <x v="7"/>
    <s v="ID"/>
    <x v="36"/>
    <s v="3"/>
    <x v="2"/>
    <n v="93567.927299999996"/>
    <n v="163743.87280000001"/>
    <n v="129125.03780000001"/>
    <n v="225968.8162"/>
    <n v="163618.22010000001"/>
    <n v="286331.88510000001"/>
    <n v="213348.9"/>
    <n v="373360.57490000001"/>
    <n v="265688.20500000002"/>
    <n v="464954.35879999999"/>
    <n v="298842.51130000001"/>
    <n v="522974.39480000001"/>
    <n v="331462.5147"/>
    <n v="580059.40060000005"/>
  </r>
  <r>
    <s v="10"/>
    <n v="11"/>
    <x v="7"/>
    <s v="ID"/>
    <x v="36"/>
    <s v="4"/>
    <x v="3"/>
    <n v="105751.58530000001"/>
    <n v="169202.53899999999"/>
    <n v="148052.2194"/>
    <n v="236883.5546"/>
    <n v="190352.8535"/>
    <n v="304564.57010000001"/>
    <n v="253803.80470000001"/>
    <n v="406086.09350000002"/>
    <n v="317254.75589999999"/>
    <n v="507607.61690000002"/>
    <n v="359555.39"/>
    <n v="575288.63249999995"/>
    <n v="401856.02409999998"/>
    <n v="642969.64820000005"/>
  </r>
  <r>
    <s v="10"/>
    <n v="11"/>
    <x v="7"/>
    <s v="ID"/>
    <x v="37"/>
    <s v="1"/>
    <x v="0"/>
    <n v="125582.87450000001"/>
    <n v="219770.03030000001"/>
    <n v="163028.91329999999"/>
    <n v="285300.59820000001"/>
    <n v="194835.67310000001"/>
    <n v="340962.42800000001"/>
    <n v="232355.50140000001"/>
    <n v="406622.1274"/>
    <n v="274165.8382"/>
    <n v="479790.2169"/>
    <n v="300773.75380000001"/>
    <n v="526354.06920000003"/>
    <n v="325821.55469999998"/>
    <n v="570187.72069999995"/>
  </r>
  <r>
    <s v="10"/>
    <n v="11"/>
    <x v="7"/>
    <s v="ID"/>
    <x v="37"/>
    <s v="2"/>
    <x v="1"/>
    <n v="105293.80469999999"/>
    <n v="184264.15820000001"/>
    <n v="140068.78769999999"/>
    <n v="245120.37839999999"/>
    <n v="172320.0857"/>
    <n v="301560.15010000003"/>
    <n v="216344.17230000001"/>
    <n v="378602.3015"/>
    <n v="261424.68700000001"/>
    <n v="457493.20209999999"/>
    <n v="288593.38660000003"/>
    <n v="505038.4265"/>
    <n v="314010.01289999997"/>
    <n v="549517.52260000003"/>
  </r>
  <r>
    <s v="10"/>
    <n v="11"/>
    <x v="7"/>
    <s v="ID"/>
    <x v="37"/>
    <s v="3"/>
    <x v="2"/>
    <n v="97162.821800000005"/>
    <n v="170034.9382"/>
    <n v="134193.51029999999"/>
    <n v="234838.64309999999"/>
    <n v="170180.53580000001"/>
    <n v="297815.93770000001"/>
    <n v="222190.24909999999"/>
    <n v="388832.93579999998"/>
    <n v="276758.89929999999"/>
    <n v="484328.07380000001"/>
    <n v="311432.55119999999"/>
    <n v="545006.96470000001"/>
    <n v="345582.07740000001"/>
    <n v="604768.63549999997"/>
  </r>
  <r>
    <s v="10"/>
    <n v="11"/>
    <x v="7"/>
    <s v="ID"/>
    <x v="37"/>
    <s v="4"/>
    <x v="3"/>
    <n v="108274.7368"/>
    <n v="173239.5815"/>
    <n v="151584.63149999999"/>
    <n v="242535.41409999999"/>
    <n v="194894.5263"/>
    <n v="311831.24660000001"/>
    <n v="259859.36840000001"/>
    <n v="415774.99550000002"/>
    <n v="324824.21049999999"/>
    <n v="519718.74449999997"/>
    <n v="368134.10519999999"/>
    <n v="589014.57700000005"/>
    <n v="411443.9999"/>
    <n v="658310.40969999996"/>
  </r>
  <r>
    <s v="10"/>
    <n v="11"/>
    <x v="7"/>
    <s v="ID"/>
    <x v="38"/>
    <s v="1"/>
    <x v="0"/>
    <n v="120278.53049999999"/>
    <n v="210487.4284"/>
    <n v="156374.39120000001"/>
    <n v="273655.18459999998"/>
    <n v="187084.67980000001"/>
    <n v="327398.18969999999"/>
    <n v="223392.43350000001"/>
    <n v="390936.75870000001"/>
    <n v="263788.30719999998"/>
    <n v="461629.53749999998"/>
    <n v="289473.27710000001"/>
    <n v="506578.23499999999"/>
    <n v="313730.15100000001"/>
    <n v="549027.76430000004"/>
  </r>
  <r>
    <s v="10"/>
    <n v="11"/>
    <x v="7"/>
    <s v="ID"/>
    <x v="38"/>
    <s v="2"/>
    <x v="1"/>
    <n v="99595.176000000007"/>
    <n v="174291.55790000001"/>
    <n v="132968.43830000001"/>
    <n v="232694.76699999999"/>
    <n v="164131.89689999999"/>
    <n v="287230.81959999999"/>
    <n v="207070.20509999999"/>
    <n v="362372.859"/>
    <n v="250799.75510000001"/>
    <n v="438899.57140000002"/>
    <n v="277056.39809999999"/>
    <n v="484848.69660000002"/>
    <n v="301689.25910000002"/>
    <n v="527956.20349999995"/>
  </r>
  <r>
    <s v="10"/>
    <n v="11"/>
    <x v="7"/>
    <s v="ID"/>
    <x v="38"/>
    <s v="3"/>
    <x v="2"/>
    <n v="91105.113500000007"/>
    <n v="159433.94870000001"/>
    <n v="125677.09849999999"/>
    <n v="219934.92249999999"/>
    <n v="159185.15530000001"/>
    <n v="278574.02179999999"/>
    <n v="207438.14689999999"/>
    <n v="363016.75709999999"/>
    <n v="258299.76370000001"/>
    <n v="452024.58639999997"/>
    <n v="290468.94449999998"/>
    <n v="508320.65289999999"/>
    <n v="322103.8223"/>
    <n v="563681.68909999996"/>
  </r>
  <r>
    <s v="10"/>
    <n v="11"/>
    <x v="7"/>
    <s v="ID"/>
    <x v="38"/>
    <s v="4"/>
    <x v="3"/>
    <n v="103673.3551"/>
    <n v="165877.3707"/>
    <n v="145142.69709999999"/>
    <n v="232228.31890000001"/>
    <n v="186612.0392"/>
    <n v="298579.2672"/>
    <n v="248816.05230000001"/>
    <n v="398105.68959999998"/>
    <n v="311020.06530000002"/>
    <n v="497632.11200000002"/>
    <n v="352489.40740000003"/>
    <n v="563983.06019999995"/>
    <n v="393958.74949999998"/>
    <n v="630334.00859999994"/>
  </r>
  <r>
    <s v="10"/>
    <n v="11"/>
    <x v="7"/>
    <s v="ID"/>
    <x v="10"/>
    <s v="1"/>
    <x v="0"/>
    <n v="122989.69070000001"/>
    <n v="215231.95869999999"/>
    <n v="159594.22829999999"/>
    <n v="279289.8996"/>
    <n v="190671.35690000001"/>
    <n v="333674.87469999999"/>
    <n v="227306.5062"/>
    <n v="397786.38579999999"/>
    <n v="268149.81189999997"/>
    <n v="469262.17070000002"/>
    <n v="294149.03450000001"/>
    <n v="514760.81030000001"/>
    <n v="318600.85399999999"/>
    <n v="557551.49439999997"/>
  </r>
  <r>
    <s v="10"/>
    <n v="11"/>
    <x v="7"/>
    <s v="ID"/>
    <x v="10"/>
    <s v="2"/>
    <x v="1"/>
    <n v="103488.6404"/>
    <n v="181105.12059999999"/>
    <n v="137525.75719999999"/>
    <n v="240670.07519999999"/>
    <n v="169030.16039999999"/>
    <n v="295802.78080000001"/>
    <n v="211916.97570000001"/>
    <n v="370854.70740000001"/>
    <n v="255903.46220000001"/>
    <n v="447831.0588"/>
    <n v="282441.69079999998"/>
    <n v="494272.95880000002"/>
    <n v="307248.01240000001"/>
    <n v="537684.02170000004"/>
  </r>
  <r>
    <s v="10"/>
    <n v="11"/>
    <x v="7"/>
    <s v="ID"/>
    <x v="10"/>
    <s v="3"/>
    <x v="2"/>
    <n v="95732.768200000006"/>
    <n v="167532.3443"/>
    <n v="132262.67559999999"/>
    <n v="231459.68220000001"/>
    <n v="167789.45050000001"/>
    <n v="293631.53830000001"/>
    <n v="219185.3247"/>
    <n v="383574.31819999998"/>
    <n v="273040.7598"/>
    <n v="477821.3297"/>
    <n v="307305.16590000002"/>
    <n v="537784.04040000006"/>
    <n v="341065.80070000002"/>
    <n v="596865.15119999996"/>
  </r>
  <r>
    <s v="10"/>
    <n v="11"/>
    <x v="7"/>
    <s v="ID"/>
    <x v="10"/>
    <s v="4"/>
    <x v="3"/>
    <n v="106047.2389"/>
    <n v="169675.58480000001"/>
    <n v="148466.13449999999"/>
    <n v="237545.81880000001"/>
    <n v="190885.0301"/>
    <n v="305416.0526"/>
    <n v="254513.37340000001"/>
    <n v="407221.40350000001"/>
    <n v="318141.71679999999"/>
    <n v="509026.75439999998"/>
    <n v="360560.61229999998"/>
    <n v="576896.98829999997"/>
    <n v="402979.50790000003"/>
    <n v="644767.22219999996"/>
  </r>
  <r>
    <s v="10"/>
    <n v="11"/>
    <x v="7"/>
    <s v="ID"/>
    <x v="39"/>
    <s v="1"/>
    <x v="0"/>
    <n v="118837.30409999999"/>
    <n v="207965.28210000001"/>
    <n v="154364.2683"/>
    <n v="270137.46950000001"/>
    <n v="184561.0502"/>
    <n v="322981.83789999998"/>
    <n v="220214.15849999999"/>
    <n v="385374.77740000002"/>
    <n v="259918.87330000001"/>
    <n v="454858.0282"/>
    <n v="285177.69260000001"/>
    <n v="499060.9621"/>
    <n v="308986.56709999999"/>
    <n v="540726.49230000004"/>
  </r>
  <r>
    <s v="10"/>
    <n v="11"/>
    <x v="7"/>
    <s v="ID"/>
    <x v="39"/>
    <s v="2"/>
    <x v="1"/>
    <n v="99139.048899999994"/>
    <n v="173493.33549999999"/>
    <n v="132072.8836"/>
    <n v="231127.54629999999"/>
    <n v="162701.25599999999"/>
    <n v="284727.19799999997"/>
    <n v="204669.1784"/>
    <n v="358171.06209999998"/>
    <n v="247548.82320000001"/>
    <n v="433210.44050000003"/>
    <n v="273352.0931"/>
    <n v="478366.16279999999"/>
    <n v="297519.05040000001"/>
    <n v="520658.3382"/>
  </r>
  <r>
    <s v="10"/>
    <n v="11"/>
    <x v="7"/>
    <s v="ID"/>
    <x v="39"/>
    <s v="3"/>
    <x v="2"/>
    <n v="91164.653999999995"/>
    <n v="159538.1446"/>
    <n v="125849.50569999999"/>
    <n v="220236.63500000001"/>
    <n v="159521.09220000001"/>
    <n v="279161.91139999998"/>
    <n v="208115.0496"/>
    <n v="364201.33689999999"/>
    <n v="259193.41209999999"/>
    <n v="453588.47100000002"/>
    <n v="291589.8786"/>
    <n v="510282.28759999998"/>
    <n v="323477.4852"/>
    <n v="566085.59909999999"/>
  </r>
  <r>
    <s v="10"/>
    <n v="11"/>
    <x v="7"/>
    <s v="ID"/>
    <x v="39"/>
    <s v="4"/>
    <x v="3"/>
    <n v="102447.65300000001"/>
    <n v="163916.24729999999"/>
    <n v="143426.71419999999"/>
    <n v="229482.7463"/>
    <n v="184405.77540000001"/>
    <n v="295049.2451"/>
    <n v="245874.36730000001"/>
    <n v="393398.99359999999"/>
    <n v="307342.95919999998"/>
    <n v="491748.74200000003"/>
    <n v="348322.02039999998"/>
    <n v="557315.24089999998"/>
    <n v="389301.08159999998"/>
    <n v="622881.73990000004"/>
  </r>
  <r>
    <s v="10"/>
    <n v="11"/>
    <x v="7"/>
    <s v="ID"/>
    <x v="40"/>
    <s v="1"/>
    <x v="0"/>
    <n v="122078.7838"/>
    <n v="213637.87160000001"/>
    <n v="158657.62450000001"/>
    <n v="277650.84289999999"/>
    <n v="189766.4455"/>
    <n v="332091.27960000001"/>
    <n v="226525.4025"/>
    <n v="396419.45449999999"/>
    <n v="267438.90620000003"/>
    <n v="468018.0858"/>
    <n v="293458.59179999999"/>
    <n v="513552.5356"/>
    <n v="318012.44290000002"/>
    <n v="556521.77520000003"/>
  </r>
  <r>
    <s v="10"/>
    <n v="11"/>
    <x v="7"/>
    <s v="ID"/>
    <x v="40"/>
    <s v="2"/>
    <x v="1"/>
    <n v="101395.5042"/>
    <n v="177442.1324"/>
    <n v="135251.6716"/>
    <n v="236690.4253"/>
    <n v="166813.66260000001"/>
    <n v="291923.90950000001"/>
    <n v="210203.17420000001"/>
    <n v="367855.55469999998"/>
    <n v="254450.3541"/>
    <n v="445288.11979999999"/>
    <n v="281041.71279999998"/>
    <n v="491822.99739999999"/>
    <n v="305971.55109999998"/>
    <n v="535450.21440000006"/>
  </r>
  <r>
    <s v="10"/>
    <n v="11"/>
    <x v="7"/>
    <s v="ID"/>
    <x v="40"/>
    <s v="3"/>
    <x v="2"/>
    <n v="92952.221099999995"/>
    <n v="162666.38690000001"/>
    <n v="128263.04919999999"/>
    <n v="224460.33609999999"/>
    <n v="162509.94889999999"/>
    <n v="284392.4106"/>
    <n v="211871.20509999999"/>
    <n v="370774.60889999999"/>
    <n v="263841.08639999997"/>
    <n v="461721.90120000002"/>
    <n v="296749.1102"/>
    <n v="519310.94290000002"/>
    <n v="329122.83110000001"/>
    <n v="575964.95440000005"/>
  </r>
  <r>
    <s v="10"/>
    <n v="11"/>
    <x v="7"/>
    <s v="ID"/>
    <x v="40"/>
    <s v="4"/>
    <x v="3"/>
    <n v="105232.0254"/>
    <n v="168371.2432"/>
    <n v="147324.83549999999"/>
    <n v="235719.74050000001"/>
    <n v="189417.64569999999"/>
    <n v="303068.2377"/>
    <n v="252556.86110000001"/>
    <n v="404090.98369999998"/>
    <n v="315696.07620000001"/>
    <n v="505113.72950000002"/>
    <n v="357788.88640000002"/>
    <n v="572462.22679999995"/>
    <n v="399881.69660000002"/>
    <n v="639810.72420000006"/>
  </r>
  <r>
    <s v="10"/>
    <n v="11"/>
    <x v="8"/>
    <s v="OR"/>
    <x v="41"/>
    <s v="1"/>
    <x v="0"/>
    <n v="130342.459"/>
    <n v="228099.30319999999"/>
    <n v="169130.5845"/>
    <n v="295978.52289999998"/>
    <n v="202060.53320000001"/>
    <n v="353605.93310000002"/>
    <n v="240878.19390000001"/>
    <n v="421536.83929999999"/>
    <n v="284156.02559999999"/>
    <n v="497273.04479999997"/>
    <n v="311705.44069999998"/>
    <n v="545484.52119999996"/>
    <n v="337613.58240000001"/>
    <n v="590823.76930000004"/>
  </r>
  <r>
    <s v="10"/>
    <n v="11"/>
    <x v="8"/>
    <s v="OR"/>
    <x v="41"/>
    <s v="2"/>
    <x v="1"/>
    <n v="109701.3173"/>
    <n v="191977.30540000001"/>
    <n v="145771.91519999999"/>
    <n v="255100.85149999999"/>
    <n v="179154.11840000001"/>
    <n v="313519.7071"/>
    <n v="224588.93890000001"/>
    <n v="393030.64299999998"/>
    <n v="271193.71240000002"/>
    <n v="474588.99660000001"/>
    <n v="299313.64559999999"/>
    <n v="523798.8799"/>
    <n v="325597.01490000001"/>
    <n v="569794.77619999996"/>
  </r>
  <r>
    <s v="10"/>
    <n v="11"/>
    <x v="8"/>
    <s v="OR"/>
    <x v="41"/>
    <s v="3"/>
    <x v="2"/>
    <n v="101496.2295"/>
    <n v="177618.40169999999"/>
    <n v="140228.4387"/>
    <n v="245399.7677"/>
    <n v="177898.86900000001"/>
    <n v="311323.02069999999"/>
    <n v="232399.47949999999"/>
    <n v="406699.08909999998"/>
    <n v="289503.44530000002"/>
    <n v="506631.0294"/>
    <n v="325837.70439999999"/>
    <n v="570215.98270000005"/>
    <n v="361638.73989999999"/>
    <n v="632867.79469999997"/>
  </r>
  <r>
    <s v="10"/>
    <n v="11"/>
    <x v="8"/>
    <s v="OR"/>
    <x v="41"/>
    <s v="4"/>
    <x v="3"/>
    <n v="112387.7044"/>
    <n v="179820.32980000001"/>
    <n v="157342.7862"/>
    <n v="251748.46170000001"/>
    <n v="202297.86799999999"/>
    <n v="323676.59350000002"/>
    <n v="269730.49060000002"/>
    <n v="431568.79139999999"/>
    <n v="337163.11320000002"/>
    <n v="539460.98919999995"/>
    <n v="382118.19500000001"/>
    <n v="611389.12120000005"/>
    <n v="427073.27679999999"/>
    <n v="683317.25309999997"/>
  </r>
  <r>
    <s v="10"/>
    <n v="11"/>
    <x v="8"/>
    <s v="OR"/>
    <x v="42"/>
    <s v="1"/>
    <x v="0"/>
    <n v="128546.3817"/>
    <n v="224956.16800000001"/>
    <n v="166819.1453"/>
    <n v="291933.50429999997"/>
    <n v="199315.73800000001"/>
    <n v="348802.54139999999"/>
    <n v="237629.299"/>
    <n v="415851.2732"/>
    <n v="280339.8222"/>
    <n v="490594.68890000001"/>
    <n v="307526.21710000001"/>
    <n v="538170.87990000006"/>
    <n v="333099.41869999998"/>
    <n v="582923.98270000005"/>
  </r>
  <r>
    <s v="10"/>
    <n v="11"/>
    <x v="8"/>
    <s v="OR"/>
    <x v="42"/>
    <s v="2"/>
    <x v="1"/>
    <n v="108086.27529999999"/>
    <n v="189150.98190000001"/>
    <n v="143665.37640000001"/>
    <n v="251414.4086"/>
    <n v="176610.25640000001"/>
    <n v="309067.94870000001"/>
    <n v="221482.932"/>
    <n v="387595.13099999999"/>
    <n v="267491.21340000001"/>
    <n v="468109.62349999999"/>
    <n v="295243.12190000003"/>
    <n v="516675.4633"/>
    <n v="321188.25959999999"/>
    <n v="562079.45420000004"/>
  </r>
  <r>
    <s v="10"/>
    <n v="11"/>
    <x v="8"/>
    <s v="OR"/>
    <x v="42"/>
    <s v="3"/>
    <x v="2"/>
    <n v="99936.201000000001"/>
    <n v="174888.3518"/>
    <n v="138060.7697"/>
    <n v="241606.34700000001"/>
    <n v="175132.87330000001"/>
    <n v="306482.5282"/>
    <n v="228753.58180000001"/>
    <n v="400318.76809999999"/>
    <n v="284954.80920000002"/>
    <n v="498670.91609999997"/>
    <n v="320702.46240000002"/>
    <n v="561229.30909999995"/>
    <n v="355921.56939999998"/>
    <n v="622862.74639999995"/>
  </r>
  <r>
    <s v="10"/>
    <n v="11"/>
    <x v="8"/>
    <s v="OR"/>
    <x v="42"/>
    <s v="4"/>
    <x v="3"/>
    <n v="110836.7164"/>
    <n v="177338.74890000001"/>
    <n v="155171.40289999999"/>
    <n v="248274.24840000001"/>
    <n v="199506.0894"/>
    <n v="319209.74780000001"/>
    <n v="266008.11920000002"/>
    <n v="425612.99719999998"/>
    <n v="332510.14909999998"/>
    <n v="532016.24639999995"/>
    <n v="376844.8357"/>
    <n v="602951.74600000004"/>
    <n v="421179.5221"/>
    <n v="673887.24549999996"/>
  </r>
  <r>
    <s v="10"/>
    <n v="11"/>
    <x v="8"/>
    <s v="OR"/>
    <x v="43"/>
    <s v="1"/>
    <x v="0"/>
    <n v="122578.93859999999"/>
    <n v="214513.14249999999"/>
    <n v="158982.71100000001"/>
    <n v="278219.74410000001"/>
    <n v="189872.27100000001"/>
    <n v="332276.4742"/>
    <n v="226258.64780000001"/>
    <n v="395952.6335"/>
    <n v="266846.30729999999"/>
    <n v="466981.03779999999"/>
    <n v="292690.5453"/>
    <n v="512208.45429999998"/>
    <n v="316970.11780000001"/>
    <n v="554697.70620000002"/>
  </r>
  <r>
    <s v="10"/>
    <n v="11"/>
    <x v="8"/>
    <s v="OR"/>
    <x v="43"/>
    <s v="2"/>
    <x v="1"/>
    <n v="103567.4667"/>
    <n v="181243.06659999999"/>
    <n v="137468.14780000001"/>
    <n v="240569.2586"/>
    <n v="168774.258"/>
    <n v="295354.95140000002"/>
    <n v="211255.38699999999"/>
    <n v="369696.92719999998"/>
    <n v="254907.33499999999"/>
    <n v="446087.83620000002"/>
    <n v="281277.0502"/>
    <n v="492234.83789999998"/>
    <n v="305902.22700000001"/>
    <n v="535328.89740000002"/>
  </r>
  <r>
    <s v="10"/>
    <n v="11"/>
    <x v="8"/>
    <s v="OR"/>
    <x v="43"/>
    <s v="3"/>
    <x v="2"/>
    <n v="96075.804499999998"/>
    <n v="168132.65779999999"/>
    <n v="132787.18179999999"/>
    <n v="232377.56820000001"/>
    <n v="168520.60490000001"/>
    <n v="294911.05859999999"/>
    <n v="220273.997"/>
    <n v="385479.49469999998"/>
    <n v="274425.21620000002"/>
    <n v="480244.12839999999"/>
    <n v="308927.95529999997"/>
    <n v="540623.92180000001"/>
    <n v="342939.5674"/>
    <n v="600144.24300000002"/>
  </r>
  <r>
    <s v="10"/>
    <n v="11"/>
    <x v="8"/>
    <s v="OR"/>
    <x v="43"/>
    <s v="4"/>
    <x v="3"/>
    <n v="105702.6005"/>
    <n v="169124.16329999999"/>
    <n v="147983.64069999999"/>
    <n v="236773.82870000001"/>
    <n v="190264.68090000001"/>
    <n v="304423.4939"/>
    <n v="253686.24119999999"/>
    <n v="405897.99200000003"/>
    <n v="317107.8015"/>
    <n v="507372.49"/>
    <n v="359388.84169999999"/>
    <n v="575022.15529999998"/>
    <n v="401669.88189999998"/>
    <n v="642671.82070000004"/>
  </r>
  <r>
    <s v="10"/>
    <n v="11"/>
    <x v="8"/>
    <s v="OR"/>
    <x v="44"/>
    <s v="1"/>
    <x v="0"/>
    <n v="124366.67080000001"/>
    <n v="217641.674"/>
    <n v="161350.57139999999"/>
    <n v="282363.4999"/>
    <n v="192743.13680000001"/>
    <n v="337300.48930000002"/>
    <n v="229739.40839999999"/>
    <n v="402043.96460000001"/>
    <n v="270993.73599999998"/>
    <n v="474239.0379"/>
    <n v="297257.60489999998"/>
    <n v="520200.80859999999"/>
    <n v="321948.04499999998"/>
    <n v="563409.07880000002"/>
  </r>
  <r>
    <s v="10"/>
    <n v="11"/>
    <x v="8"/>
    <s v="OR"/>
    <x v="44"/>
    <s v="2"/>
    <x v="1"/>
    <n v="104811.9409"/>
    <n v="183420.89660000001"/>
    <n v="139221.3046"/>
    <n v="243637.28289999999"/>
    <n v="171042.3216"/>
    <n v="299324.06280000001"/>
    <n v="214307.4817"/>
    <n v="375038.09299999999"/>
    <n v="258713.64910000001"/>
    <n v="452748.88589999999"/>
    <n v="285518.00890000002"/>
    <n v="499656.51569999999"/>
    <n v="310563.9278"/>
    <n v="543486.87379999994"/>
  </r>
  <r>
    <s v="10"/>
    <n v="11"/>
    <x v="8"/>
    <s v="OR"/>
    <x v="44"/>
    <s v="3"/>
    <x v="2"/>
    <n v="97061.678799999994"/>
    <n v="169857.93780000001"/>
    <n v="134118.29300000001"/>
    <n v="234707.01259999999"/>
    <n v="170169.01120000001"/>
    <n v="297795.7696"/>
    <n v="222345.58180000001"/>
    <n v="389104.7683"/>
    <n v="276988.48930000002"/>
    <n v="484729.85619999998"/>
    <n v="311773.36109999998"/>
    <n v="545603.38190000004"/>
    <n v="346053.07370000001"/>
    <n v="605592.87899999996"/>
  </r>
  <r>
    <s v="10"/>
    <n v="11"/>
    <x v="8"/>
    <s v="OR"/>
    <x v="44"/>
    <s v="4"/>
    <x v="3"/>
    <n v="107238.23020000001"/>
    <n v="171581.1709"/>
    <n v="150133.52230000001"/>
    <n v="240213.63920000001"/>
    <n v="193028.8143"/>
    <n v="308846.10749999998"/>
    <n v="257371.7524"/>
    <n v="411794.81"/>
    <n v="321714.69050000003"/>
    <n v="514743.51250000001"/>
    <n v="364609.98269999999"/>
    <n v="583375.98089999997"/>
    <n v="407505.27470000001"/>
    <n v="652008.44920000003"/>
  </r>
  <r>
    <s v="10"/>
    <n v="11"/>
    <x v="8"/>
    <s v="OR"/>
    <x v="45"/>
    <s v="1"/>
    <x v="0"/>
    <n v="127346.21279999999"/>
    <n v="222855.8725"/>
    <n v="165296.98980000001"/>
    <n v="289269.73210000002"/>
    <n v="197527.89420000001"/>
    <n v="345673.81479999999"/>
    <n v="235540.65299999999"/>
    <n v="412196.14270000003"/>
    <n v="277906.0895"/>
    <n v="486335.65669999999"/>
    <n v="304869.3407"/>
    <n v="533521.34609999997"/>
    <n v="330244.55739999999"/>
    <n v="577927.97549999994"/>
  </r>
  <r>
    <s v="10"/>
    <n v="11"/>
    <x v="8"/>
    <s v="OR"/>
    <x v="45"/>
    <s v="2"/>
    <x v="1"/>
    <n v="106886.05650000001"/>
    <n v="187050.59890000001"/>
    <n v="142143.22080000001"/>
    <n v="248750.63639999999"/>
    <n v="174822.41260000001"/>
    <n v="305939.22200000001"/>
    <n v="219394.28599999999"/>
    <n v="383940.00040000002"/>
    <n v="265057.48070000001"/>
    <n v="463850.59120000002"/>
    <n v="292586.24540000001"/>
    <n v="512025.92950000003"/>
    <n v="318333.3983"/>
    <n v="557083.44700000004"/>
  </r>
  <r>
    <s v="10"/>
    <n v="11"/>
    <x v="8"/>
    <s v="OR"/>
    <x v="45"/>
    <s v="3"/>
    <x v="2"/>
    <n v="98704.795899999997"/>
    <n v="172733.39300000001"/>
    <n v="136336.8026"/>
    <n v="238589.40460000001"/>
    <n v="172916.34419999999"/>
    <n v="302603.60230000003"/>
    <n v="225798.20970000001"/>
    <n v="395146.86690000002"/>
    <n v="281260.59409999999"/>
    <n v="492206.03960000002"/>
    <n v="316515.68520000001"/>
    <n v="553902.44909999997"/>
    <n v="351242.23019999999"/>
    <n v="614673.90280000004"/>
  </r>
  <r>
    <s v="10"/>
    <n v="11"/>
    <x v="8"/>
    <s v="OR"/>
    <x v="45"/>
    <s v="4"/>
    <x v="3"/>
    <n v="109797.60279999999"/>
    <n v="175676.16709999999"/>
    <n v="153716.6439"/>
    <n v="245946.63399999999"/>
    <n v="197635.6851"/>
    <n v="316217.10080000001"/>
    <n v="263514.24670000002"/>
    <n v="421622.80109999998"/>
    <n v="329392.80849999998"/>
    <n v="527028.50139999995"/>
    <n v="373311.84960000002"/>
    <n v="597298.9682"/>
    <n v="417230.89069999999"/>
    <n v="667569.4351"/>
  </r>
  <r>
    <s v="10"/>
    <n v="11"/>
    <x v="8"/>
    <s v="OR"/>
    <x v="11"/>
    <s v="1"/>
    <x v="0"/>
    <n v="129146.46610000001"/>
    <n v="226006.31580000001"/>
    <n v="167580.2231"/>
    <n v="293265.39039999997"/>
    <n v="200209.65979999999"/>
    <n v="350366.90470000001"/>
    <n v="238673.622"/>
    <n v="417678.83840000001"/>
    <n v="281556.68859999999"/>
    <n v="492724.20490000001"/>
    <n v="308854.65539999999"/>
    <n v="540495.64679999999"/>
    <n v="334526.8493"/>
    <n v="585421.98629999999"/>
  </r>
  <r>
    <s v="10"/>
    <n v="11"/>
    <x v="8"/>
    <s v="OR"/>
    <x v="11"/>
    <s v="2"/>
    <x v="1"/>
    <n v="108686.3848"/>
    <n v="190201.1734"/>
    <n v="144426.4541"/>
    <n v="252746.2948"/>
    <n v="177504.1783"/>
    <n v="310632.31199999998"/>
    <n v="222527.255"/>
    <n v="389422.69620000001"/>
    <n v="268708.0797"/>
    <n v="470239.13949999999"/>
    <n v="296571.5601"/>
    <n v="519000.23019999999"/>
    <n v="322615.69020000001"/>
    <n v="564577.45790000004"/>
  </r>
  <r>
    <s v="10"/>
    <n v="11"/>
    <x v="8"/>
    <s v="OR"/>
    <x v="11"/>
    <s v="3"/>
    <x v="2"/>
    <n v="100551.90360000001"/>
    <n v="175965.83119999999"/>
    <n v="138922.75330000001"/>
    <n v="243114.81820000001"/>
    <n v="176241.1378"/>
    <n v="308421.99119999999"/>
    <n v="230231.26790000001"/>
    <n v="402904.71879999997"/>
    <n v="286801.91680000001"/>
    <n v="501903.35440000001"/>
    <n v="322795.85090000002"/>
    <n v="564892.73919999995"/>
    <n v="358261.239"/>
    <n v="626957.16819999996"/>
  </r>
  <r>
    <s v="10"/>
    <n v="11"/>
    <x v="8"/>
    <s v="OR"/>
    <x v="11"/>
    <s v="4"/>
    <x v="3"/>
    <n v="111356.27310000001"/>
    <n v="178170.03969999999"/>
    <n v="155898.7824"/>
    <n v="249438.05549999999"/>
    <n v="200441.2916"/>
    <n v="320706.07130000001"/>
    <n v="267255.05550000002"/>
    <n v="427608.09519999998"/>
    <n v="334068.81939999998"/>
    <n v="534510.11899999995"/>
    <n v="378611.32860000001"/>
    <n v="605778.1348"/>
    <n v="423153.83789999998"/>
    <n v="677046.1507"/>
  </r>
  <r>
    <s v="10"/>
    <n v="11"/>
    <x v="8"/>
    <s v="OR"/>
    <x v="46"/>
    <s v="1"/>
    <x v="0"/>
    <n v="125562.6637"/>
    <n v="219734.66149999999"/>
    <n v="162900.93280000001"/>
    <n v="285076.6324"/>
    <n v="194594.01010000001"/>
    <n v="340539.51770000003"/>
    <n v="231943.98019999999"/>
    <n v="405901.96549999999"/>
    <n v="273593.07299999997"/>
    <n v="478787.87770000001"/>
    <n v="300108.39030000003"/>
    <n v="525189.68299999996"/>
    <n v="325034.7782"/>
    <n v="568810.86170000001"/>
  </r>
  <r>
    <s v="10"/>
    <n v="11"/>
    <x v="8"/>
    <s v="OR"/>
    <x v="46"/>
    <s v="2"/>
    <x v="1"/>
    <n v="105826.8735"/>
    <n v="185197.02859999999"/>
    <n v="140566.76560000001"/>
    <n v="245991.83979999999"/>
    <n v="172692.2617"/>
    <n v="302211.45799999998"/>
    <n v="216369.16560000001"/>
    <n v="378646.03970000002"/>
    <n v="261199.28169999999"/>
    <n v="457098.74300000002"/>
    <n v="288260.09450000001"/>
    <n v="504455.1654"/>
    <n v="313545.25260000001"/>
    <n v="548704.19200000004"/>
  </r>
  <r>
    <s v="10"/>
    <n v="11"/>
    <x v="8"/>
    <s v="OR"/>
    <x v="46"/>
    <s v="3"/>
    <x v="2"/>
    <n v="98006.004700000005"/>
    <n v="171510.50829999999"/>
    <n v="135423.97839999999"/>
    <n v="236991.96230000001"/>
    <n v="171826.74230000001"/>
    <n v="300696.7991"/>
    <n v="224513.7934"/>
    <n v="392899.13860000001"/>
    <n v="279690.01789999998"/>
    <n v="489457.53110000002"/>
    <n v="314815.2145"/>
    <n v="550926.62540000002"/>
    <n v="349430.57459999999"/>
    <n v="611503.50549999997"/>
  </r>
  <r>
    <s v="10"/>
    <n v="11"/>
    <x v="8"/>
    <s v="OR"/>
    <x v="46"/>
    <s v="4"/>
    <x v="3"/>
    <n v="108269.6614"/>
    <n v="173231.46100000001"/>
    <n v="151577.52609999999"/>
    <n v="242524.0454"/>
    <n v="194885.39060000001"/>
    <n v="311816.62969999999"/>
    <n v="259847.1876"/>
    <n v="415755.5062"/>
    <n v="324808.98440000002"/>
    <n v="519694.38290000003"/>
    <n v="368116.84909999999"/>
    <n v="588986.96719999996"/>
    <n v="411424.71360000002"/>
    <n v="658279.55160000001"/>
  </r>
  <r>
    <s v="10"/>
    <n v="11"/>
    <x v="9"/>
    <s v="WA"/>
    <x v="47"/>
    <s v="1"/>
    <x v="0"/>
    <n v="140506.3242"/>
    <n v="245886.0673"/>
    <n v="182322.77830000001"/>
    <n v="319064.86190000002"/>
    <n v="217824.49369999999"/>
    <n v="381192.864"/>
    <n v="259675.04449999999"/>
    <n v="454431.32789999997"/>
    <n v="306333.22379999998"/>
    <n v="536083.14159999997"/>
    <n v="336034.10489999998"/>
    <n v="588059.68350000004"/>
    <n v="363966.78659999999"/>
    <n v="636941.87650000001"/>
  </r>
  <r>
    <s v="10"/>
    <n v="11"/>
    <x v="9"/>
    <s v="WA"/>
    <x v="47"/>
    <s v="2"/>
    <x v="1"/>
    <n v="118235.61289999999"/>
    <n v="206912.32260000001"/>
    <n v="157120.00279999999"/>
    <n v="274960.0048"/>
    <n v="193109.677"/>
    <n v="337941.93479999999"/>
    <n v="242099.79509999999"/>
    <n v="423674.64150000003"/>
    <n v="292347.56969999999"/>
    <n v="511608.24690000003"/>
    <n v="322664.0098"/>
    <n v="564662.01710000006"/>
    <n v="351001.54239999998"/>
    <n v="614252.69909999997"/>
  </r>
  <r>
    <s v="10"/>
    <n v="11"/>
    <x v="9"/>
    <s v="WA"/>
    <x v="47"/>
    <s v="3"/>
    <x v="2"/>
    <n v="109379.47199999999"/>
    <n v="191414.076"/>
    <n v="151117.64000000001"/>
    <n v="264455.8701"/>
    <n v="191710.20439999999"/>
    <n v="335492.85769999999"/>
    <n v="250435.72390000001"/>
    <n v="438262.51679999998"/>
    <n v="311970.12680000003"/>
    <n v="545947.7219"/>
    <n v="351121.03269999998"/>
    <n v="614461.80720000004"/>
    <n v="389696.61849999998"/>
    <n v="681969.08239999996"/>
  </r>
  <r>
    <s v="10"/>
    <n v="11"/>
    <x v="9"/>
    <s v="WA"/>
    <x v="47"/>
    <s v="4"/>
    <x v="3"/>
    <n v="121151.0416"/>
    <n v="193841.66949999999"/>
    <n v="169611.45819999999"/>
    <n v="271378.33720000001"/>
    <n v="218071.87479999999"/>
    <n v="348915.0049"/>
    <n v="290762.4999"/>
    <n v="465220.00670000003"/>
    <n v="363453.12479999999"/>
    <n v="581525.00840000005"/>
    <n v="411913.54149999999"/>
    <n v="659061.67610000004"/>
    <n v="460373.95809999999"/>
    <n v="736598.34400000004"/>
  </r>
  <r>
    <s v="10"/>
    <n v="11"/>
    <x v="9"/>
    <s v="WA"/>
    <x v="48"/>
    <s v="1"/>
    <x v="0"/>
    <n v="135705.64170000001"/>
    <n v="237484.87289999999"/>
    <n v="176234.147"/>
    <n v="308409.7573"/>
    <n v="210673.1079"/>
    <n v="368677.9387"/>
    <n v="251320.44810000001"/>
    <n v="439810.78409999999"/>
    <n v="296598.27860000002"/>
    <n v="519046.98749999999"/>
    <n v="325406.58319999999"/>
    <n v="569461.52060000005"/>
    <n v="352547.32449999999"/>
    <n v="616957.81779999996"/>
  </r>
  <r>
    <s v="10"/>
    <n v="11"/>
    <x v="9"/>
    <s v="WA"/>
    <x v="48"/>
    <s v="2"/>
    <x v="1"/>
    <n v="113434.7303"/>
    <n v="198510.7781"/>
    <n v="151031.37150000001"/>
    <n v="264304.90010000003"/>
    <n v="185958.29120000001"/>
    <n v="325427.00959999999"/>
    <n v="233745.19870000001"/>
    <n v="409054.09769999998"/>
    <n v="282612.62449999998"/>
    <n v="494572.09279999998"/>
    <n v="312036.48810000002"/>
    <n v="546063.85419999994"/>
    <n v="339582.08020000003"/>
    <n v="594268.64040000003"/>
  </r>
  <r>
    <s v="10"/>
    <n v="11"/>
    <x v="9"/>
    <s v="WA"/>
    <x v="48"/>
    <s v="3"/>
    <x v="2"/>
    <n v="104453.84450000001"/>
    <n v="182794.22779999999"/>
    <n v="144221.76139999999"/>
    <n v="252388.08249999999"/>
    <n v="182844.07490000001"/>
    <n v="319977.13099999999"/>
    <n v="238614.21780000001"/>
    <n v="417574.8811"/>
    <n v="297193.24410000001"/>
    <n v="520088.17729999998"/>
    <n v="334373.89909999998"/>
    <n v="585154.32330000005"/>
    <n v="370979.23379999999"/>
    <n v="649213.65910000005"/>
  </r>
  <r>
    <s v="10"/>
    <n v="11"/>
    <x v="9"/>
    <s v="WA"/>
    <x v="48"/>
    <s v="4"/>
    <x v="3"/>
    <n v="116994.58130000001"/>
    <n v="187191.33290000001"/>
    <n v="163792.41380000001"/>
    <n v="262067.86600000001"/>
    <n v="210590.24619999999"/>
    <n v="336944.39899999998"/>
    <n v="280786.9951"/>
    <n v="449259.19870000001"/>
    <n v="350983.7438"/>
    <n v="561573.99840000004"/>
    <n v="397781.57630000002"/>
    <n v="636450.53150000004"/>
    <n v="444579.40879999998"/>
    <n v="711327.06469999999"/>
  </r>
  <r>
    <s v="10"/>
    <n v="11"/>
    <x v="9"/>
    <s v="WA"/>
    <x v="49"/>
    <s v="1"/>
    <x v="0"/>
    <n v="138710.247"/>
    <n v="242742.93229999999"/>
    <n v="180011.33910000001"/>
    <n v="315019.84330000001"/>
    <n v="215079.69839999999"/>
    <n v="376389.47220000002"/>
    <n v="256426.1496"/>
    <n v="448745.76179999998"/>
    <n v="302517.02039999998"/>
    <n v="529404.78559999994"/>
    <n v="331854.8812"/>
    <n v="580746.04220000003"/>
    <n v="359452.62280000001"/>
    <n v="629042.09"/>
  </r>
  <r>
    <s v="10"/>
    <n v="11"/>
    <x v="9"/>
    <s v="WA"/>
    <x v="49"/>
    <s v="2"/>
    <x v="1"/>
    <n v="116620.57090000001"/>
    <n v="204085.99909999999"/>
    <n v="155013.46400000001"/>
    <n v="271273.56180000002"/>
    <n v="190565.815"/>
    <n v="333490.17629999999"/>
    <n v="238993.78829999999"/>
    <n v="418239.12949999998"/>
    <n v="288645.07069999998"/>
    <n v="505128.87359999999"/>
    <n v="318593.48609999998"/>
    <n v="557538.60060000001"/>
    <n v="346592.78690000001"/>
    <n v="606537.37730000005"/>
  </r>
  <r>
    <s v="10"/>
    <n v="11"/>
    <x v="9"/>
    <s v="WA"/>
    <x v="49"/>
    <s v="3"/>
    <x v="2"/>
    <n v="107819.44349999999"/>
    <n v="188684.02609999999"/>
    <n v="148949.97099999999"/>
    <n v="260662.44930000001"/>
    <n v="188944.20869999999"/>
    <n v="330652.3653"/>
    <n v="246789.82620000001"/>
    <n v="431882.19579999999"/>
    <n v="307421.49070000002"/>
    <n v="537987.60869999998"/>
    <n v="345985.79070000001"/>
    <n v="605475.13379999995"/>
    <n v="383979.44799999997"/>
    <n v="671964.03399999999"/>
  </r>
  <r>
    <s v="10"/>
    <n v="11"/>
    <x v="9"/>
    <s v="WA"/>
    <x v="49"/>
    <s v="4"/>
    <x v="3"/>
    <n v="119600.05349999999"/>
    <n v="191360.08850000001"/>
    <n v="167440.07500000001"/>
    <n v="267904.12390000001"/>
    <n v="215280.09640000001"/>
    <n v="344448.1593"/>
    <n v="287040.12849999999"/>
    <n v="459264.21240000002"/>
    <n v="358800.1606"/>
    <n v="574080.26560000004"/>
    <n v="406640.18209999998"/>
    <n v="650624.30090000003"/>
    <n v="454480.2034"/>
    <n v="727168.33629999997"/>
  </r>
  <r>
    <s v="10"/>
    <n v="11"/>
    <x v="9"/>
    <s v="WA"/>
    <x v="50"/>
    <s v="1"/>
    <x v="0"/>
    <n v="121962.15360000001"/>
    <n v="213433.76869999999"/>
    <n v="158334.46170000001"/>
    <n v="277085.30790000001"/>
    <n v="189230.47339999999"/>
    <n v="331153.3285"/>
    <n v="225678.03599999999"/>
    <n v="394936.56300000002"/>
    <n v="266291.8677"/>
    <n v="466010.76850000001"/>
    <n v="292137.75300000003"/>
    <n v="511241.06770000001"/>
    <n v="316470.18579999998"/>
    <n v="553822.82519999996"/>
  </r>
  <r>
    <s v="10"/>
    <n v="11"/>
    <x v="9"/>
    <s v="WA"/>
    <x v="50"/>
    <s v="2"/>
    <x v="1"/>
    <n v="102226.21339999999"/>
    <n v="178895.87340000001"/>
    <n v="136000.29440000001"/>
    <n v="238000.51519999999"/>
    <n v="167328.72500000001"/>
    <n v="292825.26870000002"/>
    <n v="210103.2213"/>
    <n v="367680.6373"/>
    <n v="253898.07639999999"/>
    <n v="444321.63380000001"/>
    <n v="280289.4572"/>
    <n v="490506.55009999999"/>
    <n v="304980.66029999999"/>
    <n v="533716.15540000005"/>
  </r>
  <r>
    <s v="10"/>
    <n v="11"/>
    <x v="9"/>
    <s v="WA"/>
    <x v="50"/>
    <s v="3"/>
    <x v="2"/>
    <n v="94311.785900000003"/>
    <n v="165045.62530000001"/>
    <n v="130252.0721"/>
    <n v="227941.12609999999"/>
    <n v="165177.14850000001"/>
    <n v="289060.0098"/>
    <n v="215647.66829999999"/>
    <n v="377383.41950000002"/>
    <n v="268607.36139999999"/>
    <n v="470062.8824"/>
    <n v="302254.87050000002"/>
    <n v="528946.02339999995"/>
    <n v="335392.54300000001"/>
    <n v="586936.95030000003"/>
  </r>
  <r>
    <s v="10"/>
    <n v="11"/>
    <x v="9"/>
    <s v="WA"/>
    <x v="50"/>
    <s v="4"/>
    <x v="3"/>
    <n v="105152.3178"/>
    <n v="168243.71100000001"/>
    <n v="147213.24489999999"/>
    <n v="235541.19529999999"/>
    <n v="189274.17189999999"/>
    <n v="302838.67969999998"/>
    <n v="252365.56270000001"/>
    <n v="403784.90620000003"/>
    <n v="315456.9534"/>
    <n v="504731.13280000002"/>
    <n v="357517.88040000002"/>
    <n v="572028.61719999998"/>
    <n v="399578.8076"/>
    <n v="639326.10160000005"/>
  </r>
  <r>
    <s v="10"/>
    <n v="11"/>
    <x v="9"/>
    <s v="WA"/>
    <x v="51"/>
    <s v="1"/>
    <x v="0"/>
    <n v="136909.99369999999"/>
    <n v="239592.489"/>
    <n v="177728.10569999999"/>
    <n v="311024.185"/>
    <n v="212397.9327"/>
    <n v="371696.3823"/>
    <n v="253293.18059999999"/>
    <n v="443263.0661"/>
    <n v="298866.42139999999"/>
    <n v="523016.23739999998"/>
    <n v="327869.56650000002"/>
    <n v="573771.7415"/>
    <n v="355170.3309"/>
    <n v="621548.07909999997"/>
  </r>
  <r>
    <s v="10"/>
    <n v="11"/>
    <x v="9"/>
    <s v="WA"/>
    <x v="51"/>
    <s v="2"/>
    <x v="1"/>
    <n v="114820.2427"/>
    <n v="200935.4247"/>
    <n v="152730.23069999999"/>
    <n v="267277.90350000001"/>
    <n v="187884.04930000001"/>
    <n v="328797.08630000002"/>
    <n v="235860.8193"/>
    <n v="412756.4338"/>
    <n v="284994.47169999999"/>
    <n v="498740.32530000003"/>
    <n v="314608.17139999999"/>
    <n v="550564.29989999998"/>
    <n v="342310.4951"/>
    <n v="599043.36640000006"/>
  </r>
  <r>
    <s v="10"/>
    <n v="11"/>
    <x v="9"/>
    <s v="WA"/>
    <x v="51"/>
    <s v="3"/>
    <x v="2"/>
    <n v="105972.33590000001"/>
    <n v="185451.58790000001"/>
    <n v="146364.02050000001"/>
    <n v="256137.03580000001"/>
    <n v="185619.41510000001"/>
    <n v="324833.97639999999"/>
    <n v="242356.76800000001"/>
    <n v="424124.34399999998"/>
    <n v="301880.1679"/>
    <n v="528290.29390000005"/>
    <n v="339705.625"/>
    <n v="594484.84380000003"/>
    <n v="376960.43920000002"/>
    <n v="659680.76859999995"/>
  </r>
  <r>
    <s v="10"/>
    <n v="11"/>
    <x v="9"/>
    <s v="WA"/>
    <x v="51"/>
    <s v="4"/>
    <x v="3"/>
    <n v="118041.3832"/>
    <n v="188866.21599999999"/>
    <n v="165257.93650000001"/>
    <n v="264412.7023"/>
    <n v="212474.48989999999"/>
    <n v="339959.1887"/>
    <n v="283299.3198"/>
    <n v="453278.91840000002"/>
    <n v="354124.14970000001"/>
    <n v="566598.64800000004"/>
    <n v="401340.70299999998"/>
    <n v="642145.13430000003"/>
    <n v="448557.25630000001"/>
    <n v="717691.62080000003"/>
  </r>
  <r>
    <s v="10"/>
    <n v="11"/>
    <x v="9"/>
    <s v="WA"/>
    <x v="52"/>
    <s v="1"/>
    <x v="0"/>
    <n v="128554.7337"/>
    <n v="224970.78409999999"/>
    <n v="166762.7335"/>
    <n v="291834.78360000002"/>
    <n v="199189.67879999999"/>
    <n v="348581.93780000001"/>
    <n v="237397.44709999999"/>
    <n v="415445.53240000003"/>
    <n v="280008.61349999998"/>
    <n v="490015.0735"/>
    <n v="307138.39929999999"/>
    <n v="537492.19869999995"/>
    <n v="332635.67499999999"/>
    <n v="582112.43130000005"/>
  </r>
  <r>
    <s v="10"/>
    <n v="11"/>
    <x v="9"/>
    <s v="WA"/>
    <x v="52"/>
    <s v="2"/>
    <x v="1"/>
    <n v="108456.84789999999"/>
    <n v="189799.484"/>
    <n v="144018.7654"/>
    <n v="252032.8394"/>
    <n v="176886.0638"/>
    <n v="309550.6116"/>
    <n v="221536.85630000001"/>
    <n v="387689.49849999999"/>
    <n v="267387.41340000002"/>
    <n v="467927.97340000002"/>
    <n v="295072.70370000001"/>
    <n v="516377.2316"/>
    <n v="320935.33260000002"/>
    <n v="561636.83219999995"/>
  </r>
  <r>
    <s v="10"/>
    <n v="11"/>
    <x v="9"/>
    <s v="WA"/>
    <x v="52"/>
    <s v="3"/>
    <x v="2"/>
    <n v="100510.35920000001"/>
    <n v="175893.1286"/>
    <n v="138897.33290000001"/>
    <n v="243070.33259999999"/>
    <n v="176250.46919999999"/>
    <n v="308438.3211"/>
    <n v="230327.90280000001"/>
    <n v="403073.82990000001"/>
    <n v="286940.1825"/>
    <n v="502145.31929999997"/>
    <n v="322992.30989999999"/>
    <n v="565236.54229999997"/>
    <n v="358525.24599999998"/>
    <n v="627419.18039999995"/>
  </r>
  <r>
    <s v="10"/>
    <n v="11"/>
    <x v="9"/>
    <s v="WA"/>
    <x v="52"/>
    <s v="4"/>
    <x v="3"/>
    <n v="110852.0808"/>
    <n v="177363.33199999999"/>
    <n v="155192.91320000001"/>
    <n v="248308.6648"/>
    <n v="199533.74549999999"/>
    <n v="319253.9975"/>
    <n v="266044.99400000001"/>
    <n v="425671.99680000002"/>
    <n v="332556.24249999999"/>
    <n v="532089.99600000004"/>
    <n v="376897.0748"/>
    <n v="603035.32869999995"/>
    <n v="421237.90720000002"/>
    <n v="673980.66150000005"/>
  </r>
  <r>
    <s v="10"/>
    <n v="11"/>
    <x v="9"/>
    <s v="WA"/>
    <x v="53"/>
    <s v="1"/>
    <x v="0"/>
    <n v="124958.4032"/>
    <n v="218677.20559999999"/>
    <n v="162168.06099999999"/>
    <n v="283794.1067"/>
    <n v="193763.11780000001"/>
    <n v="339085.45620000002"/>
    <n v="231015.58319999999"/>
    <n v="404277.27059999999"/>
    <n v="272541.81109999999"/>
    <n v="476948.16930000001"/>
    <n v="298973.86099999998"/>
    <n v="523204.25670000003"/>
    <n v="323839.2193"/>
    <n v="566718.63379999995"/>
  </r>
  <r>
    <s v="10"/>
    <n v="11"/>
    <x v="9"/>
    <s v="WA"/>
    <x v="53"/>
    <s v="2"/>
    <x v="1"/>
    <n v="105041.4777"/>
    <n v="183822.58609999999"/>
    <n v="139628.9933"/>
    <n v="244350.73819999999"/>
    <n v="171660.43609999999"/>
    <n v="300405.76319999999"/>
    <n v="215297.88039999999"/>
    <n v="376771.29070000001"/>
    <n v="260034.31539999999"/>
    <n v="455060.05190000002"/>
    <n v="287016.8653"/>
    <n v="502279.51429999998"/>
    <n v="312244.28539999999"/>
    <n v="546427.49950000003"/>
  </r>
  <r>
    <s v="10"/>
    <n v="11"/>
    <x v="9"/>
    <s v="WA"/>
    <x v="53"/>
    <s v="3"/>
    <x v="2"/>
    <n v="97103.223100000003"/>
    <n v="169930.64050000001"/>
    <n v="134143.7133"/>
    <n v="234751.49830000001"/>
    <n v="170159.67980000001"/>
    <n v="297779.43979999999"/>
    <n v="222248.94699999999"/>
    <n v="388935.65710000001"/>
    <n v="276850.22360000003"/>
    <n v="484487.89130000002"/>
    <n v="311576.90210000001"/>
    <n v="545259.57869999995"/>
    <n v="345789.06660000002"/>
    <n v="605130.86659999995"/>
  </r>
  <r>
    <s v="10"/>
    <n v="11"/>
    <x v="9"/>
    <s v="WA"/>
    <x v="53"/>
    <s v="4"/>
    <x v="3"/>
    <n v="107742.4225"/>
    <n v="172387.87849999999"/>
    <n v="150839.39139999999"/>
    <n v="241343.02989999999"/>
    <n v="193936.36040000001"/>
    <n v="310298.1814"/>
    <n v="258581.81390000001"/>
    <n v="413730.90840000001"/>
    <n v="323227.26740000001"/>
    <n v="517163.63559999998"/>
    <n v="366324.23639999999"/>
    <n v="586118.78689999995"/>
    <n v="409421.20539999998"/>
    <n v="655073.93839999998"/>
  </r>
  <r>
    <s v="10"/>
    <n v="11"/>
    <x v="9"/>
    <s v="WA"/>
    <x v="54"/>
    <s v="1"/>
    <x v="0"/>
    <n v="127350.38890000001"/>
    <n v="222863.18049999999"/>
    <n v="165268.78390000001"/>
    <n v="289220.37170000002"/>
    <n v="197464.8645"/>
    <n v="345563.51299999998"/>
    <n v="235424.72700000001"/>
    <n v="411993.27230000001"/>
    <n v="277740.4852"/>
    <n v="486045.84899999999"/>
    <n v="304675.43170000002"/>
    <n v="533182.00549999997"/>
    <n v="330012.68550000002"/>
    <n v="577522.1997"/>
  </r>
  <r>
    <s v="10"/>
    <n v="11"/>
    <x v="9"/>
    <s v="WA"/>
    <x v="54"/>
    <s v="2"/>
    <x v="1"/>
    <n v="107071.3429"/>
    <n v="187374.85"/>
    <n v="142319.91529999999"/>
    <n v="249059.85190000001"/>
    <n v="174960.31630000001"/>
    <n v="306180.55349999998"/>
    <n v="219421.2481"/>
    <n v="383987.18420000002"/>
    <n v="265005.5808"/>
    <n v="463759.76630000002"/>
    <n v="292501.03639999998"/>
    <n v="511876.81359999999"/>
    <n v="318206.93489999999"/>
    <n v="556862.13600000006"/>
  </r>
  <r>
    <s v="10"/>
    <n v="11"/>
    <x v="9"/>
    <s v="WA"/>
    <x v="54"/>
    <s v="3"/>
    <x v="2"/>
    <n v="98991.875100000005"/>
    <n v="173235.78140000001"/>
    <n v="136755.08429999999"/>
    <n v="239321.39739999999"/>
    <n v="173475.1421"/>
    <n v="303581.4987"/>
    <n v="226585.3702"/>
    <n v="396524.39779999998"/>
    <n v="282253.2807"/>
    <n v="493943.24119999999"/>
    <n v="317660.609"/>
    <n v="555906.06570000004"/>
    <n v="352544.06849999999"/>
    <n v="616952.11979999999"/>
  </r>
  <r>
    <s v="10"/>
    <n v="11"/>
    <x v="9"/>
    <s v="WA"/>
    <x v="54"/>
    <s v="4"/>
    <x v="3"/>
    <n v="109805.28509999999"/>
    <n v="175688.45869999999"/>
    <n v="153727.39910000001"/>
    <n v="245963.84220000001"/>
    <n v="197649.51310000001"/>
    <n v="316239.22560000001"/>
    <n v="263532.68410000001"/>
    <n v="421652.30089999997"/>
    <n v="329415.85519999999"/>
    <n v="527065.37620000006"/>
    <n v="373337.96919999999"/>
    <n v="597340.75959999999"/>
    <n v="417260.08319999999"/>
    <n v="667616.14320000005"/>
  </r>
  <r>
    <s v="2"/>
    <n v="3"/>
    <x v="10"/>
    <s v="GQ"/>
    <x v="55"/>
    <s v="1"/>
    <x v="0"/>
    <n v="140310.34"/>
    <n v="245543.09510000001"/>
    <n v="182535.51560000001"/>
    <n v="319437.15240000002"/>
    <n v="218486.06969999999"/>
    <n v="382350.62209999998"/>
    <n v="261030.25450000001"/>
    <n v="456802.94530000002"/>
    <n v="308332.64990000002"/>
    <n v="539582.1372"/>
    <n v="338397.51500000001"/>
    <n v="592195.65119999996"/>
    <n v="366830.0724"/>
    <n v="641952.62679999997"/>
  </r>
  <r>
    <s v="2"/>
    <n v="3"/>
    <x v="10"/>
    <s v="GQ"/>
    <x v="55"/>
    <s v="2"/>
    <x v="1"/>
    <n v="115545.8723"/>
    <n v="202205.27650000001"/>
    <n v="154511.41740000001"/>
    <n v="270394.9804"/>
    <n v="191004.55480000001"/>
    <n v="334257.97100000002"/>
    <n v="241487.54509999999"/>
    <n v="422603.20409999997"/>
    <n v="292781.37280000001"/>
    <n v="512367.40230000002"/>
    <n v="323530.70569999999"/>
    <n v="566178.73490000004"/>
    <n v="352413.435"/>
    <n v="616723.51119999995"/>
  </r>
  <r>
    <s v="2"/>
    <n v="3"/>
    <x v="10"/>
    <s v="GQ"/>
    <x v="55"/>
    <s v="3"/>
    <x v="2"/>
    <n v="105284.524"/>
    <n v="184247.91690000001"/>
    <n v="145159.29810000001"/>
    <n v="254028.77179999999"/>
    <n v="183760.2242"/>
    <n v="321580.39230000001"/>
    <n v="239256.11259999999"/>
    <n v="418698.1972"/>
    <n v="297875.3248"/>
    <n v="521281.81849999999"/>
    <n v="334873.20600000001"/>
    <n v="586028.11060000001"/>
    <n v="371231.36290000001"/>
    <n v="649654.88509999996"/>
  </r>
  <r>
    <s v="2"/>
    <n v="3"/>
    <x v="10"/>
    <s v="GQ"/>
    <x v="55"/>
    <s v="4"/>
    <x v="3"/>
    <n v="120925.36320000001"/>
    <n v="193480.584"/>
    <n v="169295.50839999999"/>
    <n v="270872.8175"/>
    <n v="217665.6537"/>
    <n v="348265.05109999998"/>
    <n v="290220.87160000001"/>
    <n v="464353.40149999998"/>
    <n v="362776.0895"/>
    <n v="580441.75190000003"/>
    <n v="411146.23479999998"/>
    <n v="657833.98540000001"/>
    <n v="459516.38"/>
    <n v="735226.21900000004"/>
  </r>
  <r>
    <s v="2"/>
    <n v="3"/>
    <x v="11"/>
    <s v="NJ"/>
    <x v="56"/>
    <s v="1"/>
    <x v="0"/>
    <n v="152828.80119999999"/>
    <n v="267450.402"/>
    <n v="198340.32689999999"/>
    <n v="347095.5723"/>
    <n v="236985.1684"/>
    <n v="414724.04479999997"/>
    <n v="282550.7108"/>
    <n v="494463.7438"/>
    <n v="333342.9754"/>
    <n v="583350.20700000005"/>
    <n v="365672.72440000001"/>
    <n v="639927.26769999997"/>
    <n v="396087.12880000001"/>
    <n v="693152.47549999994"/>
  </r>
  <r>
    <s v="2"/>
    <n v="3"/>
    <x v="11"/>
    <s v="NJ"/>
    <x v="56"/>
    <s v="2"/>
    <x v="1"/>
    <n v="128454.9382"/>
    <n v="224796.14189999999"/>
    <n v="170757.5527"/>
    <n v="298825.71720000001"/>
    <n v="209936.43290000001"/>
    <n v="367388.75750000001"/>
    <n v="263315.76030000002"/>
    <n v="460802.58059999999"/>
    <n v="318036.60009999998"/>
    <n v="556564.05020000006"/>
    <n v="351040.0379"/>
    <n v="614320.06629999995"/>
    <n v="381897.52480000001"/>
    <n v="668320.66850000003"/>
  </r>
  <r>
    <s v="2"/>
    <n v="3"/>
    <x v="11"/>
    <s v="NJ"/>
    <x v="56"/>
    <s v="3"/>
    <x v="2"/>
    <n v="118737.89230000001"/>
    <n v="207791.31169999999"/>
    <n v="164029.27429999999"/>
    <n v="287051.23009999999"/>
    <n v="208066.86869999999"/>
    <n v="364117.02010000002"/>
    <n v="271755.64150000003"/>
    <n v="475572.3726"/>
    <n v="338518.55190000002"/>
    <n v="592407.46569999994"/>
    <n v="380978.34620000003"/>
    <n v="666712.10589999997"/>
    <n v="422808.49050000001"/>
    <n v="739914.85849999997"/>
  </r>
  <r>
    <s v="2"/>
    <n v="3"/>
    <x v="11"/>
    <s v="NJ"/>
    <x v="56"/>
    <s v="4"/>
    <x v="3"/>
    <n v="131772.68229999999"/>
    <n v="210836.2948"/>
    <n v="184481.75520000001"/>
    <n v="295170.81270000001"/>
    <n v="237190.82810000001"/>
    <n v="379505.33059999999"/>
    <n v="316254.4374"/>
    <n v="506007.10739999998"/>
    <n v="395318.04680000001"/>
    <n v="632508.88430000003"/>
    <n v="448027.11969999998"/>
    <n v="716843.40209999995"/>
    <n v="500736.19260000001"/>
    <n v="801177.92009999999"/>
  </r>
  <r>
    <s v="2"/>
    <n v="3"/>
    <x v="11"/>
    <s v="NJ"/>
    <x v="57"/>
    <s v="1"/>
    <x v="0"/>
    <n v="144010.9736"/>
    <n v="252019.20389999999"/>
    <n v="186796.01869999999"/>
    <n v="326893.03279999999"/>
    <n v="223103.82680000001"/>
    <n v="390431.69679999998"/>
    <n v="265878.4031"/>
    <n v="465287.20539999998"/>
    <n v="313587.33179999999"/>
    <n v="548777.83050000004"/>
    <n v="343964.42859999998"/>
    <n v="601937.74990000005"/>
    <n v="372507.95689999999"/>
    <n v="651888.92460000003"/>
  </r>
  <r>
    <s v="2"/>
    <n v="3"/>
    <x v="11"/>
    <s v="NJ"/>
    <x v="57"/>
    <s v="2"/>
    <x v="1"/>
    <n v="121587.16220000001"/>
    <n v="212777.53390000001"/>
    <n v="161419.86689999999"/>
    <n v="282484.7671"/>
    <n v="198218.99059999999"/>
    <n v="346883.23349999997"/>
    <n v="248182.24909999999"/>
    <n v="434318.93589999998"/>
    <n v="299505.46679999999"/>
    <n v="524134.56670000002"/>
    <n v="330502.35729999997"/>
    <n v="578379.12509999995"/>
    <n v="359453.52149999997"/>
    <n v="629043.66260000004"/>
  </r>
  <r>
    <s v="2"/>
    <n v="3"/>
    <x v="11"/>
    <s v="NJ"/>
    <x v="57"/>
    <s v="3"/>
    <x v="2"/>
    <n v="112736.0491"/>
    <n v="197288.08590000001"/>
    <n v="155802.9957"/>
    <n v="272655.24249999999"/>
    <n v="197716.4578"/>
    <n v="346003.80109999998"/>
    <n v="258408.4417"/>
    <n v="452214.77299999999"/>
    <n v="321928.63219999999"/>
    <n v="563375.10629999998"/>
    <n v="362390.5183"/>
    <n v="634183.40689999994"/>
    <n v="402273.12640000001"/>
    <n v="703977.97120000003"/>
  </r>
  <r>
    <s v="2"/>
    <n v="3"/>
    <x v="11"/>
    <s v="NJ"/>
    <x v="57"/>
    <s v="4"/>
    <x v="3"/>
    <n v="124181.94749999999"/>
    <n v="198691.11919999999"/>
    <n v="173854.72659999999"/>
    <n v="278167.56670000002"/>
    <n v="223527.5056"/>
    <n v="357644.01429999998"/>
    <n v="298036.6741"/>
    <n v="476858.68579999998"/>
    <n v="372545.84269999998"/>
    <n v="596073.35719999997"/>
    <n v="422218.62180000002"/>
    <n v="675549.80480000004"/>
    <n v="471891.4008"/>
    <n v="755026.25249999994"/>
  </r>
  <r>
    <s v="2"/>
    <n v="3"/>
    <x v="11"/>
    <s v="NJ"/>
    <x v="58"/>
    <s v="1"/>
    <x v="0"/>
    <n v="149103.29819999999"/>
    <n v="260930.77189999999"/>
    <n v="193507.0912"/>
    <n v="338637.40960000001"/>
    <n v="231211.70269999999"/>
    <n v="404620.47970000003"/>
    <n v="275669.2328"/>
    <n v="482421.15730000002"/>
    <n v="325225.91800000001"/>
    <n v="569145.35660000006"/>
    <n v="356769.0417"/>
    <n v="624345.82279999997"/>
    <n v="386443.99660000001"/>
    <n v="676276.99410000001"/>
  </r>
  <r>
    <s v="2"/>
    <n v="3"/>
    <x v="11"/>
    <s v="NJ"/>
    <x v="58"/>
    <s v="2"/>
    <x v="1"/>
    <n v="125314.4051"/>
    <n v="219300.20879999999"/>
    <n v="166586.30290000001"/>
    <n v="291526.03000000003"/>
    <n v="204812.13630000001"/>
    <n v="358421.23839999997"/>
    <n v="256895.92079999999"/>
    <n v="449567.86139999999"/>
    <n v="310286.89539999998"/>
    <n v="543002.06700000004"/>
    <n v="342487.5392"/>
    <n v="599353.19369999995"/>
    <n v="372594.94270000001"/>
    <n v="652041.14989999996"/>
  </r>
  <r>
    <s v="2"/>
    <n v="3"/>
    <x v="11"/>
    <s v="NJ"/>
    <x v="58"/>
    <s v="3"/>
    <x v="2"/>
    <n v="115829.07090000001"/>
    <n v="202700.87419999999"/>
    <n v="160009.8149"/>
    <n v="280017.17609999998"/>
    <n v="202966.8621"/>
    <n v="355192.0086"/>
    <n v="265091.63699999999"/>
    <n v="463910.36469999998"/>
    <n v="330216.77010000002"/>
    <n v="577879.34790000005"/>
    <n v="371633.88459999999"/>
    <n v="650359.29799999995"/>
    <n v="412436.46049999999"/>
    <n v="721763.80590000004"/>
  </r>
  <r>
    <s v="2"/>
    <n v="3"/>
    <x v="11"/>
    <s v="NJ"/>
    <x v="58"/>
    <s v="4"/>
    <x v="3"/>
    <n v="128560.2573"/>
    <n v="205696.4148"/>
    <n v="179984.3602"/>
    <n v="287974.98070000001"/>
    <n v="231408.46309999999"/>
    <n v="370253.5466"/>
    <n v="308544.6176"/>
    <n v="493671.39539999998"/>
    <n v="385680.772"/>
    <n v="617089.24430000002"/>
    <n v="437104.8749"/>
    <n v="699367.81019999995"/>
    <n v="488528.97779999999"/>
    <n v="781646.37609999999"/>
  </r>
  <r>
    <s v="2"/>
    <n v="3"/>
    <x v="11"/>
    <s v="NJ"/>
    <x v="59"/>
    <s v="1"/>
    <x v="0"/>
    <n v="146744.62359999999"/>
    <n v="256803.0913"/>
    <n v="190551.70009999999"/>
    <n v="333465.47529999999"/>
    <n v="227772.65640000001"/>
    <n v="398602.14860000001"/>
    <n v="271697.1165"/>
    <n v="475469.95400000003"/>
    <n v="320630.40100000001"/>
    <n v="561103.20169999998"/>
    <n v="351766.30129999999"/>
    <n v="615591.02709999995"/>
    <n v="381093.78450000001"/>
    <n v="666914.12300000002"/>
  </r>
  <r>
    <s v="2"/>
    <n v="3"/>
    <x v="11"/>
    <s v="NJ"/>
    <x v="59"/>
    <s v="2"/>
    <x v="1"/>
    <n v="122760.59050000001"/>
    <n v="214831.03330000001"/>
    <n v="163410.24979999999"/>
    <n v="285967.93719999999"/>
    <n v="201156.70019999999"/>
    <n v="352024.2254"/>
    <n v="252769.92509999999"/>
    <n v="442347.3689"/>
    <n v="305568.92749999999"/>
    <n v="534745.62309999997"/>
    <n v="337367.73749999999"/>
    <n v="590393.54059999995"/>
    <n v="367131.21399999998"/>
    <n v="642479.62450000003"/>
  </r>
  <r>
    <s v="2"/>
    <n v="3"/>
    <x v="11"/>
    <s v="NJ"/>
    <x v="59"/>
    <s v="3"/>
    <x v="2"/>
    <n v="113104.4605"/>
    <n v="197932.80590000001"/>
    <n v="156177.73009999999"/>
    <n v="273311.02759999997"/>
    <n v="198017.2726"/>
    <n v="346530.22700000001"/>
    <n v="258446.84959999999"/>
    <n v="452281.98670000001"/>
    <n v="321901.37790000002"/>
    <n v="563327.41139999998"/>
    <n v="362188.3652"/>
    <n v="633829.63919999998"/>
    <n v="401855.777"/>
    <n v="703247.60970000003"/>
  </r>
  <r>
    <s v="2"/>
    <n v="3"/>
    <x v="11"/>
    <s v="NJ"/>
    <x v="59"/>
    <s v="4"/>
    <x v="3"/>
    <n v="126513.72289999999"/>
    <n v="202421.95980000001"/>
    <n v="177119.2121"/>
    <n v="283390.74369999999"/>
    <n v="227724.70129999999"/>
    <n v="364359.52750000003"/>
    <n v="303632.9351"/>
    <n v="485812.7034"/>
    <n v="379541.16889999999"/>
    <n v="607265.87919999997"/>
    <n v="430146.6581"/>
    <n v="688234.66310000001"/>
    <n v="480752.14720000001"/>
    <n v="769203.44700000004"/>
  </r>
  <r>
    <s v="2"/>
    <n v="3"/>
    <x v="11"/>
    <s v="NJ"/>
    <x v="60"/>
    <s v="1"/>
    <x v="0"/>
    <n v="146744.62359999999"/>
    <n v="256803.0913"/>
    <n v="190551.70009999999"/>
    <n v="333465.47529999999"/>
    <n v="227772.65640000001"/>
    <n v="398602.14860000001"/>
    <n v="271697.1165"/>
    <n v="475469.95400000003"/>
    <n v="320630.40100000001"/>
    <n v="561103.20169999998"/>
    <n v="351766.30129999999"/>
    <n v="615591.02709999995"/>
    <n v="381093.78450000001"/>
    <n v="666914.12300000002"/>
  </r>
  <r>
    <s v="2"/>
    <n v="3"/>
    <x v="11"/>
    <s v="NJ"/>
    <x v="60"/>
    <s v="2"/>
    <x v="1"/>
    <n v="122760.59050000001"/>
    <n v="214831.03330000001"/>
    <n v="163410.24979999999"/>
    <n v="285967.93719999999"/>
    <n v="201156.70019999999"/>
    <n v="352024.2254"/>
    <n v="252769.92509999999"/>
    <n v="442347.3689"/>
    <n v="305568.92749999999"/>
    <n v="534745.62309999997"/>
    <n v="337367.73749999999"/>
    <n v="590393.54059999995"/>
    <n v="367131.21399999998"/>
    <n v="642479.62450000003"/>
  </r>
  <r>
    <s v="2"/>
    <n v="3"/>
    <x v="11"/>
    <s v="NJ"/>
    <x v="60"/>
    <s v="3"/>
    <x v="2"/>
    <n v="113104.4605"/>
    <n v="197932.80590000001"/>
    <n v="156177.73009999999"/>
    <n v="273311.02759999997"/>
    <n v="198017.2726"/>
    <n v="346530.22700000001"/>
    <n v="258446.84959999999"/>
    <n v="452281.98670000001"/>
    <n v="321901.37790000002"/>
    <n v="563327.41139999998"/>
    <n v="362188.3652"/>
    <n v="633829.63919999998"/>
    <n v="401855.777"/>
    <n v="703247.60970000003"/>
  </r>
  <r>
    <s v="2"/>
    <n v="3"/>
    <x v="11"/>
    <s v="NJ"/>
    <x v="60"/>
    <s v="4"/>
    <x v="3"/>
    <n v="126513.72289999999"/>
    <n v="202421.95980000001"/>
    <n v="177119.2121"/>
    <n v="283390.74369999999"/>
    <n v="227724.70129999999"/>
    <n v="364359.52750000003"/>
    <n v="303632.9351"/>
    <n v="485812.7034"/>
    <n v="379541.16889999999"/>
    <n v="607265.87919999997"/>
    <n v="430146.6581"/>
    <n v="688234.66310000001"/>
    <n v="480752.14720000001"/>
    <n v="769203.44700000004"/>
  </r>
  <r>
    <s v="2"/>
    <n v="3"/>
    <x v="11"/>
    <s v="NJ"/>
    <x v="61"/>
    <s v="1"/>
    <x v="0"/>
    <n v="150303.4742"/>
    <n v="263031.07990000001"/>
    <n v="195029.25580000001"/>
    <n v="341301.19770000002"/>
    <n v="232999.55720000001"/>
    <n v="407749.22509999998"/>
    <n v="277757.89120000001"/>
    <n v="486076.30959999998"/>
    <n v="327659.66529999999"/>
    <n v="573404.41410000005"/>
    <n v="359425.9339"/>
    <n v="628995.38439999998"/>
    <n v="389298.8749"/>
    <n v="681273.03110000002"/>
  </r>
  <r>
    <s v="2"/>
    <n v="3"/>
    <x v="11"/>
    <s v="NJ"/>
    <x v="61"/>
    <s v="2"/>
    <x v="1"/>
    <n v="126514.63099999999"/>
    <n v="221400.60430000001"/>
    <n v="168108.4675"/>
    <n v="294189.81809999997"/>
    <n v="206599.99059999999"/>
    <n v="361549.98369999998"/>
    <n v="258984.57930000001"/>
    <n v="453223.01360000001"/>
    <n v="312720.64260000002"/>
    <n v="547261.12450000003"/>
    <n v="345144.43150000001"/>
    <n v="604002.75520000001"/>
    <n v="375449.8211"/>
    <n v="657037.18689999997"/>
  </r>
  <r>
    <s v="2"/>
    <n v="3"/>
    <x v="11"/>
    <s v="NJ"/>
    <x v="61"/>
    <s v="3"/>
    <x v="2"/>
    <n v="117060.48330000001"/>
    <n v="204855.84589999999"/>
    <n v="161733.7922"/>
    <n v="283034.13640000002"/>
    <n v="205183.4044"/>
    <n v="359070.95760000002"/>
    <n v="268047.02679999999"/>
    <n v="469082.29670000001"/>
    <n v="333911.0074"/>
    <n v="584344.26289999997"/>
    <n v="375820.68660000002"/>
    <n v="657686.20169999998"/>
    <n v="417115.82760000002"/>
    <n v="729952.69830000005"/>
  </r>
  <r>
    <s v="2"/>
    <n v="3"/>
    <x v="11"/>
    <s v="NJ"/>
    <x v="61"/>
    <s v="4"/>
    <x v="3"/>
    <n v="129599.37699999999"/>
    <n v="207359.00640000001"/>
    <n v="181439.12779999999"/>
    <n v="290302.60889999999"/>
    <n v="233278.8786"/>
    <n v="373246.21149999998"/>
    <n v="311038.5049"/>
    <n v="497661.6152"/>
    <n v="388798.1311"/>
    <n v="622077.01910000003"/>
    <n v="440637.88189999998"/>
    <n v="705020.62159999995"/>
    <n v="492477.63270000002"/>
    <n v="787964.22420000006"/>
  </r>
  <r>
    <s v="2"/>
    <n v="3"/>
    <x v="11"/>
    <s v="NJ"/>
    <x v="62"/>
    <s v="1"/>
    <x v="0"/>
    <n v="149828.37179999999"/>
    <n v="262199.6508"/>
    <n v="194534.92910000001"/>
    <n v="340436.12589999998"/>
    <n v="232515.54829999999"/>
    <n v="406902.2095"/>
    <n v="277329.0833"/>
    <n v="485325.89569999999"/>
    <n v="327258.62920000002"/>
    <n v="572702.60109999997"/>
    <n v="359030.51740000001"/>
    <n v="628303.40549999999"/>
    <n v="388949.95870000002"/>
    <n v="680662.4277"/>
  </r>
  <r>
    <s v="2"/>
    <n v="3"/>
    <x v="11"/>
    <s v="NJ"/>
    <x v="62"/>
    <s v="2"/>
    <x v="1"/>
    <n v="125454.3839"/>
    <n v="219545.17189999999"/>
    <n v="166952.15479999999"/>
    <n v="292166.2708"/>
    <n v="205466.81280000001"/>
    <n v="359566.92229999998"/>
    <n v="258094.13279999999"/>
    <n v="451664.73259999999"/>
    <n v="311952.25390000001"/>
    <n v="545916.44429999997"/>
    <n v="344397.8309"/>
    <n v="602696.20409999997"/>
    <n v="374760.35460000002"/>
    <n v="655830.62069999997"/>
  </r>
  <r>
    <s v="2"/>
    <n v="3"/>
    <x v="11"/>
    <s v="NJ"/>
    <x v="62"/>
    <s v="3"/>
    <x v="2"/>
    <n v="115659.37239999999"/>
    <n v="202403.90169999999"/>
    <n v="159719.34640000001"/>
    <n v="279508.85619999998"/>
    <n v="202525.53279999999"/>
    <n v="354419.68229999999"/>
    <n v="264367.1936"/>
    <n v="462642.58870000002"/>
    <n v="329282.99190000002"/>
    <n v="576245.23589999997"/>
    <n v="370511.37829999998"/>
    <n v="648394.91209999996"/>
    <n v="411110.11469999998"/>
    <n v="719442.70070000004"/>
  </r>
  <r>
    <s v="2"/>
    <n v="3"/>
    <x v="11"/>
    <s v="NJ"/>
    <x v="62"/>
    <s v="4"/>
    <x v="3"/>
    <n v="129174.89230000001"/>
    <n v="206679.83069999999"/>
    <n v="180844.84909999999"/>
    <n v="289351.76299999998"/>
    <n v="232514.80600000001"/>
    <n v="372023.69510000001"/>
    <n v="310019.74129999999"/>
    <n v="496031.59350000002"/>
    <n v="387524.67660000001"/>
    <n v="620039.49199999997"/>
    <n v="439194.6336"/>
    <n v="702711.42409999995"/>
    <n v="490864.59049999999"/>
    <n v="785383.35640000005"/>
  </r>
  <r>
    <s v="2"/>
    <n v="3"/>
    <x v="11"/>
    <s v="NJ"/>
    <x v="63"/>
    <s v="1"/>
    <x v="0"/>
    <n v="146702.96049999999"/>
    <n v="256730.18100000001"/>
    <n v="190462.78020000001"/>
    <n v="333309.8652"/>
    <n v="227636.01509999999"/>
    <n v="398363.02649999998"/>
    <n v="271491.94079999998"/>
    <n v="475110.89630000002"/>
    <n v="320358.45270000002"/>
    <n v="560627.29229999997"/>
    <n v="351455.28869999998"/>
    <n v="615046.75529999996"/>
    <n v="380734.27409999998"/>
    <n v="666284.97959999996"/>
  </r>
  <r>
    <s v="2"/>
    <n v="3"/>
    <x v="11"/>
    <s v="NJ"/>
    <x v="63"/>
    <s v="2"/>
    <x v="1"/>
    <n v="122913.9673"/>
    <n v="215099.44279999999"/>
    <n v="163541.99179999999"/>
    <n v="286198.48560000001"/>
    <n v="201236.44870000001"/>
    <n v="352163.78519999998"/>
    <n v="252718.62880000001"/>
    <n v="442257.60029999999"/>
    <n v="305419.4301"/>
    <n v="534484.00260000001"/>
    <n v="337173.78629999998"/>
    <n v="590054.12600000005"/>
    <n v="366885.22019999998"/>
    <n v="642049.13540000003"/>
  </r>
  <r>
    <s v="2"/>
    <n v="3"/>
    <x v="11"/>
    <s v="NJ"/>
    <x v="63"/>
    <s v="3"/>
    <x v="2"/>
    <n v="113366.26089999999"/>
    <n v="198390.9566"/>
    <n v="156561.88080000001"/>
    <n v="273983.29139999999"/>
    <n v="198533.8039"/>
    <n v="347434.1568"/>
    <n v="259180.8927"/>
    <n v="453566.56229999999"/>
    <n v="322828.33980000002"/>
    <n v="564949.59479999996"/>
    <n v="363260.33020000003"/>
    <n v="635705.57790000003"/>
    <n v="403077.78210000001"/>
    <n v="705386.11880000005"/>
  </r>
  <r>
    <s v="2"/>
    <n v="3"/>
    <x v="11"/>
    <s v="NJ"/>
    <x v="63"/>
    <s v="4"/>
    <x v="3"/>
    <n v="126482.03019999999"/>
    <n v="202371.25150000001"/>
    <n v="177074.84229999999"/>
    <n v="283319.75199999998"/>
    <n v="227667.6544"/>
    <n v="364268.2525"/>
    <n v="303556.8726"/>
    <n v="485691.00329999998"/>
    <n v="379446.0907"/>
    <n v="607113.75419999997"/>
    <n v="430038.90279999998"/>
    <n v="688062.25470000005"/>
    <n v="480631.71480000002"/>
    <n v="769010.75529999996"/>
  </r>
  <r>
    <s v="2"/>
    <n v="3"/>
    <x v="11"/>
    <s v="NJ"/>
    <x v="64"/>
    <s v="1"/>
    <x v="0"/>
    <n v="146577.9713"/>
    <n v="256511.4498"/>
    <n v="190196.02"/>
    <n v="332843.03509999998"/>
    <n v="227226.09150000001"/>
    <n v="397645.66009999998"/>
    <n v="270876.41330000001"/>
    <n v="474033.72320000001"/>
    <n v="319542.6079"/>
    <n v="559199.5638"/>
    <n v="350522.2512"/>
    <n v="613413.93940000003"/>
    <n v="379655.7426"/>
    <n v="664397.54960000003"/>
  </r>
  <r>
    <s v="2"/>
    <n v="3"/>
    <x v="11"/>
    <s v="NJ"/>
    <x v="64"/>
    <s v="2"/>
    <x v="1"/>
    <n v="123374.09789999999"/>
    <n v="215904.67129999999"/>
    <n v="163937.21770000001"/>
    <n v="286890.13089999999"/>
    <n v="201475.69399999999"/>
    <n v="352582.4645"/>
    <n v="252564.73970000001"/>
    <n v="441988.29430000001"/>
    <n v="304970.93790000002"/>
    <n v="533699.14130000002"/>
    <n v="336591.93290000001"/>
    <n v="589035.88249999995"/>
    <n v="366147.239"/>
    <n v="640757.66819999996"/>
  </r>
  <r>
    <s v="2"/>
    <n v="3"/>
    <x v="11"/>
    <s v="NJ"/>
    <x v="64"/>
    <s v="3"/>
    <x v="2"/>
    <n v="114151.66190000001"/>
    <n v="199765.40839999999"/>
    <n v="157714.3328"/>
    <n v="276000.08240000001"/>
    <n v="200083.39780000001"/>
    <n v="350145.9461"/>
    <n v="261383.02220000001"/>
    <n v="457420.28889999999"/>
    <n v="325609.22570000001"/>
    <n v="569816.14489999996"/>
    <n v="366476.22499999998"/>
    <n v="641333.39379999996"/>
    <n v="406743.79759999999"/>
    <n v="711801.64569999999"/>
  </r>
  <r>
    <s v="2"/>
    <n v="3"/>
    <x v="11"/>
    <s v="NJ"/>
    <x v="64"/>
    <s v="4"/>
    <x v="3"/>
    <n v="126386.95209999999"/>
    <n v="202219.12640000001"/>
    <n v="176941.7329"/>
    <n v="283106.7769"/>
    <n v="227496.51379999999"/>
    <n v="363994.42739999999"/>
    <n v="303328.685"/>
    <n v="485325.9032"/>
    <n v="379160.85629999998"/>
    <n v="606657.37899999996"/>
    <n v="429715.63709999999"/>
    <n v="687545.02949999995"/>
    <n v="480270.4179"/>
    <n v="768432.68019999994"/>
  </r>
  <r>
    <s v="2"/>
    <n v="3"/>
    <x v="11"/>
    <s v="NJ"/>
    <x v="65"/>
    <s v="1"/>
    <x v="0"/>
    <n v="142169.05729999999"/>
    <n v="248795.85029999999"/>
    <n v="184423.86540000001"/>
    <n v="322741.76449999999"/>
    <n v="220285.41990000001"/>
    <n v="385499.48469999997"/>
    <n v="262540.25819999998"/>
    <n v="459445.45189999999"/>
    <n v="309664.7844"/>
    <n v="541913.37269999995"/>
    <n v="339668.10139999999"/>
    <n v="594419.17729999998"/>
    <n v="367866.1545"/>
    <n v="643765.77040000004"/>
  </r>
  <r>
    <s v="2"/>
    <n v="3"/>
    <x v="11"/>
    <s v="NJ"/>
    <x v="65"/>
    <s v="2"/>
    <x v="1"/>
    <n v="119940.2107"/>
    <n v="209895.3688"/>
    <n v="159268.37549999999"/>
    <n v="278719.65720000002"/>
    <n v="195616.97330000001"/>
    <n v="342329.70329999999"/>
    <n v="244997.98370000001"/>
    <n v="428746.47149999999"/>
    <n v="295705.37030000001"/>
    <n v="517484.39809999999"/>
    <n v="326323.09139999998"/>
    <n v="571065.40989999997"/>
    <n v="354925.23580000002"/>
    <n v="621119.16269999999"/>
  </r>
  <r>
    <s v="2"/>
    <n v="3"/>
    <x v="11"/>
    <s v="NJ"/>
    <x v="65"/>
    <s v="3"/>
    <x v="2"/>
    <n v="111150.74189999999"/>
    <n v="194513.79819999999"/>
    <n v="153601.19579999999"/>
    <n v="268802.09259999997"/>
    <n v="194908.1954"/>
    <n v="341089.3419"/>
    <n v="254709.42670000001"/>
    <n v="445741.49670000002"/>
    <n v="317314.27140000003"/>
    <n v="555299.97479999997"/>
    <n v="357182.3174"/>
    <n v="625069.05550000002"/>
    <n v="396476.12270000001"/>
    <n v="693833.21479999996"/>
  </r>
  <r>
    <s v="2"/>
    <n v="3"/>
    <x v="11"/>
    <s v="NJ"/>
    <x v="65"/>
    <s v="4"/>
    <x v="3"/>
    <n v="122591.5845"/>
    <n v="196146.53829999999"/>
    <n v="171628.21840000001"/>
    <n v="274605.15350000001"/>
    <n v="220664.85219999999"/>
    <n v="353063.76870000002"/>
    <n v="294219.80290000001"/>
    <n v="470751.69170000002"/>
    <n v="367774.7537"/>
    <n v="588439.61459999997"/>
    <n v="416811.38750000001"/>
    <n v="666898.22990000003"/>
    <n v="465848.02130000002"/>
    <n v="745356.84519999998"/>
  </r>
  <r>
    <s v="2"/>
    <n v="3"/>
    <x v="12"/>
    <s v="NY"/>
    <x v="66"/>
    <s v="1"/>
    <x v="0"/>
    <n v="133001.13140000001"/>
    <n v="232751.98009999999"/>
    <n v="172652.00959999999"/>
    <n v="302141.01689999999"/>
    <n v="206330.01579999999"/>
    <n v="361077.52769999998"/>
    <n v="246054.6974"/>
    <n v="430595.7205"/>
    <n v="290323.98180000001"/>
    <n v="508066.9681"/>
    <n v="318497.46189999999"/>
    <n v="557370.55830000003"/>
    <n v="345016.6361"/>
    <n v="603779.11309999996"/>
  </r>
  <r>
    <s v="2"/>
    <n v="3"/>
    <x v="12"/>
    <s v="NY"/>
    <x v="66"/>
    <s v="2"/>
    <x v="1"/>
    <n v="111552.0696"/>
    <n v="195216.12179999999"/>
    <n v="148379.16769999999"/>
    <n v="259663.5436"/>
    <n v="182527.1281"/>
    <n v="319422.47409999999"/>
    <n v="229127.94070000001"/>
    <n v="400973.89620000002"/>
    <n v="276854.3713"/>
    <n v="484495.1496"/>
    <n v="305620.69750000001"/>
    <n v="534836.2206"/>
    <n v="332529.7843"/>
    <n v="581927.12250000006"/>
  </r>
  <r>
    <s v="2"/>
    <n v="3"/>
    <x v="12"/>
    <s v="NY"/>
    <x v="66"/>
    <s v="3"/>
    <x v="2"/>
    <n v="102962.398"/>
    <n v="180184.19649999999"/>
    <n v="142208.03520000001"/>
    <n v="248864.06159999999"/>
    <n v="180350.33919999999"/>
    <n v="315613.09360000002"/>
    <n v="235480.29070000001"/>
    <n v="412090.50880000001"/>
    <n v="293315.48340000003"/>
    <n v="513302.09600000002"/>
    <n v="330069.32339999999"/>
    <n v="577621.31599999999"/>
    <n v="366269.07140000002"/>
    <n v="640970.87509999995"/>
  </r>
  <r>
    <s v="2"/>
    <n v="3"/>
    <x v="12"/>
    <s v="NY"/>
    <x v="66"/>
    <s v="4"/>
    <x v="3"/>
    <n v="114671.45600000001"/>
    <n v="183474.33230000001"/>
    <n v="160540.03829999999"/>
    <n v="256864.06520000001"/>
    <n v="206408.6208"/>
    <n v="330253.79800000001"/>
    <n v="275211.49430000002"/>
    <n v="440338.39750000002"/>
    <n v="344014.36790000001"/>
    <n v="550422.99679999996"/>
    <n v="389882.95030000003"/>
    <n v="623812.72970000003"/>
    <n v="435751.53269999998"/>
    <n v="697202.46270000003"/>
  </r>
  <r>
    <s v="2"/>
    <n v="3"/>
    <x v="12"/>
    <s v="NY"/>
    <x v="67"/>
    <s v="1"/>
    <x v="0"/>
    <n v="124183.31110000001"/>
    <n v="217320.79440000001"/>
    <n v="161107.71049999999"/>
    <n v="281938.49329999997"/>
    <n v="192448.68479999999"/>
    <n v="336785.19839999999"/>
    <n v="229382.40220000001"/>
    <n v="401419.20380000002"/>
    <n v="270568.35259999998"/>
    <n v="473494.61700000003"/>
    <n v="296789.18190000003"/>
    <n v="519381.06829999998"/>
    <n v="321437.48119999998"/>
    <n v="562515.59199999995"/>
  </r>
  <r>
    <s v="2"/>
    <n v="3"/>
    <x v="12"/>
    <s v="NY"/>
    <x v="67"/>
    <s v="2"/>
    <x v="1"/>
    <n v="104684.30070000001"/>
    <n v="183197.52619999999"/>
    <n v="139041.49100000001"/>
    <n v="243322.60930000001"/>
    <n v="170809.69639999999"/>
    <n v="298916.96860000002"/>
    <n v="213994.44190000001"/>
    <n v="374490.2733"/>
    <n v="258323.25229999999"/>
    <n v="452065.69160000002"/>
    <n v="285083.03269999998"/>
    <n v="498895.30719999998"/>
    <n v="310085.79790000001"/>
    <n v="542650.14639999997"/>
  </r>
  <r>
    <s v="2"/>
    <n v="3"/>
    <x v="12"/>
    <s v="NY"/>
    <x v="67"/>
    <s v="3"/>
    <x v="2"/>
    <n v="96960.562000000005"/>
    <n v="169680.9835"/>
    <n v="133981.76680000001"/>
    <n v="234468.0919"/>
    <n v="169999.94149999999"/>
    <n v="297499.89760000003"/>
    <n v="222133.10860000001"/>
    <n v="388732.94"/>
    <n v="276725.5858"/>
    <n v="484269.77500000002"/>
    <n v="311481.52049999998"/>
    <n v="545092.66079999995"/>
    <n v="345733.7352"/>
    <n v="605034.03650000005"/>
  </r>
  <r>
    <s v="2"/>
    <n v="3"/>
    <x v="12"/>
    <s v="NY"/>
    <x v="67"/>
    <s v="4"/>
    <x v="3"/>
    <n v="107080.72749999999"/>
    <n v="171329.16649999999"/>
    <n v="149913.01850000001"/>
    <n v="239860.83309999999"/>
    <n v="192745.3095"/>
    <n v="308392.49969999999"/>
    <n v="256993.74590000001"/>
    <n v="411189.99959999998"/>
    <n v="321242.18239999999"/>
    <n v="513987.49949999998"/>
    <n v="364074.47340000002"/>
    <n v="582519.16610000003"/>
    <n v="406906.76439999999"/>
    <n v="651050.83270000003"/>
  </r>
  <r>
    <s v="2"/>
    <n v="3"/>
    <x v="12"/>
    <s v="NY"/>
    <x v="68"/>
    <s v="1"/>
    <x v="0"/>
    <n v="165372.11730000001"/>
    <n v="289401.20539999998"/>
    <n v="214717.85279999999"/>
    <n v="375756.24249999999"/>
    <n v="256639.95449999999"/>
    <n v="449119.9204"/>
    <n v="306104.47149999999"/>
    <n v="535682.82499999995"/>
    <n v="361215.64740000002"/>
    <n v="632127.38289999997"/>
    <n v="396284.6715"/>
    <n v="693498.17500000005"/>
    <n v="429309.39909999998"/>
    <n v="751291.44839999999"/>
  </r>
  <r>
    <s v="2"/>
    <n v="3"/>
    <x v="12"/>
    <s v="NY"/>
    <x v="68"/>
    <s v="2"/>
    <x v="1"/>
    <n v="138463.23310000001"/>
    <n v="242310.65789999999"/>
    <n v="184266.47020000001"/>
    <n v="322466.32280000002"/>
    <n v="226778.15059999999"/>
    <n v="396861.7635"/>
    <n v="284869.08630000002"/>
    <n v="498520.90100000001"/>
    <n v="344317.40919999999"/>
    <n v="602555.46600000001"/>
    <n v="380130.18550000002"/>
    <n v="665227.82479999994"/>
    <n v="413644.07620000001"/>
    <n v="723877.1335"/>
  </r>
  <r>
    <s v="2"/>
    <n v="3"/>
    <x v="12"/>
    <s v="NY"/>
    <x v="68"/>
    <s v="3"/>
    <x v="2"/>
    <n v="127648.5425"/>
    <n v="223384.94940000001"/>
    <n v="176274.99179999999"/>
    <n v="308481.23580000002"/>
    <n v="223517.2598"/>
    <n v="391155.2046"/>
    <n v="291766.81050000002"/>
    <n v="510591.91840000002"/>
    <n v="363410.20919999998"/>
    <n v="635967.86609999998"/>
    <n v="408910.58590000001"/>
    <n v="715593.52529999998"/>
    <n v="453715.82900000003"/>
    <n v="794002.70070000004"/>
  </r>
  <r>
    <s v="2"/>
    <n v="3"/>
    <x v="12"/>
    <s v="NY"/>
    <x v="68"/>
    <s v="4"/>
    <x v="3"/>
    <n v="142575.82949999999"/>
    <n v="228121.33059999999"/>
    <n v="199606.16130000001"/>
    <n v="319369.86290000001"/>
    <n v="256636.49309999999"/>
    <n v="410618.39510000002"/>
    <n v="342181.99080000003"/>
    <n v="547491.19350000005"/>
    <n v="427727.48859999998"/>
    <n v="684363.99190000002"/>
    <n v="484757.82040000003"/>
    <n v="775612.52410000004"/>
    <n v="541788.15220000001"/>
    <n v="866861.0564"/>
  </r>
  <r>
    <s v="2"/>
    <n v="3"/>
    <x v="12"/>
    <s v="NY"/>
    <x v="69"/>
    <s v="1"/>
    <x v="0"/>
    <n v="167089.05160000001"/>
    <n v="292405.84029999998"/>
    <n v="216823.25520000001"/>
    <n v="379440.69660000002"/>
    <n v="259048.44839999999"/>
    <n v="453334.78470000002"/>
    <n v="308827.10129999998"/>
    <n v="540447.42720000003"/>
    <n v="364322.36430000002"/>
    <n v="637564.13769999996"/>
    <n v="399647.97690000001"/>
    <n v="699383.95959999994"/>
    <n v="432872.68699999998"/>
    <n v="757527.2023"/>
  </r>
  <r>
    <s v="2"/>
    <n v="3"/>
    <x v="12"/>
    <s v="NY"/>
    <x v="69"/>
    <s v="2"/>
    <x v="1"/>
    <n v="140570.3222"/>
    <n v="245998.06390000001"/>
    <n v="186813.19639999999"/>
    <n v="326923.09389999998"/>
    <n v="229619.42379999999"/>
    <n v="401833.99170000001"/>
    <n v="287899.47499999998"/>
    <n v="503824.08120000002"/>
    <n v="347669.02789999999"/>
    <n v="608420.79879999999"/>
    <n v="383727.61379999999"/>
    <n v="671523.32409999997"/>
    <n v="417434.39760000003"/>
    <n v="730510.19590000005"/>
  </r>
  <r>
    <s v="2"/>
    <n v="3"/>
    <x v="12"/>
    <s v="NY"/>
    <x v="69"/>
    <s v="3"/>
    <x v="2"/>
    <n v="130019.25810000001"/>
    <n v="227533.70180000001"/>
    <n v="179629.25409999999"/>
    <n v="314351.1948"/>
    <n v="227875.1292"/>
    <n v="398781.47610000003"/>
    <n v="297667.97269999998"/>
    <n v="520918.9522"/>
    <n v="370805.4779"/>
    <n v="648909.58609999996"/>
    <n v="417334.70640000002"/>
    <n v="730335.73640000005"/>
    <n v="463178.87599999999"/>
    <n v="810563.03300000005"/>
  </r>
  <r>
    <s v="2"/>
    <n v="3"/>
    <x v="12"/>
    <s v="NY"/>
    <x v="69"/>
    <s v="4"/>
    <x v="3"/>
    <n v="144071.12059999999"/>
    <n v="230513.79639999999"/>
    <n v="201699.56880000001"/>
    <n v="322719.3149"/>
    <n v="259328.01699999999"/>
    <n v="414924.8334"/>
    <n v="345770.68939999997"/>
    <n v="553233.11129999999"/>
    <n v="432213.36180000001"/>
    <n v="691541.38910000003"/>
    <n v="489841.81"/>
    <n v="783746.90760000004"/>
    <n v="547470.25820000004"/>
    <n v="875952.42619999999"/>
  </r>
  <r>
    <s v="2"/>
    <n v="3"/>
    <x v="12"/>
    <s v="NY"/>
    <x v="70"/>
    <s v="1"/>
    <x v="0"/>
    <n v="135443.13939999999"/>
    <n v="237025.49400000001"/>
    <n v="175785.24979999999"/>
    <n v="307624.18719999999"/>
    <n v="210042.3553"/>
    <n v="367574.12170000002"/>
    <n v="250437.1777"/>
    <n v="438265.06099999999"/>
    <n v="295463.40990000003"/>
    <n v="517060.96730000002"/>
    <n v="324122.24320000003"/>
    <n v="567213.92559999996"/>
    <n v="351085.8861"/>
    <n v="614400.30070000002"/>
  </r>
  <r>
    <s v="2"/>
    <n v="3"/>
    <x v="12"/>
    <s v="NY"/>
    <x v="70"/>
    <s v="2"/>
    <x v="1"/>
    <n v="113799.1376"/>
    <n v="199148.4908"/>
    <n v="151291.74600000001"/>
    <n v="264760.55540000001"/>
    <n v="186023.0778"/>
    <n v="325540.38620000001"/>
    <n v="233356.54149999999"/>
    <n v="408373.94770000002"/>
    <n v="281871.34840000002"/>
    <n v="493274.85979999998"/>
    <n v="311128.41739999998"/>
    <n v="544474.73049999995"/>
    <n v="338485.51750000002"/>
    <n v="592349.65579999995"/>
  </r>
  <r>
    <s v="2"/>
    <n v="3"/>
    <x v="12"/>
    <s v="NY"/>
    <x v="70"/>
    <s v="3"/>
    <x v="2"/>
    <n v="105163.41499999999"/>
    <n v="184035.97640000001"/>
    <n v="145271.82889999999"/>
    <n v="254225.70060000001"/>
    <n v="184266.8793"/>
    <n v="322467.03879999998"/>
    <n v="240657.00949999999"/>
    <n v="421149.76659999997"/>
    <n v="299776.97379999998"/>
    <n v="524609.70420000004"/>
    <n v="337370.93770000001"/>
    <n v="590399.14119999995"/>
    <n v="374405.77260000003"/>
    <n v="655210.10199999996"/>
  </r>
  <r>
    <s v="2"/>
    <n v="3"/>
    <x v="12"/>
    <s v="NY"/>
    <x v="70"/>
    <s v="4"/>
    <x v="3"/>
    <n v="116781.38189999999"/>
    <n v="186850.21400000001"/>
    <n v="163493.93470000001"/>
    <n v="261590.29939999999"/>
    <n v="210206.48749999999"/>
    <n v="336330.38500000001"/>
    <n v="280275.31660000002"/>
    <n v="448440.5134"/>
    <n v="350344.1458"/>
    <n v="560550.64170000004"/>
    <n v="397056.6986"/>
    <n v="635290.72719999996"/>
    <n v="443769.25140000001"/>
    <n v="710030.81279999996"/>
  </r>
  <r>
    <s v="2"/>
    <n v="3"/>
    <x v="12"/>
    <s v="NY"/>
    <x v="71"/>
    <s v="1"/>
    <x v="0"/>
    <n v="119941.05349999999"/>
    <n v="209896.84349999999"/>
    <n v="155691.2415"/>
    <n v="272459.67259999999"/>
    <n v="186054.58499999999"/>
    <n v="325595.52370000002"/>
    <n v="221866.95910000001"/>
    <n v="388267.17849999998"/>
    <n v="261778.3328"/>
    <n v="458112.0822"/>
    <n v="287179.09389999998"/>
    <n v="502563.4142"/>
    <n v="311085.94770000002"/>
    <n v="544400.40850000002"/>
  </r>
  <r>
    <s v="2"/>
    <n v="3"/>
    <x v="12"/>
    <s v="NY"/>
    <x v="71"/>
    <s v="2"/>
    <x v="1"/>
    <n v="100636.908"/>
    <n v="176114.58900000001"/>
    <n v="133845.68410000001"/>
    <n v="234229.94699999999"/>
    <n v="164631.98620000001"/>
    <n v="288105.97590000002"/>
    <n v="206632.87830000001"/>
    <n v="361607.53690000001"/>
    <n v="249655.68340000001"/>
    <n v="436897.44589999999"/>
    <n v="275590.00599999999"/>
    <n v="482282.51049999997"/>
    <n v="299847.78120000003"/>
    <n v="524733.61710000003"/>
  </r>
  <r>
    <s v="2"/>
    <n v="3"/>
    <x v="12"/>
    <s v="NY"/>
    <x v="71"/>
    <s v="3"/>
    <x v="2"/>
    <n v="92912.441000000006"/>
    <n v="162596.77179999999"/>
    <n v="128332.0276"/>
    <n v="224581.04829999999"/>
    <n v="162758.61429999999"/>
    <n v="284827.57510000002"/>
    <n v="212523.34049999999"/>
    <n v="371915.84590000001"/>
    <n v="264722.78360000002"/>
    <n v="463264.8713"/>
    <n v="297899.75280000002"/>
    <n v="521324.5674"/>
    <n v="330578.0392"/>
    <n v="578511.56850000005"/>
  </r>
  <r>
    <s v="2"/>
    <n v="3"/>
    <x v="12"/>
    <s v="NY"/>
    <x v="71"/>
    <s v="4"/>
    <x v="3"/>
    <n v="103412.13430000001"/>
    <n v="165459.41740000001"/>
    <n v="144776.98800000001"/>
    <n v="231643.18419999999"/>
    <n v="186141.84169999999"/>
    <n v="297826.95110000001"/>
    <n v="248189.12220000001"/>
    <n v="397102.60159999999"/>
    <n v="310236.40289999999"/>
    <n v="496378.25199999998"/>
    <n v="351601.25650000002"/>
    <n v="562562.01879999996"/>
    <n v="392966.1103"/>
    <n v="628745.78579999995"/>
  </r>
  <r>
    <s v="2"/>
    <n v="3"/>
    <x v="12"/>
    <s v="NY"/>
    <x v="72"/>
    <s v="1"/>
    <x v="0"/>
    <n v="118824.2072"/>
    <n v="207942.36249999999"/>
    <n v="154346.92139999999"/>
    <n v="270107.11259999999"/>
    <n v="184540.0183"/>
    <n v="322945.03200000001"/>
    <n v="220188.65849999999"/>
    <n v="385330.15240000002"/>
    <n v="259888.48929999999"/>
    <n v="454804.85639999999"/>
    <n v="285144.23450000002"/>
    <n v="499002.41039999999"/>
    <n v="308950.09889999998"/>
    <n v="540662.67299999995"/>
  </r>
  <r>
    <s v="2"/>
    <n v="3"/>
    <x v="12"/>
    <s v="NY"/>
    <x v="72"/>
    <s v="2"/>
    <x v="1"/>
    <n v="99129.931899999996"/>
    <n v="173477.38080000001"/>
    <n v="132060.04010000001"/>
    <n v="231105.07010000001"/>
    <n v="162684.64019999999"/>
    <n v="284698.12040000001"/>
    <n v="204646.81880000001"/>
    <n v="358131.93290000001"/>
    <n v="247520.93830000001"/>
    <n v="433161.64189999999"/>
    <n v="273321.02389999997"/>
    <n v="478311.79180000001"/>
    <n v="297484.89899999998"/>
    <n v="520598.57319999998"/>
  </r>
  <r>
    <s v="2"/>
    <n v="3"/>
    <x v="12"/>
    <s v="NY"/>
    <x v="72"/>
    <s v="3"/>
    <x v="2"/>
    <n v="91157.431500000006"/>
    <n v="159525.50520000001"/>
    <n v="125839.754"/>
    <n v="220219.56950000001"/>
    <n v="159509.01610000001"/>
    <n v="279140.7781"/>
    <n v="208099.87330000001"/>
    <n v="364174.7782"/>
    <n v="259174.6336"/>
    <n v="453555.60879999999"/>
    <n v="291569.03320000001"/>
    <n v="510245.80820000003"/>
    <n v="323454.67570000002"/>
    <n v="566045.68259999994"/>
  </r>
  <r>
    <s v="2"/>
    <n v="3"/>
    <x v="12"/>
    <s v="NY"/>
    <x v="72"/>
    <s v="4"/>
    <x v="3"/>
    <n v="102436.40300000001"/>
    <n v="163898.24739999999"/>
    <n v="143410.96429999999"/>
    <n v="229457.54629999999"/>
    <n v="184385.52549999999"/>
    <n v="295016.84529999999"/>
    <n v="245847.36739999999"/>
    <n v="393355.79369999998"/>
    <n v="307309.20919999998"/>
    <n v="491694.74209999997"/>
    <n v="348283.77049999998"/>
    <n v="557254.04099999997"/>
    <n v="389258.33169999998"/>
    <n v="622813.34"/>
  </r>
  <r>
    <s v="2"/>
    <n v="3"/>
    <x v="12"/>
    <s v="NY"/>
    <x v="73"/>
    <s v="1"/>
    <x v="0"/>
    <n v="139251.9613"/>
    <n v="243690.93229999999"/>
    <n v="180796.31649999999"/>
    <n v="316393.554"/>
    <n v="216089.09280000001"/>
    <n v="378155.91239999997"/>
    <n v="257728.99479999999"/>
    <n v="451025.74099999998"/>
    <n v="304124.3493"/>
    <n v="532217.61120000004"/>
    <n v="333647.93520000001"/>
    <n v="583883.88670000003"/>
    <n v="361448.02230000001"/>
    <n v="632534.03899999999"/>
  </r>
  <r>
    <s v="2"/>
    <n v="3"/>
    <x v="12"/>
    <s v="NY"/>
    <x v="73"/>
    <s v="2"/>
    <x v="1"/>
    <n v="116632.9099"/>
    <n v="204107.59239999999"/>
    <n v="155199.50279999999"/>
    <n v="271599.1299"/>
    <n v="190987.86689999999"/>
    <n v="334228.7672"/>
    <n v="239878.9614"/>
    <n v="419788.1825"/>
    <n v="289920.03340000001"/>
    <n v="507360.05849999998"/>
    <n v="320068.8026"/>
    <n v="560120.4044"/>
    <n v="348280.07010000001"/>
    <n v="609490.12269999995"/>
  </r>
  <r>
    <s v="2"/>
    <n v="3"/>
    <x v="12"/>
    <s v="NY"/>
    <x v="73"/>
    <s v="3"/>
    <x v="2"/>
    <n v="107548.62850000001"/>
    <n v="188210.0998"/>
    <n v="148522.9767"/>
    <n v="259915.20929999999"/>
    <n v="188333.8101"/>
    <n v="329584.16769999999"/>
    <n v="245852.91010000001"/>
    <n v="430242.59259999997"/>
    <n v="306224.80959999998"/>
    <n v="535893.41669999994"/>
    <n v="344571.44459999999"/>
    <n v="603000.02800000005"/>
    <n v="382333.76449999999"/>
    <n v="669084.08790000004"/>
  </r>
  <r>
    <s v="2"/>
    <n v="3"/>
    <x v="12"/>
    <s v="NY"/>
    <x v="73"/>
    <s v="4"/>
    <x v="3"/>
    <n v="120057.18610000001"/>
    <n v="192091.50080000001"/>
    <n v="168080.0606"/>
    <n v="268928.10100000002"/>
    <n v="216102.9351"/>
    <n v="345764.70120000001"/>
    <n v="288137.24670000002"/>
    <n v="461019.6017"/>
    <n v="360171.55849999998"/>
    <n v="576274.50210000004"/>
    <n v="408194.43290000001"/>
    <n v="653111.10230000003"/>
    <n v="456217.30739999999"/>
    <n v="729947.70259999996"/>
  </r>
  <r>
    <s v="2"/>
    <n v="3"/>
    <x v="12"/>
    <s v="NY"/>
    <x v="74"/>
    <s v="1"/>
    <x v="0"/>
    <n v="167172.37049999999"/>
    <n v="292551.64850000001"/>
    <n v="217001.08619999999"/>
    <n v="379751.9008"/>
    <n v="259321.72020000001"/>
    <n v="453813.01030000002"/>
    <n v="309237.44040000002"/>
    <n v="541165.52080000006"/>
    <n v="364866.2464"/>
    <n v="638515.93119999999"/>
    <n v="400269.98619999998"/>
    <n v="700472.47569999995"/>
    <n v="433591.69099999999"/>
    <n v="758785.45920000004"/>
  </r>
  <r>
    <s v="2"/>
    <n v="3"/>
    <x v="12"/>
    <s v="NY"/>
    <x v="74"/>
    <s v="2"/>
    <x v="1"/>
    <n v="140263.56140000001"/>
    <n v="245461.23240000001"/>
    <n v="186549.7035"/>
    <n v="326461.98109999998"/>
    <n v="229459.91630000001"/>
    <n v="401554.85350000003"/>
    <n v="288002.05530000001"/>
    <n v="504003.5968"/>
    <n v="347968.00819999998"/>
    <n v="608944.01430000004"/>
    <n v="384115.50020000001"/>
    <n v="672202.12549999997"/>
    <n v="417926.36810000002"/>
    <n v="731371.14430000004"/>
  </r>
  <r>
    <s v="2"/>
    <n v="3"/>
    <x v="12"/>
    <s v="NY"/>
    <x v="74"/>
    <s v="3"/>
    <x v="2"/>
    <n v="129495.6501"/>
    <n v="226617.38759999999"/>
    <n v="178860.9425"/>
    <n v="313006.64939999999"/>
    <n v="226842.0534"/>
    <n v="396973.59350000002"/>
    <n v="296199.8688"/>
    <n v="518349.77029999997"/>
    <n v="368951.5319"/>
    <n v="645665.18090000004"/>
    <n v="415190.75160000002"/>
    <n v="726583.81539999996"/>
    <n v="460734.83779999998"/>
    <n v="806285.96609999996"/>
  </r>
  <r>
    <s v="2"/>
    <n v="3"/>
    <x v="12"/>
    <s v="NY"/>
    <x v="74"/>
    <s v="4"/>
    <x v="3"/>
    <n v="144134.49979999999"/>
    <n v="230615.20319999999"/>
    <n v="201788.29980000001"/>
    <n v="322861.2844"/>
    <n v="259442.09959999999"/>
    <n v="415107.36560000002"/>
    <n v="345922.79950000002"/>
    <n v="553476.48750000005"/>
    <n v="432403.49949999998"/>
    <n v="691845.60939999996"/>
    <n v="490057.29940000002"/>
    <n v="784091.69070000004"/>
    <n v="547711.09939999995"/>
    <n v="876337.772"/>
  </r>
  <r>
    <s v="2"/>
    <n v="3"/>
    <x v="12"/>
    <s v="NY"/>
    <x v="75"/>
    <s v="1"/>
    <x v="0"/>
    <n v="128158.79300000001"/>
    <n v="224277.88769999999"/>
    <n v="166474.46739999999"/>
    <n v="291330.31800000003"/>
    <n v="199041.99950000001"/>
    <n v="348323.49900000001"/>
    <n v="237494.9376"/>
    <n v="415616.14079999999"/>
    <n v="280317.1029"/>
    <n v="490554.92989999999"/>
    <n v="307558.9436"/>
    <n v="538228.15119999996"/>
    <n v="333237.68050000002"/>
    <n v="583165.94090000005"/>
  </r>
  <r>
    <s v="2"/>
    <n v="3"/>
    <x v="12"/>
    <s v="NY"/>
    <x v="75"/>
    <s v="2"/>
    <x v="1"/>
    <n v="106904.571"/>
    <n v="187082.99919999999"/>
    <n v="142422.28760000001"/>
    <n v="249239.00320000001"/>
    <n v="175455.50140000001"/>
    <n v="307047.1274"/>
    <n v="220722.06039999999"/>
    <n v="386263.60550000001"/>
    <n v="266969.94319999998"/>
    <n v="467197.40049999999"/>
    <n v="294799.24050000001"/>
    <n v="515898.67090000003"/>
    <n v="320864.3455"/>
    <n v="561512.60450000002"/>
  </r>
  <r>
    <s v="2"/>
    <n v="3"/>
    <x v="12"/>
    <s v="NY"/>
    <x v="75"/>
    <s v="3"/>
    <x v="2"/>
    <n v="98298.578200000004"/>
    <n v="172022.51180000001"/>
    <n v="135696.31760000001"/>
    <n v="237468.5557"/>
    <n v="172000.75409999999"/>
    <n v="301001.3198"/>
    <n v="224392.84539999999"/>
    <n v="392687.47940000001"/>
    <n v="279465.58470000001"/>
    <n v="489064.7733"/>
    <n v="314394.17969999998"/>
    <n v="550189.81440000003"/>
    <n v="348773.71980000002"/>
    <n v="610354.00970000005"/>
  </r>
  <r>
    <s v="2"/>
    <n v="3"/>
    <x v="12"/>
    <s v="NY"/>
    <x v="75"/>
    <s v="4"/>
    <x v="3"/>
    <n v="110483.3091"/>
    <n v="176773.2972"/>
    <n v="154676.63269999999"/>
    <n v="247482.61610000001"/>
    <n v="198869.95629999999"/>
    <n v="318191.935"/>
    <n v="265159.94179999997"/>
    <n v="424255.91320000001"/>
    <n v="331449.92739999999"/>
    <n v="530319.89150000003"/>
    <n v="375643.25099999999"/>
    <n v="601029.21050000004"/>
    <n v="419836.57459999999"/>
    <n v="671738.52930000005"/>
  </r>
  <r>
    <s v="2"/>
    <n v="3"/>
    <x v="12"/>
    <s v="NY"/>
    <x v="76"/>
    <s v="1"/>
    <x v="0"/>
    <n v="125591.7953"/>
    <n v="219785.64180000001"/>
    <n v="163074.46609999999"/>
    <n v="285380.31569999998"/>
    <n v="194919.7347"/>
    <n v="341109.53570000001"/>
    <n v="232496.92739999999"/>
    <n v="406869.62280000001"/>
    <n v="274361.82669999998"/>
    <n v="480133.19660000002"/>
    <n v="301001.12099999998"/>
    <n v="526751.96169999999"/>
    <n v="326089.89480000001"/>
    <n v="570657.31590000005"/>
  </r>
  <r>
    <s v="2"/>
    <n v="3"/>
    <x v="12"/>
    <s v="NY"/>
    <x v="76"/>
    <s v="2"/>
    <x v="1"/>
    <n v="105117.63529999999"/>
    <n v="183955.86180000001"/>
    <n v="139904.9368"/>
    <n v="244833.63939999999"/>
    <n v="172198.79790000001"/>
    <n v="301347.89630000002"/>
    <n v="216339.56969999999"/>
    <n v="378594.24709999998"/>
    <n v="261504.47200000001"/>
    <n v="457632.826"/>
    <n v="288709.66489999997"/>
    <n v="505241.91350000002"/>
    <n v="314170.62790000002"/>
    <n v="549798.59889999998"/>
  </r>
  <r>
    <s v="2"/>
    <n v="3"/>
    <x v="12"/>
    <s v="NY"/>
    <x v="76"/>
    <s v="3"/>
    <x v="2"/>
    <n v="96882.965200000006"/>
    <n v="169545.18919999999"/>
    <n v="133784.98050000001"/>
    <n v="234123.71580000001"/>
    <n v="169633.81409999999"/>
    <n v="296859.17469999997"/>
    <n v="221418.26490000001"/>
    <n v="387481.96360000002"/>
    <n v="275784.99119999999"/>
    <n v="482623.73460000003"/>
    <n v="310308.47289999999"/>
    <n v="543039.82759999996"/>
    <n v="344303.04869999998"/>
    <n v="602530.33519999997"/>
  </r>
  <r>
    <s v="2"/>
    <n v="3"/>
    <x v="12"/>
    <s v="NY"/>
    <x v="76"/>
    <s v="4"/>
    <x v="3"/>
    <n v="108278.3046"/>
    <n v="173245.29"/>
    <n v="151589.62640000001"/>
    <n v="242543.40590000001"/>
    <n v="194900.94820000001"/>
    <n v="311841.52189999999"/>
    <n v="259867.93100000001"/>
    <n v="415788.69579999999"/>
    <n v="324834.91379999998"/>
    <n v="519735.86979999999"/>
    <n v="368146.23560000001"/>
    <n v="589033.98569999996"/>
    <n v="411457.5575"/>
    <n v="658332.1017"/>
  </r>
  <r>
    <s v="2"/>
    <n v="3"/>
    <x v="12"/>
    <s v="NY"/>
    <x v="77"/>
    <s v="1"/>
    <x v="0"/>
    <n v="143452.55230000001"/>
    <n v="251041.96660000001"/>
    <n v="186123.861"/>
    <n v="325716.75670000003"/>
    <n v="222346.54610000001"/>
    <n v="389106.45559999999"/>
    <n v="265039.25589999999"/>
    <n v="463818.69780000002"/>
    <n v="312642.41369999998"/>
    <n v="547124.22380000004"/>
    <n v="342947.00280000002"/>
    <n v="600157.25490000006"/>
    <n v="371440.0368"/>
    <n v="650020.06429999997"/>
  </r>
  <r>
    <s v="2"/>
    <n v="3"/>
    <x v="12"/>
    <s v="NY"/>
    <x v="77"/>
    <s v="2"/>
    <x v="1"/>
    <n v="120833.6759"/>
    <n v="211458.93290000001"/>
    <n v="160527.0471"/>
    <n v="280922.33250000002"/>
    <n v="197245.32019999999"/>
    <n v="345179.31030000001"/>
    <n v="247189.2224"/>
    <n v="432581.13929999998"/>
    <n v="298438.09779999999"/>
    <n v="522266.67109999998"/>
    <n v="329367.8701"/>
    <n v="576393.77269999997"/>
    <n v="358272.0846"/>
    <n v="626976.14800000004"/>
  </r>
  <r>
    <s v="2"/>
    <n v="3"/>
    <x v="12"/>
    <s v="NY"/>
    <x v="77"/>
    <s v="3"/>
    <x v="2"/>
    <n v="111858.54610000001"/>
    <n v="195752.4558"/>
    <n v="154556.86139999999"/>
    <n v="270474.50750000001"/>
    <n v="196091.66190000001"/>
    <n v="343160.40830000001"/>
    <n v="256196.71249999999"/>
    <n v="448344.24680000002"/>
    <n v="319154.5626"/>
    <n v="558520.48459999997"/>
    <n v="359225.16470000002"/>
    <n v="628644.03819999995"/>
    <n v="398711.45169999998"/>
    <n v="697745.04040000006"/>
  </r>
  <r>
    <s v="2"/>
    <n v="3"/>
    <x v="12"/>
    <s v="NY"/>
    <x v="77"/>
    <s v="4"/>
    <x v="3"/>
    <n v="123694.08349999999"/>
    <n v="197910.53659999999"/>
    <n v="173171.7169"/>
    <n v="277074.7512"/>
    <n v="222649.35029999999"/>
    <n v="356238.96580000001"/>
    <n v="296865.80040000001"/>
    <n v="474985.28779999999"/>
    <n v="371082.25050000002"/>
    <n v="593731.60970000003"/>
    <n v="420559.88400000002"/>
    <n v="672895.82440000004"/>
    <n v="470037.51740000001"/>
    <n v="752060.03910000005"/>
  </r>
  <r>
    <s v="2"/>
    <n v="3"/>
    <x v="12"/>
    <s v="NY"/>
    <x v="78"/>
    <s v="1"/>
    <x v="0"/>
    <n v="163488.53779999999"/>
    <n v="286104.94130000001"/>
    <n v="212256.7795"/>
    <n v="371449.36410000001"/>
    <n v="253684.90640000001"/>
    <n v="443948.58610000001"/>
    <n v="302561.1508"/>
    <n v="529482.01379999996"/>
    <n v="357021.1519"/>
    <n v="624787.01569999999"/>
    <n v="391677.33169999998"/>
    <n v="685435.33050000004"/>
    <n v="424308.08620000002"/>
    <n v="742539.15079999994"/>
  </r>
  <r>
    <s v="2"/>
    <n v="3"/>
    <x v="12"/>
    <s v="NY"/>
    <x v="78"/>
    <s v="2"/>
    <x v="1"/>
    <n v="136969.65839999999"/>
    <n v="239696.90239999999"/>
    <n v="182246.72080000001"/>
    <n v="318931.76130000001"/>
    <n v="224255.8818"/>
    <n v="392447.79310000001"/>
    <n v="281633.5245"/>
    <n v="492858.6679"/>
    <n v="340367.81530000002"/>
    <n v="595643.67689999996"/>
    <n v="375756.96860000002"/>
    <n v="657574.69499999995"/>
    <n v="408869.79680000001"/>
    <n v="715522.14450000005"/>
  </r>
  <r>
    <s v="2"/>
    <n v="3"/>
    <x v="12"/>
    <s v="NY"/>
    <x v="78"/>
    <s v="3"/>
    <x v="2"/>
    <n v="126325.03569999999"/>
    <n v="221068.8124"/>
    <n v="174457.34270000001"/>
    <n v="305300.34960000002"/>
    <n v="221225.5287"/>
    <n v="387144.6752"/>
    <n v="288801.83870000002"/>
    <n v="505403.21769999998"/>
    <n v="359722.81030000001"/>
    <n v="629514.91799999995"/>
    <n v="404774.35"/>
    <n v="708355.11250000005"/>
    <n v="449140.83049999998"/>
    <n v="785996.4534"/>
  </r>
  <r>
    <s v="2"/>
    <n v="3"/>
    <x v="12"/>
    <s v="NY"/>
    <x v="78"/>
    <s v="4"/>
    <x v="3"/>
    <n v="140953.7738"/>
    <n v="225526.04139999999"/>
    <n v="197335.28330000001"/>
    <n v="315736.45799999998"/>
    <n v="253716.7928"/>
    <n v="405946.87449999998"/>
    <n v="338289.05709999998"/>
    <n v="541262.49939999997"/>
    <n v="422861.32130000001"/>
    <n v="676578.12419999996"/>
    <n v="479242.8309"/>
    <n v="766788.54079999996"/>
    <n v="535624.34030000004"/>
    <n v="856998.95739999996"/>
  </r>
  <r>
    <s v="2"/>
    <n v="3"/>
    <x v="12"/>
    <s v="NY"/>
    <x v="79"/>
    <s v="1"/>
    <x v="0"/>
    <n v="128675.55130000001"/>
    <n v="225182.21470000001"/>
    <n v="167057.70509999999"/>
    <n v="292350.9841"/>
    <n v="199662.63889999999"/>
    <n v="349409.61810000002"/>
    <n v="238128.90890000001"/>
    <n v="416725.5906"/>
    <n v="280990.07260000001"/>
    <n v="491732.62709999998"/>
    <n v="308265.3567"/>
    <n v="539464.37430000002"/>
    <n v="333946.09019999998"/>
    <n v="584405.65780000004"/>
  </r>
  <r>
    <s v="2"/>
    <n v="3"/>
    <x v="12"/>
    <s v="NY"/>
    <x v="79"/>
    <s v="2"/>
    <x v="1"/>
    <n v="107811.4341"/>
    <n v="188670.0097"/>
    <n v="143446.8492"/>
    <n v="251031.98610000001"/>
    <n v="176508.92009999999"/>
    <n v="308890.6103"/>
    <n v="221663.79060000001"/>
    <n v="387911.6335"/>
    <n v="267887.81469999999"/>
    <n v="468803.67570000002"/>
    <n v="295739.77649999998"/>
    <n v="517544.60879999999"/>
    <n v="321799.78850000002"/>
    <n v="563149.63"/>
  </r>
  <r>
    <s v="2"/>
    <n v="3"/>
    <x v="12"/>
    <s v="NY"/>
    <x v="79"/>
    <s v="3"/>
    <x v="2"/>
    <n v="99437.881399999998"/>
    <n v="174016.29250000001"/>
    <n v="137326.60250000001"/>
    <n v="240321.55429999999"/>
    <n v="174142.08129999999"/>
    <n v="304748.6422"/>
    <n v="227338.61780000001"/>
    <n v="397842.58110000001"/>
    <n v="283166.61619999999"/>
    <n v="495541.57829999999"/>
    <n v="318631.49810000003"/>
    <n v="557605.12179999996"/>
    <n v="353557.39970000001"/>
    <n v="618725.44940000004"/>
  </r>
  <r>
    <s v="2"/>
    <n v="3"/>
    <x v="12"/>
    <s v="NY"/>
    <x v="79"/>
    <s v="4"/>
    <x v="3"/>
    <n v="110939.48050000001"/>
    <n v="177503.17139999999"/>
    <n v="155315.2726"/>
    <n v="248504.4399"/>
    <n v="199691.06469999999"/>
    <n v="319505.7084"/>
    <n v="266254.75300000003"/>
    <n v="426007.61119999998"/>
    <n v="332818.44130000001"/>
    <n v="532509.51399999997"/>
    <n v="377194.23349999997"/>
    <n v="603510.78260000004"/>
    <n v="421570.0257"/>
    <n v="674512.05110000004"/>
  </r>
  <r>
    <s v="2"/>
    <n v="3"/>
    <x v="12"/>
    <s v="NY"/>
    <x v="80"/>
    <s v="1"/>
    <x v="0"/>
    <n v="133601.21590000001"/>
    <n v="233802.12779999999"/>
    <n v="173413.08739999999"/>
    <n v="303472.90299999999"/>
    <n v="207223.93780000001"/>
    <n v="362641.891"/>
    <n v="247099.02040000001"/>
    <n v="432423.28570000001"/>
    <n v="291540.8481"/>
    <n v="510196.48420000001"/>
    <n v="319825.90019999997"/>
    <n v="559695.32519999996"/>
    <n v="346444.06670000002"/>
    <n v="606277.11679999996"/>
  </r>
  <r>
    <s v="2"/>
    <n v="3"/>
    <x v="12"/>
    <s v="NY"/>
    <x v="80"/>
    <s v="2"/>
    <x v="1"/>
    <n v="112152.179"/>
    <n v="196266.31330000001"/>
    <n v="149140.24549999999"/>
    <n v="260995.42970000001"/>
    <n v="183421.05"/>
    <n v="320986.83740000002"/>
    <n v="230172.26370000001"/>
    <n v="402801.46149999998"/>
    <n v="278071.23759999999"/>
    <n v="486624.66570000001"/>
    <n v="306949.13579999999"/>
    <n v="537160.98750000005"/>
    <n v="333957.21490000002"/>
    <n v="584425.12609999999"/>
  </r>
  <r>
    <s v="2"/>
    <n v="3"/>
    <x v="12"/>
    <s v="NY"/>
    <x v="80"/>
    <s v="3"/>
    <x v="2"/>
    <n v="103578.10060000001"/>
    <n v="181261.67600000001"/>
    <n v="143070.01869999999"/>
    <n v="250372.53279999999"/>
    <n v="181458.60380000001"/>
    <n v="317552.55660000001"/>
    <n v="236957.9768"/>
    <n v="414676.4595"/>
    <n v="295162.59100000001"/>
    <n v="516534.5343"/>
    <n v="332162.712"/>
    <n v="581284.74600000004"/>
    <n v="368608.74109999998"/>
    <n v="645065.29689999996"/>
  </r>
  <r>
    <s v="2"/>
    <n v="3"/>
    <x v="12"/>
    <s v="NY"/>
    <x v="80"/>
    <s v="4"/>
    <x v="3"/>
    <n v="115191.01270000001"/>
    <n v="184305.6231"/>
    <n v="161267.4178"/>
    <n v="258027.87239999999"/>
    <n v="207343.8229"/>
    <n v="331750.12160000001"/>
    <n v="276458.43050000002"/>
    <n v="442333.49550000002"/>
    <n v="345573.03820000001"/>
    <n v="552916.86939999997"/>
    <n v="391649.44329999998"/>
    <n v="626639.11860000005"/>
    <n v="437725.84840000002"/>
    <n v="700361.36789999995"/>
  </r>
  <r>
    <s v="2"/>
    <n v="3"/>
    <x v="12"/>
    <s v="NY"/>
    <x v="81"/>
    <s v="1"/>
    <x v="0"/>
    <n v="157154.38140000001"/>
    <n v="275020.16749999998"/>
    <n v="203934.63140000001"/>
    <n v="356885.60509999999"/>
    <n v="243652.5454"/>
    <n v="426391.95439999999"/>
    <n v="290476.49920000002"/>
    <n v="508333.8737"/>
    <n v="342676.88459999999"/>
    <n v="599684.54799999995"/>
    <n v="375904.8297"/>
    <n v="657833.45180000004"/>
    <n v="407157.67479999998"/>
    <n v="712525.93079999997"/>
  </r>
  <r>
    <s v="2"/>
    <n v="3"/>
    <x v="12"/>
    <s v="NY"/>
    <x v="81"/>
    <s v="2"/>
    <x v="1"/>
    <n v="132195.57370000001"/>
    <n v="231342.25390000001"/>
    <n v="175689.87119999999"/>
    <n v="307457.2746"/>
    <n v="215954.64079999999"/>
    <n v="377920.6214"/>
    <n v="270779.9105"/>
    <n v="473864.84330000001"/>
    <n v="327003.15659999999"/>
    <n v="572255.52410000004"/>
    <n v="360920.95899999997"/>
    <n v="631611.67819999997"/>
    <n v="392627.52059999999"/>
    <n v="687098.16099999996"/>
  </r>
  <r>
    <s v="2"/>
    <n v="3"/>
    <x v="12"/>
    <s v="NY"/>
    <x v="81"/>
    <s v="3"/>
    <x v="2"/>
    <n v="122262.40889999999"/>
    <n v="213959.21580000001"/>
    <n v="168910.70699999999"/>
    <n v="295593.73739999998"/>
    <n v="214275.12659999999"/>
    <n v="374981.47159999999"/>
    <n v="279897.31449999998"/>
    <n v="489820.3003"/>
    <n v="348667.4191"/>
    <n v="610167.98340000003"/>
    <n v="392416.1715"/>
    <n v="686728.30020000006"/>
    <n v="435520.16230000003"/>
    <n v="762160.28410000005"/>
  </r>
  <r>
    <s v="2"/>
    <n v="3"/>
    <x v="12"/>
    <s v="NY"/>
    <x v="81"/>
    <s v="4"/>
    <x v="3"/>
    <n v="135504.65779999999"/>
    <n v="216807.45569999999"/>
    <n v="189706.5209"/>
    <n v="303530.43800000002"/>
    <n v="243908.38399999999"/>
    <n v="390253.42019999999"/>
    <n v="325211.17869999999"/>
    <n v="520337.89370000002"/>
    <n v="406513.97340000002"/>
    <n v="650422.36710000003"/>
    <n v="460715.83649999998"/>
    <n v="737145.34939999995"/>
    <n v="514917.6997"/>
    <n v="823868.33160000003"/>
  </r>
  <r>
    <s v="2"/>
    <n v="3"/>
    <x v="12"/>
    <s v="NY"/>
    <x v="82"/>
    <s v="1"/>
    <x v="0"/>
    <n v="128675.55130000001"/>
    <n v="225182.21470000001"/>
    <n v="167057.70509999999"/>
    <n v="292350.9841"/>
    <n v="199662.63889999999"/>
    <n v="349409.61810000002"/>
    <n v="238128.90890000001"/>
    <n v="416725.5906"/>
    <n v="280990.07260000001"/>
    <n v="491732.62709999998"/>
    <n v="308265.3567"/>
    <n v="539464.37430000002"/>
    <n v="333946.09019999998"/>
    <n v="584405.65780000004"/>
  </r>
  <r>
    <s v="2"/>
    <n v="3"/>
    <x v="12"/>
    <s v="NY"/>
    <x v="82"/>
    <s v="2"/>
    <x v="1"/>
    <n v="107811.4341"/>
    <n v="188670.0097"/>
    <n v="143446.8492"/>
    <n v="251031.98610000001"/>
    <n v="176508.92009999999"/>
    <n v="308890.6103"/>
    <n v="221663.79060000001"/>
    <n v="387911.6335"/>
    <n v="267887.81469999999"/>
    <n v="468803.67570000002"/>
    <n v="295739.77649999998"/>
    <n v="517544.60879999999"/>
    <n v="321799.78850000002"/>
    <n v="563149.63"/>
  </r>
  <r>
    <s v="2"/>
    <n v="3"/>
    <x v="12"/>
    <s v="NY"/>
    <x v="82"/>
    <s v="3"/>
    <x v="2"/>
    <n v="99437.881399999998"/>
    <n v="174016.29250000001"/>
    <n v="137326.60250000001"/>
    <n v="240321.55429999999"/>
    <n v="174142.08129999999"/>
    <n v="304748.6422"/>
    <n v="227338.61780000001"/>
    <n v="397842.58110000001"/>
    <n v="283166.61619999999"/>
    <n v="495541.57829999999"/>
    <n v="318631.49810000003"/>
    <n v="557605.12179999996"/>
    <n v="353557.39970000001"/>
    <n v="618725.44940000004"/>
  </r>
  <r>
    <s v="2"/>
    <n v="3"/>
    <x v="12"/>
    <s v="NY"/>
    <x v="82"/>
    <s v="4"/>
    <x v="3"/>
    <n v="110939.48050000001"/>
    <n v="177503.17139999999"/>
    <n v="155315.2726"/>
    <n v="248504.4399"/>
    <n v="199691.06469999999"/>
    <n v="319505.7084"/>
    <n v="266254.75300000003"/>
    <n v="426007.61119999998"/>
    <n v="332818.44130000001"/>
    <n v="532509.51399999997"/>
    <n v="377194.23349999997"/>
    <n v="603510.78260000004"/>
    <n v="421570.0257"/>
    <n v="674512.05110000004"/>
  </r>
  <r>
    <s v="2"/>
    <n v="3"/>
    <x v="12"/>
    <s v="NY"/>
    <x v="83"/>
    <s v="1"/>
    <x v="0"/>
    <n v="126791.9641"/>
    <n v="221885.93729999999"/>
    <n v="164596.62169999999"/>
    <n v="288044.08789999998"/>
    <n v="196707.5785"/>
    <n v="344238.26240000001"/>
    <n v="234585.57329999999"/>
    <n v="410524.75339999999"/>
    <n v="276795.55930000002"/>
    <n v="484392.22879999998"/>
    <n v="303657.9975"/>
    <n v="531401.49549999996"/>
    <n v="328944.7561"/>
    <n v="575653.32310000004"/>
  </r>
  <r>
    <s v="2"/>
    <n v="3"/>
    <x v="12"/>
    <s v="NY"/>
    <x v="83"/>
    <s v="2"/>
    <x v="1"/>
    <n v="106317.8542"/>
    <n v="186056.24479999999"/>
    <n v="141427.09229999999"/>
    <n v="247497.41149999999"/>
    <n v="173986.64170000001"/>
    <n v="304476.62290000002"/>
    <n v="218428.21580000001"/>
    <n v="382249.37760000001"/>
    <n v="263938.2047"/>
    <n v="461891.85810000001"/>
    <n v="291366.54129999998"/>
    <n v="509891.4473"/>
    <n v="317025.48920000001"/>
    <n v="554794.60620000004"/>
  </r>
  <r>
    <s v="2"/>
    <n v="3"/>
    <x v="12"/>
    <s v="NY"/>
    <x v="83"/>
    <s v="3"/>
    <x v="2"/>
    <n v="98114.370299999995"/>
    <n v="171700.14809999999"/>
    <n v="135508.94750000001"/>
    <n v="237140.65820000001"/>
    <n v="171850.3432"/>
    <n v="300738.10060000001"/>
    <n v="224373.63699999999"/>
    <n v="392653.86489999999"/>
    <n v="279479.20630000002"/>
    <n v="489088.61119999998"/>
    <n v="314495.25"/>
    <n v="550366.68759999995"/>
    <n v="348982.38780000003"/>
    <n v="610719.17870000005"/>
  </r>
  <r>
    <s v="2"/>
    <n v="3"/>
    <x v="12"/>
    <s v="NY"/>
    <x v="83"/>
    <s v="4"/>
    <x v="3"/>
    <n v="109317.4181"/>
    <n v="174907.87160000001"/>
    <n v="153044.38529999999"/>
    <n v="244871.0203"/>
    <n v="196771.35260000001"/>
    <n v="314834.16889999999"/>
    <n v="262361.80349999998"/>
    <n v="419778.89189999999"/>
    <n v="327952.25439999998"/>
    <n v="524723.61479999998"/>
    <n v="371679.22169999999"/>
    <n v="594686.76340000005"/>
    <n v="415406.18890000001"/>
    <n v="664649.91209999996"/>
  </r>
  <r>
    <s v="2"/>
    <n v="3"/>
    <x v="12"/>
    <s v="NY"/>
    <x v="84"/>
    <s v="1"/>
    <x v="0"/>
    <n v="119982.71649999999"/>
    <n v="209969.75399999999"/>
    <n v="155780.16149999999"/>
    <n v="272615.28269999998"/>
    <n v="186191.2262"/>
    <n v="325834.6458"/>
    <n v="222072.13500000001"/>
    <n v="388626.23619999998"/>
    <n v="262050.28099999999"/>
    <n v="458587.99170000001"/>
    <n v="287490.10639999999"/>
    <n v="503107.6862"/>
    <n v="311445.45819999999"/>
    <n v="545029.55189999996"/>
  </r>
  <r>
    <s v="2"/>
    <n v="3"/>
    <x v="12"/>
    <s v="NY"/>
    <x v="84"/>
    <s v="2"/>
    <x v="1"/>
    <n v="100483.53109999999"/>
    <n v="175846.1795"/>
    <n v="133713.94209999999"/>
    <n v="233999.39859999999"/>
    <n v="164552.2378"/>
    <n v="287966.41609999997"/>
    <n v="206684.1747"/>
    <n v="361697.30560000002"/>
    <n v="249805.1807"/>
    <n v="437159.06630000001"/>
    <n v="275783.9571"/>
    <n v="482621.92499999999"/>
    <n v="300093.77490000002"/>
    <n v="525164.10620000004"/>
  </r>
  <r>
    <s v="2"/>
    <n v="3"/>
    <x v="12"/>
    <s v="NY"/>
    <x v="84"/>
    <s v="3"/>
    <x v="2"/>
    <n v="92650.640700000004"/>
    <n v="162138.62109999999"/>
    <n v="127947.8769"/>
    <n v="223908.78460000001"/>
    <n v="162242.08300000001"/>
    <n v="283923.64539999998"/>
    <n v="211789.29740000001"/>
    <n v="370631.27039999998"/>
    <n v="263795.82169999997"/>
    <n v="461642.68790000002"/>
    <n v="296827.7879"/>
    <n v="519448.6287"/>
    <n v="329356.03409999999"/>
    <n v="576373.05960000004"/>
  </r>
  <r>
    <s v="2"/>
    <n v="3"/>
    <x v="12"/>
    <s v="NY"/>
    <x v="84"/>
    <s v="4"/>
    <x v="3"/>
    <n v="103443.827"/>
    <n v="165510.1257"/>
    <n v="144821.3578"/>
    <n v="231714.1759"/>
    <n v="186198.88860000001"/>
    <n v="297918.22619999998"/>
    <n v="248265.18470000001"/>
    <n v="397224.3015"/>
    <n v="310331.48090000002"/>
    <n v="496530.37699999998"/>
    <n v="351709.01179999998"/>
    <n v="562734.42720000003"/>
    <n v="393086.54259999999"/>
    <n v="628938.47750000004"/>
  </r>
  <r>
    <s v="2"/>
    <n v="3"/>
    <x v="12"/>
    <s v="NY"/>
    <x v="85"/>
    <s v="1"/>
    <x v="0"/>
    <n v="159971.35750000001"/>
    <n v="279949.87560000003"/>
    <n v="207868.15289999999"/>
    <n v="363769.26760000002"/>
    <n v="248594.6574"/>
    <n v="435040.65049999999"/>
    <n v="296705.56449999998"/>
    <n v="519234.7377"/>
    <n v="350263.8504"/>
    <n v="612961.73809999996"/>
    <n v="384328.72739999997"/>
    <n v="672575.27280000004"/>
    <n v="416462.5233"/>
    <n v="728809.41590000002"/>
  </r>
  <r>
    <s v="2"/>
    <n v="3"/>
    <x v="12"/>
    <s v="NY"/>
    <x v="85"/>
    <s v="2"/>
    <x v="1"/>
    <n v="133062.24830000001"/>
    <n v="232858.9345"/>
    <n v="177416.7702"/>
    <n v="310479.34789999999"/>
    <n v="218732.8535"/>
    <n v="382782.49369999999"/>
    <n v="275470.17930000002"/>
    <n v="482072.8137"/>
    <n v="333365.61210000003"/>
    <n v="583389.82120000001"/>
    <n v="368174.2415"/>
    <n v="644304.92260000005"/>
    <n v="400797.20059999998"/>
    <n v="701395.10100000002"/>
  </r>
  <r>
    <s v="2"/>
    <n v="3"/>
    <x v="12"/>
    <s v="NY"/>
    <x v="85"/>
    <s v="3"/>
    <x v="2"/>
    <n v="122107.21980000001"/>
    <n v="213687.63459999999"/>
    <n v="168517.14"/>
    <n v="294904.9951"/>
    <n v="213542.87890000001"/>
    <n v="373700.038"/>
    <n v="278467.636"/>
    <n v="487318.36290000001"/>
    <n v="346786.24099999998"/>
    <n v="606875.92169999995"/>
    <n v="390070.08860000002"/>
    <n v="682622.65500000003"/>
    <n v="432658.8026"/>
    <n v="757152.90460000001"/>
  </r>
  <r>
    <s v="2"/>
    <n v="3"/>
    <x v="12"/>
    <s v="NY"/>
    <x v="85"/>
    <s v="4"/>
    <x v="3"/>
    <n v="137899.8186"/>
    <n v="220639.71299999999"/>
    <n v="193059.74600000001"/>
    <n v="308895.59830000001"/>
    <n v="248219.6735"/>
    <n v="397151.48340000003"/>
    <n v="330959.56459999998"/>
    <n v="529535.31129999994"/>
    <n v="413699.4558"/>
    <n v="661919.13910000003"/>
    <n v="468859.38329999999"/>
    <n v="750175.02430000005"/>
    <n v="524019.31069999997"/>
    <n v="838430.90960000001"/>
  </r>
  <r>
    <s v="2"/>
    <n v="3"/>
    <x v="13"/>
    <s v="PR"/>
    <x v="86"/>
    <s v="1"/>
    <x v="0"/>
    <n v="133126.1207"/>
    <n v="232970.71119999999"/>
    <n v="172918.7697"/>
    <n v="302607.84700000001"/>
    <n v="206739.93950000001"/>
    <n v="361794.89419999998"/>
    <n v="246670.2249"/>
    <n v="431672.89350000001"/>
    <n v="291139.82659999997"/>
    <n v="509494.69650000002"/>
    <n v="319430.49959999998"/>
    <n v="559003.37419999996"/>
    <n v="346095.16749999998"/>
    <n v="605666.54319999996"/>
  </r>
  <r>
    <s v="2"/>
    <n v="3"/>
    <x v="13"/>
    <s v="PR"/>
    <x v="86"/>
    <s v="2"/>
    <x v="1"/>
    <n v="111091.9391"/>
    <n v="194410.8933"/>
    <n v="147983.94190000001"/>
    <n v="258971.8982"/>
    <n v="182287.88269999999"/>
    <n v="319003.79470000003"/>
    <n v="229281.82990000001"/>
    <n v="401243.2022"/>
    <n v="277302.86339999997"/>
    <n v="485280.01089999999"/>
    <n v="306202.55099999998"/>
    <n v="535854.46420000005"/>
    <n v="333267.76559999998"/>
    <n v="583218.58959999995"/>
  </r>
  <r>
    <s v="2"/>
    <n v="3"/>
    <x v="13"/>
    <s v="PR"/>
    <x v="86"/>
    <s v="3"/>
    <x v="2"/>
    <n v="102176.997"/>
    <n v="178809.74470000001"/>
    <n v="141055.58309999999"/>
    <n v="246847.27050000001"/>
    <n v="178800.74530000001"/>
    <n v="312901.30430000002"/>
    <n v="233278.16130000001"/>
    <n v="408236.78220000002"/>
    <n v="290534.59769999998"/>
    <n v="508435.54580000002"/>
    <n v="326853.42859999998"/>
    <n v="571993.50009999995"/>
    <n v="362603.05609999999"/>
    <n v="634555.34809999994"/>
  </r>
  <r>
    <s v="2"/>
    <n v="3"/>
    <x v="13"/>
    <s v="PR"/>
    <x v="86"/>
    <s v="4"/>
    <x v="3"/>
    <n v="114766.5341"/>
    <n v="183626.45740000001"/>
    <n v="160673.14780000001"/>
    <n v="257077.04029999999"/>
    <n v="206579.76139999999"/>
    <n v="330527.62310000003"/>
    <n v="275439.68190000003"/>
    <n v="440703.4975"/>
    <n v="344299.60239999997"/>
    <n v="550879.37199999997"/>
    <n v="390206.21600000001"/>
    <n v="624329.95479999995"/>
    <n v="436112.8296"/>
    <n v="697780.53780000005"/>
  </r>
  <r>
    <s v="2"/>
    <n v="3"/>
    <x v="14"/>
    <s v="VI"/>
    <x v="87"/>
    <s v="1"/>
    <x v="0"/>
    <n v="169014.2941"/>
    <n v="295775.0147"/>
    <n v="219373.24859999999"/>
    <n v="383903.185"/>
    <n v="262140.13769999999"/>
    <n v="458745.24109999998"/>
    <n v="312575.59779999999"/>
    <n v="547007.29610000004"/>
    <n v="368788.80820000003"/>
    <n v="645380.41429999995"/>
    <n v="404566.32919999998"/>
    <n v="707991.07609999995"/>
    <n v="438233.51030000002"/>
    <n v="766908.64309999999"/>
  </r>
  <r>
    <s v="2"/>
    <n v="3"/>
    <x v="14"/>
    <s v="VI"/>
    <x v="87"/>
    <s v="2"/>
    <x v="1"/>
    <n v="141910.51990000001"/>
    <n v="248343.4099"/>
    <n v="188701.20389999999"/>
    <n v="330227.10680000001"/>
    <n v="232061.94409999999"/>
    <n v="406108.40220000001"/>
    <n v="291186.33319999999"/>
    <n v="509576.08299999998"/>
    <n v="351768.11900000001"/>
    <n v="615594.20830000006"/>
    <n v="388294.7819"/>
    <n v="679515.86840000004"/>
    <n v="422454.67080000002"/>
    <n v="739295.67390000005"/>
  </r>
  <r>
    <s v="2"/>
    <n v="3"/>
    <x v="14"/>
    <s v="VI"/>
    <x v="87"/>
    <s v="3"/>
    <x v="2"/>
    <n v="131080.96460000001"/>
    <n v="229391.6881"/>
    <n v="181062.75270000001"/>
    <n v="316859.8173"/>
    <n v="229650.32889999999"/>
    <n v="401888.07569999999"/>
    <n v="299898.90139999997"/>
    <n v="524823.07739999995"/>
    <n v="373565.91470000002"/>
    <n v="653740.35080000001"/>
    <n v="420398.97739999997"/>
    <n v="735698.21050000004"/>
    <n v="466531.86930000002"/>
    <n v="816430.77139999997"/>
  </r>
  <r>
    <s v="2"/>
    <n v="3"/>
    <x v="14"/>
    <s v="VI"/>
    <x v="87"/>
    <s v="4"/>
    <x v="3"/>
    <n v="145724.86910000001"/>
    <n v="233159.79389999999"/>
    <n v="204014.81659999999"/>
    <n v="326423.71149999998"/>
    <n v="262304.76429999998"/>
    <n v="419687.62900000002"/>
    <n v="349739.68569999997"/>
    <n v="559583.50549999997"/>
    <n v="437174.60710000002"/>
    <n v="699479.38179999997"/>
    <n v="495464.55479999998"/>
    <n v="792743.29929999996"/>
    <n v="553754.50230000005"/>
    <n v="886007.21699999995"/>
  </r>
  <r>
    <s v="2"/>
    <n v="3"/>
    <x v="14"/>
    <s v="VI"/>
    <x v="88"/>
    <s v="1"/>
    <x v="0"/>
    <n v="179282.26180000001"/>
    <n v="313743.95809999999"/>
    <n v="232973.22339999999"/>
    <n v="407703.14110000001"/>
    <n v="278629.15990000003"/>
    <n v="487601.02980000002"/>
    <n v="332567.59399999998"/>
    <n v="581993.28940000001"/>
    <n v="392609.85969999997"/>
    <n v="687067.25450000004"/>
    <n v="430797.56089999998"/>
    <n v="753895.73149999999"/>
    <n v="466824.5894"/>
    <n v="816943.03150000004"/>
  </r>
  <r>
    <s v="2"/>
    <n v="3"/>
    <x v="14"/>
    <s v="VI"/>
    <x v="88"/>
    <s v="2"/>
    <x v="1"/>
    <n v="149058.24660000001"/>
    <n v="260851.93160000001"/>
    <n v="198770.58439999999"/>
    <n v="347848.52269999997"/>
    <n v="245088.72889999999"/>
    <n v="428905.27559999999"/>
    <n v="308716.2562"/>
    <n v="540253.44839999999"/>
    <n v="373629.95490000001"/>
    <n v="653852.42110000004"/>
    <n v="412653.03019999998"/>
    <n v="722142.8027"/>
    <n v="449229.48090000002"/>
    <n v="786151.59169999999"/>
  </r>
  <r>
    <s v="2"/>
    <n v="3"/>
    <x v="14"/>
    <s v="VI"/>
    <x v="88"/>
    <s v="3"/>
    <x v="2"/>
    <n v="136743.40349999999"/>
    <n v="239300.95619999999"/>
    <n v="188708.08410000001"/>
    <n v="330239.1471"/>
    <n v="239118.06789999999"/>
    <n v="418456.6189"/>
    <n v="311797.19679999998"/>
    <n v="545645.09420000005"/>
    <n v="388288.25599999999"/>
    <n v="679504.44790000003"/>
    <n v="436741.76789999998"/>
    <n v="764298.09389999998"/>
    <n v="484414.51400000002"/>
    <n v="847725.39950000006"/>
  </r>
  <r>
    <s v="2"/>
    <n v="3"/>
    <x v="14"/>
    <s v="VI"/>
    <x v="88"/>
    <s v="4"/>
    <x v="3"/>
    <n v="154544.86739999999"/>
    <n v="247271.79149999999"/>
    <n v="216362.8143"/>
    <n v="346180.50809999998"/>
    <n v="278180.76120000001"/>
    <n v="445089.22460000002"/>
    <n v="370907.68170000002"/>
    <n v="593452.29949999996"/>
    <n v="463634.60210000002"/>
    <n v="741815.37450000003"/>
    <n v="525452.54909999995"/>
    <n v="840724.09100000001"/>
    <n v="587270.49600000004"/>
    <n v="939632.80759999994"/>
  </r>
  <r>
    <s v="2"/>
    <n v="3"/>
    <x v="14"/>
    <s v="VI"/>
    <x v="89"/>
    <s v="1"/>
    <x v="0"/>
    <n v="170297.78909999999"/>
    <n v="298021.13089999999"/>
    <n v="221073.24419999999"/>
    <n v="386878.17739999999"/>
    <n v="264201.26390000002"/>
    <n v="462352.212"/>
    <n v="315074.59539999999"/>
    <n v="551380.54189999995"/>
    <n v="371766.4374"/>
    <n v="650591.26549999998"/>
    <n v="407845.23070000001"/>
    <n v="713729.15370000002"/>
    <n v="441807.39250000002"/>
    <n v="773162.93700000003"/>
  </r>
  <r>
    <s v="2"/>
    <n v="3"/>
    <x v="14"/>
    <s v="VI"/>
    <x v="89"/>
    <s v="2"/>
    <x v="1"/>
    <n v="142803.98509999999"/>
    <n v="249906.97399999999"/>
    <n v="189959.87549999999"/>
    <n v="332429.78220000002"/>
    <n v="233690.291"/>
    <n v="408958.00929999998"/>
    <n v="293377.57189999998"/>
    <n v="513410.75079999998"/>
    <n v="354500.84649999999"/>
    <n v="620376.48140000005"/>
    <n v="391339.56069999997"/>
    <n v="684844.23120000004"/>
    <n v="425801.5196"/>
    <n v="745152.65930000006"/>
  </r>
  <r>
    <s v="2"/>
    <n v="3"/>
    <x v="14"/>
    <s v="VI"/>
    <x v="89"/>
    <s v="3"/>
    <x v="2"/>
    <n v="131788.7689"/>
    <n v="230630.34570000001"/>
    <n v="182018.4184"/>
    <n v="318532.23229999997"/>
    <n v="230833.79550000001"/>
    <n v="403959.1421"/>
    <n v="301386.18719999999"/>
    <n v="527425.82759999996"/>
    <n v="375406.20600000001"/>
    <n v="656960.86049999995"/>
    <n v="422441.8247"/>
    <n v="739273.19330000004"/>
    <n v="468767.19829999999"/>
    <n v="820342.59699999995"/>
  </r>
  <r>
    <s v="2"/>
    <n v="3"/>
    <x v="14"/>
    <s v="VI"/>
    <x v="89"/>
    <s v="4"/>
    <x v="3"/>
    <n v="146827.36799999999"/>
    <n v="234923.79240000001"/>
    <n v="205558.31520000001"/>
    <n v="328893.30920000002"/>
    <n v="264289.26240000001"/>
    <n v="422862.82610000001"/>
    <n v="352385.68320000003"/>
    <n v="563817.10160000005"/>
    <n v="440482.1041"/>
    <n v="704771.37690000003"/>
    <n v="499213.05129999999"/>
    <n v="798740.89379999996"/>
    <n v="557943.99840000004"/>
    <n v="892710.41079999995"/>
  </r>
  <r>
    <s v="3"/>
    <n v="4"/>
    <x v="15"/>
    <s v="DE"/>
    <x v="90"/>
    <s v="1"/>
    <x v="0"/>
    <n v="130434.1338"/>
    <n v="228259.73420000001"/>
    <n v="169252.00829999999"/>
    <n v="296191.01459999999"/>
    <n v="202207.75109999999"/>
    <n v="353863.56439999997"/>
    <n v="241056.68719999999"/>
    <n v="421849.20250000001"/>
    <n v="284368.70559999999"/>
    <n v="497645.23479999998"/>
    <n v="311939.63939999999"/>
    <n v="545894.36880000005"/>
    <n v="337868.8504"/>
    <n v="591270.48809999996"/>
  </r>
  <r>
    <s v="3"/>
    <n v="4"/>
    <x v="15"/>
    <s v="DE"/>
    <x v="90"/>
    <s v="2"/>
    <x v="1"/>
    <n v="109765.1339"/>
    <n v="192088.98439999999"/>
    <n v="145861.81700000001"/>
    <n v="255258.17970000001"/>
    <n v="179270.4246"/>
    <n v="313723.24300000002"/>
    <n v="224745.45009999999"/>
    <n v="393304.53779999999"/>
    <n v="271388.90000000002"/>
    <n v="474930.57500000001"/>
    <n v="299531.12180000002"/>
    <n v="524179.4632"/>
    <n v="325836.06679999997"/>
    <n v="570213.11679999996"/>
  </r>
  <r>
    <s v="3"/>
    <n v="4"/>
    <x v="15"/>
    <s v="DE"/>
    <x v="90"/>
    <s v="3"/>
    <x v="2"/>
    <n v="101546.78509999999"/>
    <n v="177706.87400000001"/>
    <n v="140296.69810000001"/>
    <n v="245519.22159999999"/>
    <n v="177983.39920000001"/>
    <n v="311470.9485"/>
    <n v="232505.71030000001"/>
    <n v="406884.99300000002"/>
    <n v="289634.88990000001"/>
    <n v="506861.05729999999"/>
    <n v="325983.61660000001"/>
    <n v="570471.32920000004"/>
    <n v="361798.40029999998"/>
    <n v="633147.20050000004"/>
  </r>
  <r>
    <s v="3"/>
    <n v="4"/>
    <x v="15"/>
    <s v="DE"/>
    <x v="90"/>
    <s v="4"/>
    <x v="3"/>
    <n v="112466.45140000001"/>
    <n v="179946.32509999999"/>
    <n v="157453.03210000001"/>
    <n v="251924.85500000001"/>
    <n v="202439.61259999999"/>
    <n v="323903.38500000001"/>
    <n v="269919.48349999997"/>
    <n v="431871.1801"/>
    <n v="337399.35430000001"/>
    <n v="539838.97499999998"/>
    <n v="382385.935"/>
    <n v="611817.505"/>
    <n v="427372.51559999998"/>
    <n v="683796.03500000003"/>
  </r>
  <r>
    <s v="3"/>
    <n v="4"/>
    <x v="15"/>
    <s v="DE"/>
    <x v="91"/>
    <s v="1"/>
    <x v="0"/>
    <n v="133001.13140000001"/>
    <n v="232751.98009999999"/>
    <n v="172652.00959999999"/>
    <n v="302141.01689999999"/>
    <n v="206330.01579999999"/>
    <n v="361077.52769999998"/>
    <n v="246054.6974"/>
    <n v="430595.7205"/>
    <n v="290323.98180000001"/>
    <n v="508066.9681"/>
    <n v="318497.46189999999"/>
    <n v="557370.55830000003"/>
    <n v="345016.6361"/>
    <n v="603779.11309999996"/>
  </r>
  <r>
    <s v="3"/>
    <n v="4"/>
    <x v="15"/>
    <s v="DE"/>
    <x v="91"/>
    <s v="2"/>
    <x v="1"/>
    <n v="111552.0696"/>
    <n v="195216.12179999999"/>
    <n v="148379.16769999999"/>
    <n v="259663.5436"/>
    <n v="182527.1281"/>
    <n v="319422.47409999999"/>
    <n v="229127.94070000001"/>
    <n v="400973.89620000002"/>
    <n v="276854.3713"/>
    <n v="484495.1496"/>
    <n v="305620.69750000001"/>
    <n v="534836.2206"/>
    <n v="332529.7843"/>
    <n v="581927.12250000006"/>
  </r>
  <r>
    <s v="3"/>
    <n v="4"/>
    <x v="15"/>
    <s v="DE"/>
    <x v="91"/>
    <s v="3"/>
    <x v="2"/>
    <n v="102962.398"/>
    <n v="180184.19649999999"/>
    <n v="142208.03520000001"/>
    <n v="248864.06159999999"/>
    <n v="180350.33919999999"/>
    <n v="315613.09360000002"/>
    <n v="235480.29070000001"/>
    <n v="412090.50880000001"/>
    <n v="293315.48340000003"/>
    <n v="513302.09600000002"/>
    <n v="330069.32339999999"/>
    <n v="577621.31599999999"/>
    <n v="366269.07140000002"/>
    <n v="640970.87509999995"/>
  </r>
  <r>
    <s v="3"/>
    <n v="4"/>
    <x v="15"/>
    <s v="DE"/>
    <x v="91"/>
    <s v="4"/>
    <x v="3"/>
    <n v="114671.45600000001"/>
    <n v="183474.33230000001"/>
    <n v="160540.03829999999"/>
    <n v="256864.06520000001"/>
    <n v="206408.6208"/>
    <n v="330253.79800000001"/>
    <n v="275211.49430000002"/>
    <n v="440338.39750000002"/>
    <n v="344014.36790000001"/>
    <n v="550422.99679999996"/>
    <n v="389882.95030000003"/>
    <n v="623812.72970000003"/>
    <n v="435751.53269999998"/>
    <n v="697202.46270000003"/>
  </r>
  <r>
    <s v="3"/>
    <n v="4"/>
    <x v="16"/>
    <s v="DC"/>
    <x v="92"/>
    <s v="1"/>
    <x v="0"/>
    <n v="123149.79090000001"/>
    <n v="215512.1342"/>
    <n v="159941.23050000001"/>
    <n v="279897.15330000001"/>
    <n v="191207.40049999999"/>
    <n v="334612.951"/>
    <n v="228114.45319999999"/>
    <n v="399200.29320000001"/>
    <n v="269222.40580000001"/>
    <n v="471139.21010000003"/>
    <n v="295376.34759999998"/>
    <n v="516908.60830000002"/>
    <n v="320020.6532"/>
    <n v="560036.14320000005"/>
  </r>
  <r>
    <s v="3"/>
    <n v="4"/>
    <x v="16"/>
    <s v="DC"/>
    <x v="92"/>
    <s v="2"/>
    <x v="1"/>
    <n v="102870.57090000001"/>
    <n v="180023.49909999999"/>
    <n v="136992.36309999999"/>
    <n v="239736.6355"/>
    <n v="168702.85339999999"/>
    <n v="295229.99349999998"/>
    <n v="212110.97519999999"/>
    <n v="371194.20649999997"/>
    <n v="256487.50200000001"/>
    <n v="448853.12849999999"/>
    <n v="283201.95289999997"/>
    <n v="495603.41759999999"/>
    <n v="308214.9032"/>
    <n v="539376.08050000004"/>
  </r>
  <r>
    <s v="3"/>
    <n v="4"/>
    <x v="16"/>
    <s v="DC"/>
    <x v="92"/>
    <s v="3"/>
    <x v="2"/>
    <n v="94681.951799999995"/>
    <n v="165693.41570000001"/>
    <n v="130721.19190000001"/>
    <n v="228762.0857"/>
    <n v="165717.2806"/>
    <n v="290005.24109999998"/>
    <n v="216241.55499999999"/>
    <n v="378422.72129999998"/>
    <n v="269323.51179999998"/>
    <n v="471316.14569999999"/>
    <n v="303006.87099999998"/>
    <n v="530262.02430000005"/>
    <n v="336166.3615"/>
    <n v="588291.13249999995"/>
  </r>
  <r>
    <s v="3"/>
    <n v="4"/>
    <x v="16"/>
    <s v="DC"/>
    <x v="92"/>
    <s v="4"/>
    <x v="3"/>
    <n v="106168.3817"/>
    <n v="169869.41329999999"/>
    <n v="148635.73439999999"/>
    <n v="237817.17860000001"/>
    <n v="191103.0871"/>
    <n v="305764.94380000001"/>
    <n v="254804.11610000001"/>
    <n v="407686.59179999999"/>
    <n v="318505.14510000002"/>
    <n v="509608.23979999998"/>
    <n v="360972.49780000001"/>
    <n v="577556.00509999995"/>
    <n v="403439.8505"/>
    <n v="645503.77040000004"/>
  </r>
  <r>
    <s v="3"/>
    <n v="4"/>
    <x v="17"/>
    <s v="MD"/>
    <x v="93"/>
    <s v="1"/>
    <x v="0"/>
    <n v="119340.969"/>
    <n v="208846.69579999999"/>
    <n v="154930.1637"/>
    <n v="271127.78649999999"/>
    <n v="185160.66310000001"/>
    <n v="324031.16039999999"/>
    <n v="220822.6361"/>
    <n v="386439.61320000002"/>
    <n v="260561.4664"/>
    <n v="455982.5662"/>
    <n v="285850.6556"/>
    <n v="500238.64730000001"/>
    <n v="309658.5171"/>
    <n v="541902.40489999996"/>
  </r>
  <r>
    <s v="3"/>
    <n v="4"/>
    <x v="17"/>
    <s v="MD"/>
    <x v="93"/>
    <s v="2"/>
    <x v="1"/>
    <n v="100036.79859999999"/>
    <n v="175064.39749999999"/>
    <n v="133084.60630000001"/>
    <n v="232898.06099999999"/>
    <n v="163738.0644"/>
    <n v="286541.61259999999"/>
    <n v="205588.55530000001"/>
    <n v="359779.97169999999"/>
    <n v="248438.81709999999"/>
    <n v="434767.92979999998"/>
    <n v="274261.56770000001"/>
    <n v="479957.74359999999"/>
    <n v="298420.3505"/>
    <n v="522235.61349999998"/>
  </r>
  <r>
    <s v="3"/>
    <n v="4"/>
    <x v="17"/>
    <s v="MD"/>
    <x v="93"/>
    <s v="3"/>
    <x v="2"/>
    <n v="92296.738500000007"/>
    <n v="161519.29240000001"/>
    <n v="127470.04399999999"/>
    <n v="223072.57709999999"/>
    <n v="161650.3498"/>
    <n v="282888.11219999997"/>
    <n v="211045.6545"/>
    <n v="369329.89529999997"/>
    <n v="262875.67609999998"/>
    <n v="460032.43300000002"/>
    <n v="295806.36420000001"/>
    <n v="517661.1373"/>
    <n v="328238.36959999998"/>
    <n v="574417.14670000004"/>
  </r>
  <r>
    <s v="3"/>
    <n v="4"/>
    <x v="17"/>
    <s v="MD"/>
    <x v="93"/>
    <s v="4"/>
    <x v="3"/>
    <n v="102892.5775"/>
    <n v="164628.12650000001"/>
    <n v="144049.6085"/>
    <n v="230479.37710000001"/>
    <n v="185206.63949999999"/>
    <n v="296330.62760000001"/>
    <n v="246942.18599999999"/>
    <n v="395107.50349999999"/>
    <n v="308677.73249999998"/>
    <n v="493884.37939999998"/>
    <n v="349834.7635"/>
    <n v="559735.62990000006"/>
    <n v="390991.79450000002"/>
    <n v="625586.88060000003"/>
  </r>
  <r>
    <s v="3"/>
    <n v="4"/>
    <x v="17"/>
    <s v="MD"/>
    <x v="94"/>
    <s v="1"/>
    <x v="0"/>
    <n v="117624.0384"/>
    <n v="205842.06709999999"/>
    <n v="152824.7659"/>
    <n v="267443.34039999999"/>
    <n v="182752.17449999999"/>
    <n v="319816.30540000001"/>
    <n v="218100.01259999999"/>
    <n v="381675.022"/>
    <n v="257454.75659999999"/>
    <n v="450545.82419999997"/>
    <n v="282487.35800000001"/>
    <n v="494352.87650000001"/>
    <n v="306095.23759999999"/>
    <n v="535666.66579999996"/>
  </r>
  <r>
    <s v="3"/>
    <n v="4"/>
    <x v="17"/>
    <s v="MD"/>
    <x v="94"/>
    <s v="2"/>
    <x v="1"/>
    <n v="97929.713099999994"/>
    <n v="171376.99789999999"/>
    <n v="130537.8845"/>
    <n v="228441.29790000001"/>
    <n v="160896.79639999999"/>
    <n v="281569.39370000002"/>
    <n v="202558.1728"/>
    <n v="354476.80239999999"/>
    <n v="245087.20559999999"/>
    <n v="428902.60960000003"/>
    <n v="270664.14740000002"/>
    <n v="473662.25799999997"/>
    <n v="294630.03769999999"/>
    <n v="515602.56599999999"/>
  </r>
  <r>
    <s v="3"/>
    <n v="4"/>
    <x v="17"/>
    <s v="MD"/>
    <x v="94"/>
    <s v="3"/>
    <x v="2"/>
    <n v="89926.026500000007"/>
    <n v="157370.54639999999"/>
    <n v="124115.78690000001"/>
    <n v="217202.62710000001"/>
    <n v="157292.48699999999"/>
    <n v="275261.85220000002"/>
    <n v="205144.50109999999"/>
    <n v="359002.87699999998"/>
    <n v="255480.4184"/>
    <n v="447090.73229999997"/>
    <n v="287382.2561"/>
    <n v="502918.94819999998"/>
    <n v="318775.33659999998"/>
    <n v="557856.83900000004"/>
  </r>
  <r>
    <s v="3"/>
    <n v="4"/>
    <x v="17"/>
    <s v="MD"/>
    <x v="94"/>
    <s v="4"/>
    <x v="3"/>
    <n v="101397.2896"/>
    <n v="162235.66570000001"/>
    <n v="141956.20540000001"/>
    <n v="227129.932"/>
    <n v="182515.12109999999"/>
    <n v="292024.19829999999"/>
    <n v="243353.49489999999"/>
    <n v="389365.59759999998"/>
    <n v="304191.86859999999"/>
    <n v="486706.99709999998"/>
    <n v="344750.7844"/>
    <n v="551601.26329999999"/>
    <n v="385309.70020000002"/>
    <n v="616495.52960000001"/>
  </r>
  <r>
    <s v="3"/>
    <n v="4"/>
    <x v="17"/>
    <s v="MD"/>
    <x v="95"/>
    <s v="1"/>
    <x v="0"/>
    <n v="118824.2072"/>
    <n v="207942.36249999999"/>
    <n v="154346.92139999999"/>
    <n v="270107.11259999999"/>
    <n v="184540.0183"/>
    <n v="322945.03200000001"/>
    <n v="220188.65849999999"/>
    <n v="385330.15240000002"/>
    <n v="259888.48929999999"/>
    <n v="454804.85639999999"/>
    <n v="285144.23450000002"/>
    <n v="499002.41039999999"/>
    <n v="308950.09889999998"/>
    <n v="540662.67299999995"/>
  </r>
  <r>
    <s v="3"/>
    <n v="4"/>
    <x v="17"/>
    <s v="MD"/>
    <x v="95"/>
    <s v="2"/>
    <x v="1"/>
    <n v="99129.931899999996"/>
    <n v="173477.38080000001"/>
    <n v="132060.04010000001"/>
    <n v="231105.07010000001"/>
    <n v="162684.64019999999"/>
    <n v="284698.12040000001"/>
    <n v="204646.81880000001"/>
    <n v="358131.93290000001"/>
    <n v="247520.93830000001"/>
    <n v="433161.64189999999"/>
    <n v="273321.02389999997"/>
    <n v="478311.79180000001"/>
    <n v="297484.89899999998"/>
    <n v="520598.57319999998"/>
  </r>
  <r>
    <s v="3"/>
    <n v="4"/>
    <x v="17"/>
    <s v="MD"/>
    <x v="95"/>
    <s v="3"/>
    <x v="2"/>
    <n v="91157.431500000006"/>
    <n v="159525.50520000001"/>
    <n v="125839.754"/>
    <n v="220219.56950000001"/>
    <n v="159509.01610000001"/>
    <n v="279140.7781"/>
    <n v="208099.87330000001"/>
    <n v="364174.7782"/>
    <n v="259174.6336"/>
    <n v="453555.60879999999"/>
    <n v="291569.03320000001"/>
    <n v="510245.80820000003"/>
    <n v="323454.67570000002"/>
    <n v="566045.68259999994"/>
  </r>
  <r>
    <s v="3"/>
    <n v="4"/>
    <x v="17"/>
    <s v="MD"/>
    <x v="95"/>
    <s v="4"/>
    <x v="3"/>
    <n v="102436.40300000001"/>
    <n v="163898.24739999999"/>
    <n v="143410.96429999999"/>
    <n v="229457.54629999999"/>
    <n v="184385.52549999999"/>
    <n v="295016.84529999999"/>
    <n v="245847.36739999999"/>
    <n v="393355.79369999998"/>
    <n v="307309.20919999998"/>
    <n v="491694.74209999997"/>
    <n v="348283.77049999998"/>
    <n v="557254.04099999997"/>
    <n v="389258.33169999998"/>
    <n v="622813.34"/>
  </r>
  <r>
    <s v="3"/>
    <n v="4"/>
    <x v="17"/>
    <s v="MD"/>
    <x v="96"/>
    <s v="1"/>
    <x v="0"/>
    <n v="117023.95389999999"/>
    <n v="204791.91940000001"/>
    <n v="152063.6882"/>
    <n v="266111.45429999998"/>
    <n v="181858.25260000001"/>
    <n v="318251.94209999999"/>
    <n v="217055.68960000001"/>
    <n v="379847.45669999998"/>
    <n v="256237.8903"/>
    <n v="448416.30800000002"/>
    <n v="281158.91979999997"/>
    <n v="492028.10960000003"/>
    <n v="304667.80699999997"/>
    <n v="533168.66220000002"/>
  </r>
  <r>
    <s v="3"/>
    <n v="4"/>
    <x v="17"/>
    <s v="MD"/>
    <x v="96"/>
    <s v="2"/>
    <x v="1"/>
    <n v="97329.603600000002"/>
    <n v="170326.8063"/>
    <n v="129776.80680000001"/>
    <n v="227109.4117"/>
    <n v="160002.87450000001"/>
    <n v="280005.03049999999"/>
    <n v="201513.8498"/>
    <n v="352649.23719999997"/>
    <n v="243870.33919999999"/>
    <n v="426773.09350000002"/>
    <n v="269335.70919999998"/>
    <n v="471337.49109999998"/>
    <n v="293202.60700000002"/>
    <n v="513104.56229999999"/>
  </r>
  <r>
    <s v="3"/>
    <n v="4"/>
    <x v="17"/>
    <s v="MD"/>
    <x v="96"/>
    <s v="3"/>
    <x v="2"/>
    <n v="89310.323999999993"/>
    <n v="156293.06700000001"/>
    <n v="123253.8034"/>
    <n v="215694.15590000001"/>
    <n v="156184.2225"/>
    <n v="273322.38929999998"/>
    <n v="203666.81510000001"/>
    <n v="356416.9264"/>
    <n v="253633.31090000001"/>
    <n v="443858.29399999999"/>
    <n v="285288.86749999999"/>
    <n v="499255.51809999999"/>
    <n v="316435.66700000002"/>
    <n v="553762.41709999996"/>
  </r>
  <r>
    <s v="3"/>
    <n v="4"/>
    <x v="17"/>
    <s v="MD"/>
    <x v="96"/>
    <s v="4"/>
    <x v="3"/>
    <n v="100877.73269999999"/>
    <n v="161404.3749"/>
    <n v="141228.8259"/>
    <n v="225966.12479999999"/>
    <n v="181579.91889999999"/>
    <n v="290527.87469999999"/>
    <n v="242106.55859999999"/>
    <n v="387370.49959999998"/>
    <n v="302633.19829999999"/>
    <n v="484213.12459999998"/>
    <n v="342984.29139999999"/>
    <n v="548774.87450000003"/>
    <n v="383335.38449999999"/>
    <n v="613336.62439999997"/>
  </r>
  <r>
    <s v="3"/>
    <n v="4"/>
    <x v="18"/>
    <s v="PA"/>
    <x v="97"/>
    <s v="1"/>
    <x v="0"/>
    <n v="134326.28950000001"/>
    <n v="235071.0067"/>
    <n v="174440.9253"/>
    <n v="305271.61920000002"/>
    <n v="208527.78330000001"/>
    <n v="364923.62079999998"/>
    <n v="248758.87090000001"/>
    <n v="435328.02409999998"/>
    <n v="293573.55920000002"/>
    <n v="513753.72869999998"/>
    <n v="322087.37599999999"/>
    <n v="563652.90800000005"/>
    <n v="348950.02870000002"/>
    <n v="610662.55039999995"/>
  </r>
  <r>
    <s v="3"/>
    <n v="4"/>
    <x v="18"/>
    <s v="PA"/>
    <x v="97"/>
    <s v="2"/>
    <x v="1"/>
    <n v="112292.15790000001"/>
    <n v="196511.2764"/>
    <n v="149506.0974"/>
    <n v="261635.67050000001"/>
    <n v="184075.72649999999"/>
    <n v="322132.52130000002"/>
    <n v="231370.47579999999"/>
    <n v="404898.33270000003"/>
    <n v="279736.59600000002"/>
    <n v="489539.04300000001"/>
    <n v="308859.42739999999"/>
    <n v="540503.99789999996"/>
    <n v="336122.62680000003"/>
    <n v="588214.5969"/>
  </r>
  <r>
    <s v="3"/>
    <n v="4"/>
    <x v="18"/>
    <s v="PA"/>
    <x v="97"/>
    <s v="3"/>
    <x v="2"/>
    <n v="103408.402"/>
    <n v="180964.7035"/>
    <n v="142779.55009999999"/>
    <n v="249864.21280000001"/>
    <n v="181017.27439999999"/>
    <n v="316780.23019999999"/>
    <n v="236233.53339999999"/>
    <n v="413408.68349999998"/>
    <n v="294228.81280000001"/>
    <n v="514900.42239999998"/>
    <n v="331040.2058"/>
    <n v="579320.36010000005"/>
    <n v="367282.39529999997"/>
    <n v="642744.19169999997"/>
  </r>
  <r>
    <s v="3"/>
    <n v="4"/>
    <x v="18"/>
    <s v="PA"/>
    <x v="97"/>
    <s v="4"/>
    <x v="3"/>
    <n v="115805.6476"/>
    <n v="185289.03899999999"/>
    <n v="162127.90669999999"/>
    <n v="259404.65470000001"/>
    <n v="208450.16570000001"/>
    <n v="333520.27020000003"/>
    <n v="277933.55440000002"/>
    <n v="444693.6936"/>
    <n v="347416.94290000002"/>
    <n v="555867.11710000003"/>
    <n v="393739.20209999999"/>
    <n v="629982.73259999999"/>
    <n v="440061.46100000001"/>
    <n v="704098.34820000001"/>
  </r>
  <r>
    <s v="3"/>
    <n v="4"/>
    <x v="18"/>
    <s v="PA"/>
    <x v="98"/>
    <s v="1"/>
    <x v="0"/>
    <n v="122074.6154"/>
    <n v="213630.57699999999"/>
    <n v="158685.8406"/>
    <n v="277700.22100000002"/>
    <n v="189829.48740000001"/>
    <n v="332201.6029"/>
    <n v="226641.34340000001"/>
    <n v="396622.35100000002"/>
    <n v="267604.52840000001"/>
    <n v="468307.92469999997"/>
    <n v="293652.52039999998"/>
    <n v="513891.9106"/>
    <n v="318244.33620000002"/>
    <n v="556927.58829999994"/>
  </r>
  <r>
    <s v="3"/>
    <n v="4"/>
    <x v="18"/>
    <s v="PA"/>
    <x v="98"/>
    <s v="2"/>
    <x v="1"/>
    <n v="101210.22319999999"/>
    <n v="177117.89079999999"/>
    <n v="135074.9846"/>
    <n v="236381.2231"/>
    <n v="166675.76869999999"/>
    <n v="291682.59519999998"/>
    <n v="210176.22519999999"/>
    <n v="367808.39390000002"/>
    <n v="254502.27050000001"/>
    <n v="445378.97330000001"/>
    <n v="281126.94010000001"/>
    <n v="491972.14510000002"/>
    <n v="306098.03450000001"/>
    <n v="535671.56050000002"/>
  </r>
  <r>
    <s v="3"/>
    <n v="4"/>
    <x v="18"/>
    <s v="PA"/>
    <x v="98"/>
    <s v="3"/>
    <x v="2"/>
    <n v="92665.146299999993"/>
    <n v="162164.00599999999"/>
    <n v="127844.7732"/>
    <n v="223728.35320000001"/>
    <n v="161951.1581"/>
    <n v="283414.52659999998"/>
    <n v="211084.05350000001"/>
    <n v="369397.09360000002"/>
    <n v="262848.41080000001"/>
    <n v="459984.71889999998"/>
    <n v="295604.19870000001"/>
    <n v="517307.34779999999"/>
    <n v="327821.0062"/>
    <n v="573686.76080000005"/>
  </r>
  <r>
    <s v="3"/>
    <n v="4"/>
    <x v="18"/>
    <s v="PA"/>
    <x v="98"/>
    <s v="4"/>
    <x v="3"/>
    <n v="105224.3498"/>
    <n v="168358.96230000001"/>
    <n v="147314.08970000001"/>
    <n v="235702.54699999999"/>
    <n v="189403.8296"/>
    <n v="303046.13189999998"/>
    <n v="252538.43950000001"/>
    <n v="404061.50919999997"/>
    <n v="315673.04930000001"/>
    <n v="505076.88650000002"/>
    <n v="357762.7893"/>
    <n v="572420.47140000004"/>
    <n v="399852.52919999999"/>
    <n v="639764.05630000005"/>
  </r>
  <r>
    <s v="3"/>
    <n v="4"/>
    <x v="18"/>
    <s v="PA"/>
    <x v="99"/>
    <s v="1"/>
    <x v="0"/>
    <n v="125633.45480000001"/>
    <n v="219858.5459"/>
    <n v="163163.38159999999"/>
    <n v="285535.9178"/>
    <n v="195056.37059999999"/>
    <n v="341348.64850000001"/>
    <n v="232702.09700000001"/>
    <n v="407228.66960000002"/>
    <n v="274633.76760000002"/>
    <n v="480609.09330000001"/>
    <n v="301312.12560000003"/>
    <n v="527296.21979999996"/>
    <n v="326449.39679999999"/>
    <n v="571286.44429999997"/>
  </r>
  <r>
    <s v="3"/>
    <n v="4"/>
    <x v="18"/>
    <s v="PA"/>
    <x v="99"/>
    <s v="2"/>
    <x v="1"/>
    <n v="104964.2549"/>
    <n v="183687.44620000001"/>
    <n v="139773.19029999999"/>
    <n v="244603.08300000001"/>
    <n v="172119.0441"/>
    <n v="301208.3272"/>
    <n v="216390.85990000001"/>
    <n v="378684.0049"/>
    <n v="261653.9621"/>
    <n v="457894.43369999999"/>
    <n v="288903.60810000001"/>
    <n v="505581.31410000002"/>
    <n v="314416.61320000002"/>
    <n v="550229.07310000004"/>
  </r>
  <r>
    <s v="3"/>
    <n v="4"/>
    <x v="18"/>
    <s v="PA"/>
    <x v="99"/>
    <s v="3"/>
    <x v="2"/>
    <n v="96621.161300000007"/>
    <n v="169087.03219999999"/>
    <n v="133400.82459999999"/>
    <n v="233451.4431"/>
    <n v="169117.27619999999"/>
    <n v="295955.23330000002"/>
    <n v="220684.21299999999"/>
    <n v="386197.37270000001"/>
    <n v="274858.0183"/>
    <n v="481001.5319"/>
    <n v="309236.49540000001"/>
    <n v="541163.86710000003"/>
    <n v="343081.0295"/>
    <n v="600391.80169999995"/>
  </r>
  <r>
    <s v="3"/>
    <n v="4"/>
    <x v="18"/>
    <s v="PA"/>
    <x v="99"/>
    <s v="4"/>
    <x v="3"/>
    <n v="108309.99430000001"/>
    <n v="173295.99340000001"/>
    <n v="151633.99189999999"/>
    <n v="242614.39060000001"/>
    <n v="194957.9895"/>
    <n v="311932.788"/>
    <n v="259943.98610000001"/>
    <n v="415910.38390000002"/>
    <n v="324929.98269999999"/>
    <n v="519887.98"/>
    <n v="368253.9803"/>
    <n v="589206.37730000005"/>
    <n v="411577.978"/>
    <n v="658524.7746"/>
  </r>
  <r>
    <s v="3"/>
    <n v="4"/>
    <x v="18"/>
    <s v="PA"/>
    <x v="100"/>
    <s v="1"/>
    <x v="0"/>
    <n v="124908.3847"/>
    <n v="218589.67329999999"/>
    <n v="162135.54829999999"/>
    <n v="283737.2095"/>
    <n v="193752.53030000001"/>
    <n v="339066.92810000002"/>
    <n v="231042.25270000001"/>
    <n v="404323.94219999999"/>
    <n v="272601.0638"/>
    <n v="477051.8615"/>
    <n v="299050.65769999998"/>
    <n v="523338.65090000001"/>
    <n v="323943.44319999998"/>
    <n v="566901.02560000005"/>
  </r>
  <r>
    <s v="3"/>
    <n v="4"/>
    <x v="18"/>
    <s v="PA"/>
    <x v="100"/>
    <s v="2"/>
    <x v="1"/>
    <n v="104824.27959999999"/>
    <n v="183442.48929999999"/>
    <n v="139407.34289999999"/>
    <n v="243962.85010000001"/>
    <n v="171464.37289999999"/>
    <n v="300062.65259999997"/>
    <n v="215192.65400000001"/>
    <n v="376587.14449999999"/>
    <n v="259988.6109"/>
    <n v="454980.06890000001"/>
    <n v="286993.32439999998"/>
    <n v="502238.3175"/>
    <n v="312251.20980000001"/>
    <n v="546439.61719999998"/>
  </r>
  <r>
    <s v="3"/>
    <n v="4"/>
    <x v="18"/>
    <s v="PA"/>
    <x v="100"/>
    <s v="3"/>
    <x v="2"/>
    <n v="96790.863500000007"/>
    <n v="169384.0111"/>
    <n v="133691.29829999999"/>
    <n v="233959.77189999999"/>
    <n v="169558.6122"/>
    <n v="296727.57120000001"/>
    <n v="221408.66519999999"/>
    <n v="387465.16409999999"/>
    <n v="275791.8075"/>
    <n v="482635.66310000001"/>
    <n v="310359.01419999998"/>
    <n v="543128.27489999996"/>
    <n v="344407.38939999999"/>
    <n v="602712.93130000005"/>
  </r>
  <r>
    <s v="3"/>
    <n v="4"/>
    <x v="18"/>
    <s v="PA"/>
    <x v="100"/>
    <s v="4"/>
    <x v="3"/>
    <n v="107695.3624"/>
    <n v="172312.58240000001"/>
    <n v="150773.5073"/>
    <n v="241237.61540000001"/>
    <n v="193851.65229999999"/>
    <n v="310162.6483"/>
    <n v="258468.86970000001"/>
    <n v="413550.19770000002"/>
    <n v="323086.08720000001"/>
    <n v="516937.74719999998"/>
    <n v="366164.23210000002"/>
    <n v="585862.78"/>
    <n v="409242.37709999998"/>
    <n v="654787.81310000003"/>
  </r>
  <r>
    <s v="3"/>
    <n v="4"/>
    <x v="18"/>
    <s v="PA"/>
    <x v="101"/>
    <s v="1"/>
    <x v="0"/>
    <n v="120149.3653"/>
    <n v="210261.38930000001"/>
    <n v="156135.8371"/>
    <n v="273237.71480000002"/>
    <n v="186737.78580000001"/>
    <n v="326791.1251"/>
    <n v="222892.83199999999"/>
    <n v="390062.45610000001"/>
    <n v="263138.06689999998"/>
    <n v="460491.61690000002"/>
    <n v="288734.14850000001"/>
    <n v="505284.7599"/>
    <n v="312883.4915"/>
    <n v="547546.11029999994"/>
  </r>
  <r>
    <s v="3"/>
    <n v="4"/>
    <x v="18"/>
    <s v="PA"/>
    <x v="101"/>
    <s v="2"/>
    <x v="1"/>
    <n v="99870.020199999999"/>
    <n v="174772.53539999999"/>
    <n v="133186.96969999999"/>
    <n v="233077.19699999999"/>
    <n v="164233.23869999999"/>
    <n v="287408.16759999999"/>
    <n v="206889.35389999999"/>
    <n v="362056.36930000002"/>
    <n v="250403.16310000001"/>
    <n v="438205.53529999999"/>
    <n v="276559.75380000001"/>
    <n v="483979.56910000002"/>
    <n v="301077.7414"/>
    <n v="526886.04760000005"/>
  </r>
  <r>
    <s v="3"/>
    <n v="4"/>
    <x v="18"/>
    <s v="PA"/>
    <x v="101"/>
    <s v="3"/>
    <x v="2"/>
    <n v="91603.435500000007"/>
    <n v="160306.0122"/>
    <n v="126411.269"/>
    <n v="221219.72080000001"/>
    <n v="160175.95129999999"/>
    <n v="280307.91470000002"/>
    <n v="208853.1159"/>
    <n v="365492.95289999997"/>
    <n v="260087.96290000001"/>
    <n v="455153.9351"/>
    <n v="292539.91560000001"/>
    <n v="511944.85230000003"/>
    <n v="324467.99949999998"/>
    <n v="567818.99919999996"/>
  </r>
  <r>
    <s v="3"/>
    <n v="4"/>
    <x v="18"/>
    <s v="PA"/>
    <x v="101"/>
    <s v="4"/>
    <x v="3"/>
    <n v="103570.59480000001"/>
    <n v="165712.95420000001"/>
    <n v="144998.83259999999"/>
    <n v="231998.13570000001"/>
    <n v="186427.07060000001"/>
    <n v="298283.3174"/>
    <n v="248569.42739999999"/>
    <n v="397711.08980000002"/>
    <n v="310711.7843"/>
    <n v="497138.86229999998"/>
    <n v="352140.02220000001"/>
    <n v="563424.04390000005"/>
    <n v="393568.26010000001"/>
    <n v="629709.22549999994"/>
  </r>
  <r>
    <s v="3"/>
    <n v="4"/>
    <x v="18"/>
    <s v="PA"/>
    <x v="102"/>
    <s v="1"/>
    <x v="0"/>
    <n v="123149.79090000001"/>
    <n v="215512.1342"/>
    <n v="159941.23050000001"/>
    <n v="279897.15330000001"/>
    <n v="191207.40049999999"/>
    <n v="334612.951"/>
    <n v="228114.45319999999"/>
    <n v="399200.29320000001"/>
    <n v="269222.40580000001"/>
    <n v="471139.21010000003"/>
    <n v="295376.34759999998"/>
    <n v="516908.60830000002"/>
    <n v="320020.6532"/>
    <n v="560036.14320000005"/>
  </r>
  <r>
    <s v="3"/>
    <n v="4"/>
    <x v="18"/>
    <s v="PA"/>
    <x v="102"/>
    <s v="2"/>
    <x v="1"/>
    <n v="102870.57090000001"/>
    <n v="180023.49909999999"/>
    <n v="136992.36309999999"/>
    <n v="239736.6355"/>
    <n v="168702.85339999999"/>
    <n v="295229.99349999998"/>
    <n v="212110.97519999999"/>
    <n v="371194.20649999997"/>
    <n v="256487.50200000001"/>
    <n v="448853.12849999999"/>
    <n v="283201.95289999997"/>
    <n v="495603.41759999999"/>
    <n v="308214.9032"/>
    <n v="539376.08050000004"/>
  </r>
  <r>
    <s v="3"/>
    <n v="4"/>
    <x v="18"/>
    <s v="PA"/>
    <x v="102"/>
    <s v="3"/>
    <x v="2"/>
    <n v="94681.951799999995"/>
    <n v="165693.41570000001"/>
    <n v="130721.19190000001"/>
    <n v="228762.0857"/>
    <n v="165717.2806"/>
    <n v="290005.24109999998"/>
    <n v="216241.55499999999"/>
    <n v="378422.72129999998"/>
    <n v="269323.51179999998"/>
    <n v="471316.14569999999"/>
    <n v="303006.87099999998"/>
    <n v="530262.02430000005"/>
    <n v="336166.3615"/>
    <n v="588291.13249999995"/>
  </r>
  <r>
    <s v="3"/>
    <n v="4"/>
    <x v="18"/>
    <s v="PA"/>
    <x v="102"/>
    <s v="4"/>
    <x v="3"/>
    <n v="106168.3817"/>
    <n v="169869.41329999999"/>
    <n v="148635.73439999999"/>
    <n v="237817.17860000001"/>
    <n v="191103.0871"/>
    <n v="305764.94380000001"/>
    <n v="254804.11610000001"/>
    <n v="407686.59179999999"/>
    <n v="318505.14510000002"/>
    <n v="509608.23979999998"/>
    <n v="360972.49780000001"/>
    <n v="577556.00509999995"/>
    <n v="403439.8505"/>
    <n v="645503.77040000004"/>
  </r>
  <r>
    <s v="3"/>
    <n v="4"/>
    <x v="18"/>
    <s v="PA"/>
    <x v="103"/>
    <s v="1"/>
    <x v="0"/>
    <n v="140102.02470000001"/>
    <n v="245178.54319999999"/>
    <n v="182090.91560000001"/>
    <n v="318659.10220000002"/>
    <n v="217802.86369999999"/>
    <n v="381155.01130000001"/>
    <n v="260004.37530000001"/>
    <n v="455007.6568"/>
    <n v="306972.90850000002"/>
    <n v="537202.58979999996"/>
    <n v="336842.4523"/>
    <n v="589474.2916"/>
    <n v="365032.52"/>
    <n v="638806.91020000004"/>
  </r>
  <r>
    <s v="3"/>
    <n v="4"/>
    <x v="18"/>
    <s v="PA"/>
    <x v="103"/>
    <s v="2"/>
    <x v="1"/>
    <n v="116312.7565"/>
    <n v="203547.32380000001"/>
    <n v="155170.12719999999"/>
    <n v="271547.72259999998"/>
    <n v="191403.2971"/>
    <n v="334955.77"/>
    <n v="241231.06330000001"/>
    <n v="422154.36070000002"/>
    <n v="292033.88589999999"/>
    <n v="511059.3002"/>
    <n v="322560.94990000001"/>
    <n v="564481.66240000003"/>
    <n v="351183.46620000002"/>
    <n v="614571.06590000005"/>
  </r>
  <r>
    <s v="3"/>
    <n v="4"/>
    <x v="18"/>
    <s v="PA"/>
    <x v="103"/>
    <s v="3"/>
    <x v="2"/>
    <n v="106593.5258"/>
    <n v="186538.67"/>
    <n v="147080.05160000001"/>
    <n v="257390.09030000001"/>
    <n v="186342.88070000001"/>
    <n v="326100.04119999998"/>
    <n v="242926.3285"/>
    <n v="425121.0748"/>
    <n v="302510.13449999999"/>
    <n v="529392.73540000001"/>
    <n v="340233.0307"/>
    <n v="595407.80390000006"/>
    <n v="377341.38860000001"/>
    <n v="660347.43019999994"/>
  </r>
  <r>
    <s v="3"/>
    <n v="4"/>
    <x v="18"/>
    <s v="PA"/>
    <x v="103"/>
    <s v="4"/>
    <x v="3"/>
    <n v="120766.8996"/>
    <n v="193227.0423"/>
    <n v="169073.65950000001"/>
    <n v="270517.8591"/>
    <n v="217380.41930000001"/>
    <n v="347808.67599999998"/>
    <n v="289840.55900000001"/>
    <n v="463744.90130000003"/>
    <n v="362300.69870000001"/>
    <n v="579681.12670000002"/>
    <n v="410607.45860000001"/>
    <n v="656971.94350000005"/>
    <n v="458914.21840000001"/>
    <n v="734262.76040000003"/>
  </r>
  <r>
    <s v="3"/>
    <n v="4"/>
    <x v="18"/>
    <s v="PA"/>
    <x v="104"/>
    <s v="1"/>
    <x v="0"/>
    <n v="148461.55069999999"/>
    <n v="259807.7138"/>
    <n v="192657.09340000001"/>
    <n v="337149.91340000002"/>
    <n v="230181.13959999999"/>
    <n v="402816.99430000002"/>
    <n v="274419.734"/>
    <n v="480234.5344"/>
    <n v="323737.10340000002"/>
    <n v="566539.93099999998"/>
    <n v="355129.59090000001"/>
    <n v="621476.78399999999"/>
    <n v="384657.05550000002"/>
    <n v="673149.84719999996"/>
  </r>
  <r>
    <s v="3"/>
    <n v="4"/>
    <x v="18"/>
    <s v="PA"/>
    <x v="104"/>
    <s v="2"/>
    <x v="1"/>
    <n v="124867.6724"/>
    <n v="218518.42679999999"/>
    <n v="165956.96710000001"/>
    <n v="290424.6924"/>
    <n v="203997.96280000001"/>
    <n v="356996.43489999999"/>
    <n v="255800.3014"/>
    <n v="447650.52740000002"/>
    <n v="308920.53169999999"/>
    <n v="540610.93039999995"/>
    <n v="340965.14990000002"/>
    <n v="596689.01229999994"/>
    <n v="370921.5184"/>
    <n v="649112.65720000002"/>
  </r>
  <r>
    <s v="3"/>
    <n v="4"/>
    <x v="18"/>
    <s v="PA"/>
    <x v="104"/>
    <s v="3"/>
    <x v="2"/>
    <n v="115475.1688"/>
    <n v="202081.5454"/>
    <n v="159531.98199999999"/>
    <n v="279180.96860000002"/>
    <n v="202375.12890000001"/>
    <n v="354156.4755"/>
    <n v="264347.99410000001"/>
    <n v="462608.98969999998"/>
    <n v="329296.62459999998"/>
    <n v="576269.09290000005"/>
    <n v="370612.46090000001"/>
    <n v="648571.80660000001"/>
    <n v="411318.79609999998"/>
    <n v="719807.89309999999"/>
  </r>
  <r>
    <s v="3"/>
    <n v="4"/>
    <x v="18"/>
    <s v="PA"/>
    <x v="104"/>
    <s v="4"/>
    <x v="3"/>
    <n v="128009.00780000001"/>
    <n v="204814.41560000001"/>
    <n v="179212.611"/>
    <n v="286740.18180000002"/>
    <n v="230416.21410000001"/>
    <n v="368665.94799999997"/>
    <n v="307221.6188"/>
    <n v="491554.59730000002"/>
    <n v="384027.02350000001"/>
    <n v="614443.24670000002"/>
    <n v="435230.62660000002"/>
    <n v="696369.01289999997"/>
    <n v="486434.22970000003"/>
    <n v="778294.77919999999"/>
  </r>
  <r>
    <s v="3"/>
    <n v="4"/>
    <x v="18"/>
    <s v="PA"/>
    <x v="105"/>
    <s v="1"/>
    <x v="0"/>
    <n v="129917.3832"/>
    <n v="227355.42060000001"/>
    <n v="168668.7807"/>
    <n v="295170.36629999999"/>
    <n v="201587.12400000001"/>
    <n v="352777.4669"/>
    <n v="240422.73069999999"/>
    <n v="420739.77879999997"/>
    <n v="283695.7536"/>
    <n v="496467.5687"/>
    <n v="311233.24579999998"/>
    <n v="544658.18000000005"/>
    <n v="337160.462"/>
    <n v="590030.80839999998"/>
  </r>
  <r>
    <s v="3"/>
    <n v="4"/>
    <x v="18"/>
    <s v="PA"/>
    <x v="105"/>
    <s v="2"/>
    <x v="1"/>
    <n v="108858.27619999999"/>
    <n v="190501.98319999999"/>
    <n v="144837.26269999999"/>
    <n v="253465.20989999999"/>
    <n v="178217.01550000001"/>
    <n v="311879.77710000001"/>
    <n v="223803.73300000001"/>
    <n v="391656.53269999998"/>
    <n v="270471.04479999997"/>
    <n v="473324.3284"/>
    <n v="298590.6041"/>
    <n v="522533.55709999998"/>
    <n v="324900.64360000001"/>
    <n v="568576.12620000006"/>
  </r>
  <r>
    <s v="3"/>
    <n v="4"/>
    <x v="18"/>
    <s v="PA"/>
    <x v="105"/>
    <s v="3"/>
    <x v="2"/>
    <n v="100407.48609999999"/>
    <n v="175713.10070000001"/>
    <n v="138666.41880000001"/>
    <n v="242666.23300000001"/>
    <n v="175842.0791"/>
    <n v="307723.6384"/>
    <n v="229559.94680000001"/>
    <n v="401729.9068"/>
    <n v="285933.86940000003"/>
    <n v="500384.27149999997"/>
    <n v="321746.31040000002"/>
    <n v="563056.04319999996"/>
    <n v="357014.73379999999"/>
    <n v="624775.78410000005"/>
  </r>
  <r>
    <s v="3"/>
    <n v="4"/>
    <x v="18"/>
    <s v="PA"/>
    <x v="105"/>
    <s v="4"/>
    <x v="3"/>
    <n v="112010.28660000001"/>
    <n v="179216.4614"/>
    <n v="156814.4014"/>
    <n v="250903.0459"/>
    <n v="201618.51610000001"/>
    <n v="322589.63040000002"/>
    <n v="268824.68800000002"/>
    <n v="430119.5073"/>
    <n v="336030.86009999999"/>
    <n v="537649.38419999997"/>
    <n v="380834.97470000002"/>
    <n v="609335.96869999997"/>
    <n v="425639.0894"/>
    <n v="681022.55319999997"/>
  </r>
  <r>
    <s v="3"/>
    <n v="4"/>
    <x v="18"/>
    <s v="PA"/>
    <x v="106"/>
    <s v="1"/>
    <x v="0"/>
    <n v="129358.9618"/>
    <n v="226378.1832"/>
    <n v="167996.62299999999"/>
    <n v="293994.09019999998"/>
    <n v="200829.84330000001"/>
    <n v="351452.22570000001"/>
    <n v="239583.58360000001"/>
    <n v="419271.27120000002"/>
    <n v="282750.83549999999"/>
    <n v="494813.962"/>
    <n v="310215.82"/>
    <n v="542877.68500000006"/>
    <n v="336092.54180000001"/>
    <n v="588161.94810000004"/>
  </r>
  <r>
    <s v="3"/>
    <n v="4"/>
    <x v="18"/>
    <s v="PA"/>
    <x v="106"/>
    <s v="2"/>
    <x v="1"/>
    <n v="108104.7899"/>
    <n v="189183.38219999999"/>
    <n v="143944.4431"/>
    <n v="251902.77540000001"/>
    <n v="177243.34520000001"/>
    <n v="310175.8541"/>
    <n v="222810.70629999999"/>
    <n v="389918.73609999998"/>
    <n v="269403.67580000003"/>
    <n v="471456.4326"/>
    <n v="297456.11690000002"/>
    <n v="520548.2047"/>
    <n v="323719.20669999998"/>
    <n v="566508.61179999996"/>
  </r>
  <r>
    <s v="3"/>
    <n v="4"/>
    <x v="18"/>
    <s v="PA"/>
    <x v="106"/>
    <s v="3"/>
    <x v="2"/>
    <n v="99529.983200000002"/>
    <n v="174177.47070000001"/>
    <n v="137420.28460000001"/>
    <n v="240485.4981"/>
    <n v="174217.28330000001"/>
    <n v="304880.24560000002"/>
    <n v="227348.2176"/>
    <n v="397859.38069999998"/>
    <n v="283159.79989999998"/>
    <n v="495529.64980000001"/>
    <n v="318580.95689999999"/>
    <n v="557516.67449999996"/>
    <n v="353453.05900000001"/>
    <n v="618542.85329999996"/>
  </r>
  <r>
    <s v="3"/>
    <n v="4"/>
    <x v="18"/>
    <s v="PA"/>
    <x v="106"/>
    <s v="4"/>
    <x v="3"/>
    <n v="111522.42260000001"/>
    <n v="178435.87890000001"/>
    <n v="156131.39170000001"/>
    <n v="249810.2304"/>
    <n v="200740.36069999999"/>
    <n v="321184.58199999999"/>
    <n v="267653.81430000003"/>
    <n v="428246.10930000001"/>
    <n v="334567.26799999998"/>
    <n v="535307.63659999997"/>
    <n v="379176.23700000002"/>
    <n v="606681.98820000002"/>
    <n v="423785.20600000001"/>
    <n v="678056.33979999996"/>
  </r>
  <r>
    <s v="3"/>
    <n v="4"/>
    <x v="18"/>
    <s v="PA"/>
    <x v="107"/>
    <s v="1"/>
    <x v="0"/>
    <n v="123666.5528"/>
    <n v="216416.46739999999"/>
    <n v="160524.47270000001"/>
    <n v="280917.8273"/>
    <n v="191828.0454"/>
    <n v="335699.07939999999"/>
    <n v="228748.43090000001"/>
    <n v="400309.75390000001"/>
    <n v="269895.38280000002"/>
    <n v="472316.91989999998"/>
    <n v="296082.76870000002"/>
    <n v="518144.84529999999"/>
    <n v="320729.07140000002"/>
    <n v="561275.875"/>
  </r>
  <r>
    <s v="3"/>
    <n v="4"/>
    <x v="18"/>
    <s v="PA"/>
    <x v="107"/>
    <s v="2"/>
    <x v="1"/>
    <n v="103777.4376"/>
    <n v="181610.51579999999"/>
    <n v="138016.92929999999"/>
    <n v="241529.62640000001"/>
    <n v="169756.2775"/>
    <n v="297073.48570000002"/>
    <n v="213052.71170000001"/>
    <n v="372842.24530000001"/>
    <n v="257405.38080000001"/>
    <n v="450459.41639999999"/>
    <n v="284142.49670000002"/>
    <n v="497249.36920000002"/>
    <n v="309150.35479999997"/>
    <n v="541013.12080000003"/>
  </r>
  <r>
    <s v="3"/>
    <n v="4"/>
    <x v="18"/>
    <s v="PA"/>
    <x v="107"/>
    <s v="3"/>
    <x v="2"/>
    <n v="95821.258700000006"/>
    <n v="167687.2029"/>
    <n v="132351.48190000001"/>
    <n v="231615.09330000001"/>
    <n v="167858.61429999999"/>
    <n v="293752.57510000002"/>
    <n v="219187.33619999999"/>
    <n v="383577.8383"/>
    <n v="273024.55420000001"/>
    <n v="477792.97"/>
    <n v="307244.20199999999"/>
    <n v="537677.35349999997"/>
    <n v="340950.05530000001"/>
    <n v="596662.59680000006"/>
  </r>
  <r>
    <s v="3"/>
    <n v="4"/>
    <x v="18"/>
    <s v="PA"/>
    <x v="107"/>
    <s v="4"/>
    <x v="3"/>
    <n v="106624.55620000001"/>
    <n v="170599.29240000001"/>
    <n v="149274.37849999999"/>
    <n v="238839.00930000001"/>
    <n v="191924.20110000001"/>
    <n v="307078.72619999998"/>
    <n v="255898.93470000001"/>
    <n v="409438.30160000001"/>
    <n v="319873.66840000002"/>
    <n v="511797.87709999998"/>
    <n v="362523.49089999998"/>
    <n v="580037.59400000004"/>
    <n v="405173.31329999998"/>
    <n v="648277.31090000004"/>
  </r>
  <r>
    <s v="3"/>
    <n v="4"/>
    <x v="18"/>
    <s v="PA"/>
    <x v="108"/>
    <s v="1"/>
    <x v="0"/>
    <n v="121266.2116"/>
    <n v="212215.8702"/>
    <n v="157480.15710000001"/>
    <n v="275590.27490000002"/>
    <n v="188252.35250000001"/>
    <n v="329441.61670000001"/>
    <n v="224571.13260000001"/>
    <n v="392999.48200000002"/>
    <n v="265027.91019999998"/>
    <n v="463798.84289999999"/>
    <n v="290769.00780000002"/>
    <n v="508845.76380000002"/>
    <n v="315019.34039999999"/>
    <n v="551283.84569999995"/>
  </r>
  <r>
    <s v="3"/>
    <n v="4"/>
    <x v="18"/>
    <s v="PA"/>
    <x v="108"/>
    <s v="2"/>
    <x v="1"/>
    <n v="101376.9964"/>
    <n v="177409.74359999999"/>
    <n v="134972.61369999999"/>
    <n v="236202.07399999999"/>
    <n v="166180.58470000001"/>
    <n v="290816.0232"/>
    <n v="208875.41339999999"/>
    <n v="365531.97340000002"/>
    <n v="252537.90820000001"/>
    <n v="441941.3394"/>
    <n v="278828.73580000002"/>
    <n v="487950.28779999999"/>
    <n v="303440.6238"/>
    <n v="531021.09160000004"/>
  </r>
  <r>
    <s v="3"/>
    <n v="4"/>
    <x v="18"/>
    <s v="PA"/>
    <x v="108"/>
    <s v="3"/>
    <x v="2"/>
    <n v="93358.445000000007"/>
    <n v="163377.2787"/>
    <n v="128903.5426"/>
    <n v="225581.19949999999"/>
    <n v="163425.54949999999"/>
    <n v="285994.71179999999"/>
    <n v="213276.58309999999"/>
    <n v="373234.02049999998"/>
    <n v="265636.11290000001"/>
    <n v="464863.19770000002"/>
    <n v="298870.63510000001"/>
    <n v="523023.6115"/>
    <n v="331591.36290000001"/>
    <n v="580284.88509999996"/>
  </r>
  <r>
    <s v="3"/>
    <n v="4"/>
    <x v="18"/>
    <s v="PA"/>
    <x v="108"/>
    <s v="4"/>
    <x v="3"/>
    <n v="104546.3259"/>
    <n v="167274.12409999999"/>
    <n v="146364.85630000001"/>
    <n v="234183.77359999999"/>
    <n v="188183.38680000001"/>
    <n v="301093.42320000002"/>
    <n v="250911.18229999999"/>
    <n v="401457.89760000003"/>
    <n v="313638.9779"/>
    <n v="501822.37209999998"/>
    <n v="355457.50829999999"/>
    <n v="568732.02170000004"/>
    <n v="397276.03869999998"/>
    <n v="635641.67130000005"/>
  </r>
  <r>
    <s v="3"/>
    <n v="4"/>
    <x v="18"/>
    <s v="PA"/>
    <x v="109"/>
    <s v="1"/>
    <x v="0"/>
    <n v="120666.1271"/>
    <n v="211165.7225"/>
    <n v="156719.07939999999"/>
    <n v="274258.38880000002"/>
    <n v="187358.43049999999"/>
    <n v="327877.25349999999"/>
    <n v="223526.80960000001"/>
    <n v="391171.91680000001"/>
    <n v="263811.04389999999"/>
    <n v="461669.32679999998"/>
    <n v="289440.56969999999"/>
    <n v="506520.99680000002"/>
    <n v="313591.90970000002"/>
    <n v="548785.84199999995"/>
  </r>
  <r>
    <s v="3"/>
    <n v="4"/>
    <x v="18"/>
    <s v="PA"/>
    <x v="109"/>
    <s v="2"/>
    <x v="1"/>
    <n v="100776.8869"/>
    <n v="176359.552"/>
    <n v="134211.53589999999"/>
    <n v="234870.18789999999"/>
    <n v="165286.66269999999"/>
    <n v="289251.65980000002"/>
    <n v="207831.09039999999"/>
    <n v="363704.40820000001"/>
    <n v="251321.04190000001"/>
    <n v="439811.82329999999"/>
    <n v="277500.2977"/>
    <n v="485625.5208"/>
    <n v="302013.19309999997"/>
    <n v="528523.08790000004"/>
  </r>
  <r>
    <s v="3"/>
    <n v="4"/>
    <x v="18"/>
    <s v="PA"/>
    <x v="109"/>
    <s v="3"/>
    <x v="2"/>
    <n v="92742.742499999993"/>
    <n v="162299.79930000001"/>
    <n v="128041.55899999999"/>
    <n v="224072.72829999999"/>
    <n v="162317.285"/>
    <n v="284055.2488"/>
    <n v="211798.8971"/>
    <n v="370648.0699"/>
    <n v="263789.00530000002"/>
    <n v="461630.75949999999"/>
    <n v="296777.24650000001"/>
    <n v="519360.18150000001"/>
    <n v="329251.69339999999"/>
    <n v="576190.46329999994"/>
  </r>
  <r>
    <s v="3"/>
    <n v="4"/>
    <x v="18"/>
    <s v="PA"/>
    <x v="109"/>
    <s v="4"/>
    <x v="3"/>
    <n v="104026.7692"/>
    <n v="166442.83319999999"/>
    <n v="145637.47690000001"/>
    <n v="233019.96650000001"/>
    <n v="187248.18460000001"/>
    <n v="299597.09970000002"/>
    <n v="249664.24600000001"/>
    <n v="399462.79969999997"/>
    <n v="312080.3076"/>
    <n v="499328.49959999998"/>
    <n v="353691.01520000002"/>
    <n v="565905.63289999997"/>
    <n v="395301.72289999999"/>
    <n v="632482.76619999995"/>
  </r>
  <r>
    <s v="3"/>
    <n v="4"/>
    <x v="18"/>
    <s v="PA"/>
    <x v="110"/>
    <s v="1"/>
    <x v="0"/>
    <n v="118865.8703"/>
    <n v="208015.27299999999"/>
    <n v="154435.84150000001"/>
    <n v="270262.72259999998"/>
    <n v="184676.65960000001"/>
    <n v="323184.15419999999"/>
    <n v="220393.83439999999"/>
    <n v="385689.21010000003"/>
    <n v="260160.4376"/>
    <n v="455280.76579999999"/>
    <n v="285455.24709999998"/>
    <n v="499546.68229999999"/>
    <n v="309309.60930000001"/>
    <n v="541291.81629999995"/>
  </r>
  <r>
    <s v="3"/>
    <n v="4"/>
    <x v="18"/>
    <s v="PA"/>
    <x v="110"/>
    <s v="2"/>
    <x v="1"/>
    <n v="98976.554999999993"/>
    <n v="173208.97140000001"/>
    <n v="131928.29810000001"/>
    <n v="230874.52170000001"/>
    <n v="162604.89180000001"/>
    <n v="284558.56050000002"/>
    <n v="204698.1152"/>
    <n v="358221.70150000002"/>
    <n v="247670.4356"/>
    <n v="433423.2623"/>
    <n v="273514.97509999998"/>
    <n v="478651.20630000002"/>
    <n v="297730.89270000003"/>
    <n v="521029.06219999999"/>
  </r>
  <r>
    <s v="3"/>
    <n v="4"/>
    <x v="18"/>
    <s v="PA"/>
    <x v="110"/>
    <s v="3"/>
    <x v="2"/>
    <n v="90895.631299999994"/>
    <n v="159067.35459999999"/>
    <n v="125455.6033"/>
    <n v="219547.3058"/>
    <n v="158992.48480000001"/>
    <n v="278236.84830000001"/>
    <n v="207365.83009999999"/>
    <n v="362890.20270000002"/>
    <n v="258247.6716"/>
    <n v="451933.42540000001"/>
    <n v="290497.06839999999"/>
    <n v="508369.86959999998"/>
    <n v="322232.67060000001"/>
    <n v="563907.17350000003"/>
  </r>
  <r>
    <s v="3"/>
    <n v="4"/>
    <x v="18"/>
    <s v="PA"/>
    <x v="110"/>
    <s v="4"/>
    <x v="3"/>
    <n v="102468.0958"/>
    <n v="163948.95569999999"/>
    <n v="143455.33410000001"/>
    <n v="229528.538"/>
    <n v="184442.57250000001"/>
    <n v="295108.1202"/>
    <n v="245923.42989999999"/>
    <n v="393477.49369999999"/>
    <n v="307404.28739999997"/>
    <n v="491846.86719999998"/>
    <n v="348391.5257"/>
    <n v="557426.44940000004"/>
    <n v="389378.76400000002"/>
    <n v="623006.03170000005"/>
  </r>
  <r>
    <s v="3"/>
    <n v="4"/>
    <x v="18"/>
    <s v="PA"/>
    <x v="111"/>
    <s v="1"/>
    <x v="0"/>
    <n v="121349.5377"/>
    <n v="212361.69099999999"/>
    <n v="157657.99720000001"/>
    <n v="275901.495"/>
    <n v="188525.6349"/>
    <n v="329919.86109999998"/>
    <n v="224981.48430000001"/>
    <n v="393717.59749999997"/>
    <n v="265571.80670000002"/>
    <n v="464750.6618"/>
    <n v="291391.03289999999"/>
    <n v="509934.3076"/>
    <n v="315738.36139999999"/>
    <n v="552542.13230000006"/>
  </r>
  <r>
    <s v="3"/>
    <n v="4"/>
    <x v="18"/>
    <s v="PA"/>
    <x v="111"/>
    <s v="2"/>
    <x v="1"/>
    <n v="101070.2427"/>
    <n v="176872.9247"/>
    <n v="134709.12969999999"/>
    <n v="235740.97709999999"/>
    <n v="166021.08780000001"/>
    <n v="290536.90350000001"/>
    <n v="208978.0062"/>
    <n v="365711.51079999999"/>
    <n v="252836.90289999999"/>
    <n v="442464.58010000002"/>
    <n v="279216.63819999999"/>
    <n v="488629.11680000002"/>
    <n v="303932.61129999999"/>
    <n v="531882.06960000005"/>
  </r>
  <r>
    <s v="3"/>
    <n v="4"/>
    <x v="18"/>
    <s v="PA"/>
    <x v="111"/>
    <s v="3"/>
    <x v="2"/>
    <n v="92834.844200000007"/>
    <n v="162460.97750000001"/>
    <n v="128135.24129999999"/>
    <n v="224236.6721"/>
    <n v="162392.48699999999"/>
    <n v="284186.85220000002"/>
    <n v="211808.49679999999"/>
    <n v="370664.86940000003"/>
    <n v="263782.18910000002"/>
    <n v="461618.8309"/>
    <n v="296726.70520000003"/>
    <n v="519271.73420000001"/>
    <n v="329147.35269999999"/>
    <n v="576007.86710000003"/>
  </r>
  <r>
    <s v="3"/>
    <n v="4"/>
    <x v="18"/>
    <s v="PA"/>
    <x v="111"/>
    <s v="4"/>
    <x v="3"/>
    <n v="104609.7114"/>
    <n v="167375.54070000001"/>
    <n v="146453.59589999999"/>
    <n v="234325.75700000001"/>
    <n v="188297.48050000001"/>
    <n v="301275.97330000001"/>
    <n v="251063.30729999999"/>
    <n v="401701.2977"/>
    <n v="313829.13419999997"/>
    <n v="502126.62219999998"/>
    <n v="355673.01870000002"/>
    <n v="569076.83849999995"/>
    <n v="397516.90330000001"/>
    <n v="636027.05480000004"/>
  </r>
  <r>
    <s v="3"/>
    <n v="4"/>
    <x v="19"/>
    <s v="VA"/>
    <x v="112"/>
    <s v="1"/>
    <x v="0"/>
    <n v="128467.2283"/>
    <n v="224817.64939999999"/>
    <n v="166613.0949"/>
    <n v="291572.91609999997"/>
    <n v="198979.42060000001"/>
    <n v="348213.98590000003"/>
    <n v="237103.01490000001"/>
    <n v="414930.27590000001"/>
    <n v="279630.31349999999"/>
    <n v="489353.04859999998"/>
    <n v="306710.2745"/>
    <n v="536742.98049999995"/>
    <n v="332148.51659999997"/>
    <n v="581259.90390000003"/>
  </r>
  <r>
    <s v="3"/>
    <n v="4"/>
    <x v="19"/>
    <s v="VA"/>
    <x v="112"/>
    <s v="2"/>
    <x v="1"/>
    <n v="108578.31299999999"/>
    <n v="190012.0478"/>
    <n v="144105.5515"/>
    <n v="252184.71520000001"/>
    <n v="176907.65280000001"/>
    <n v="309588.39230000001"/>
    <n v="221407.29560000001"/>
    <n v="387462.76730000001"/>
    <n v="267140.31150000001"/>
    <n v="467495.54509999999"/>
    <n v="294770.0025"/>
    <n v="515847.50449999998"/>
    <n v="320569.79989999998"/>
    <n v="560997.14969999995"/>
  </r>
  <r>
    <s v="3"/>
    <n v="4"/>
    <x v="19"/>
    <s v="VA"/>
    <x v="112"/>
    <s v="3"/>
    <x v="2"/>
    <n v="100746.879"/>
    <n v="176307.03820000001"/>
    <n v="139247.35019999999"/>
    <n v="243682.8628"/>
    <n v="176724.73069999999"/>
    <n v="309268.27879999997"/>
    <n v="231008.8247"/>
    <n v="404265.44329999998"/>
    <n v="287801.41489999997"/>
    <n v="503652.47610000003"/>
    <n v="323991.31069999997"/>
    <n v="566984.79370000004"/>
    <n v="359667.41210000002"/>
    <n v="629417.97109999997"/>
  </r>
  <r>
    <s v="3"/>
    <n v="4"/>
    <x v="19"/>
    <s v="VA"/>
    <x v="112"/>
    <s v="4"/>
    <x v="3"/>
    <n v="110781.01029999999"/>
    <n v="177249.61910000001"/>
    <n v="155093.41440000001"/>
    <n v="248149.46669999999"/>
    <n v="199405.81849999999"/>
    <n v="319049.31439999997"/>
    <n v="265874.42469999997"/>
    <n v="425399.0858"/>
    <n v="332343.03090000001"/>
    <n v="531748.85730000003"/>
    <n v="376655.435"/>
    <n v="602648.70490000001"/>
    <n v="420967.83909999998"/>
    <n v="673548.55260000005"/>
  </r>
  <r>
    <s v="3"/>
    <n v="4"/>
    <x v="19"/>
    <s v="VA"/>
    <x v="113"/>
    <s v="1"/>
    <x v="0"/>
    <n v="126708.63800000001"/>
    <n v="221740.11660000001"/>
    <n v="164418.78159999999"/>
    <n v="287732.86780000001"/>
    <n v="196434.29610000001"/>
    <n v="343760.01809999999"/>
    <n v="234175.22169999999"/>
    <n v="409806.63799999998"/>
    <n v="276251.66279999999"/>
    <n v="483440.40980000002"/>
    <n v="303035.97240000003"/>
    <n v="530312.95160000003"/>
    <n v="328225.73509999999"/>
    <n v="574395.03639999998"/>
  </r>
  <r>
    <s v="3"/>
    <n v="4"/>
    <x v="19"/>
    <s v="VA"/>
    <x v="113"/>
    <s v="2"/>
    <x v="1"/>
    <n v="106624.6079"/>
    <n v="186593.06390000001"/>
    <n v="141690.57620000001"/>
    <n v="247958.50839999999"/>
    <n v="174146.13860000001"/>
    <n v="304755.7426"/>
    <n v="218325.62299999999"/>
    <n v="382069.84029999998"/>
    <n v="263639.20990000002"/>
    <n v="461368.61729999998"/>
    <n v="290978.63900000002"/>
    <n v="509212.61820000003"/>
    <n v="316533.50170000002"/>
    <n v="553933.62800000003"/>
  </r>
  <r>
    <s v="3"/>
    <n v="4"/>
    <x v="19"/>
    <s v="VA"/>
    <x v="113"/>
    <s v="3"/>
    <x v="2"/>
    <n v="98637.971000000005"/>
    <n v="172616.44930000001"/>
    <n v="136277.24890000001"/>
    <n v="238485.18549999999"/>
    <n v="172883.40580000001"/>
    <n v="302545.96010000003"/>
    <n v="225841.72330000001"/>
    <n v="395223.0159"/>
    <n v="281333.13020000001"/>
    <n v="492332.9779"/>
    <n v="316639.18"/>
    <n v="554118.56499999994"/>
    <n v="351426.3982"/>
    <n v="614996.19680000003"/>
  </r>
  <r>
    <s v="3"/>
    <n v="4"/>
    <x v="19"/>
    <s v="VA"/>
    <x v="113"/>
    <s v="4"/>
    <x v="3"/>
    <n v="109254.0327"/>
    <n v="174806.45499999999"/>
    <n v="152955.6458"/>
    <n v="244729.03690000001"/>
    <n v="196657.25889999999"/>
    <n v="314651.6188"/>
    <n v="262209.67849999998"/>
    <n v="419535.49170000001"/>
    <n v="327762.0981"/>
    <n v="524419.36470000003"/>
    <n v="371463.71110000001"/>
    <n v="594341.94669999997"/>
    <n v="415165.32419999997"/>
    <n v="664264.52870000002"/>
  </r>
  <r>
    <s v="3"/>
    <n v="4"/>
    <x v="19"/>
    <s v="VA"/>
    <x v="114"/>
    <s v="1"/>
    <x v="0"/>
    <n v="115490.48020000001"/>
    <n v="202108.34039999999"/>
    <n v="149830.17189999999"/>
    <n v="262202.80080000003"/>
    <n v="178977.27830000001"/>
    <n v="313210.23690000002"/>
    <n v="213325.63570000001"/>
    <n v="373319.86239999998"/>
    <n v="251628.5698"/>
    <n v="440349.99729999999"/>
    <n v="276013.9412"/>
    <n v="483024.39720000001"/>
    <n v="298936.85979999998"/>
    <n v="523139.50459999999"/>
  </r>
  <r>
    <s v="3"/>
    <n v="4"/>
    <x v="19"/>
    <s v="VA"/>
    <x v="114"/>
    <s v="2"/>
    <x v="1"/>
    <n v="97356.400500000003"/>
    <n v="170373.70069999999"/>
    <n v="129308.5877"/>
    <n v="226290.02840000001"/>
    <n v="158853.01879999999"/>
    <n v="277992.783"/>
    <n v="199014.83240000001"/>
    <n v="348275.95689999999"/>
    <n v="240240.62650000001"/>
    <n v="420421.09649999999"/>
    <n v="265127.22240000003"/>
    <n v="463972.63929999998"/>
    <n v="288379.79430000001"/>
    <n v="504664.64"/>
  </r>
  <r>
    <s v="3"/>
    <n v="4"/>
    <x v="19"/>
    <s v="VA"/>
    <x v="114"/>
    <s v="3"/>
    <x v="2"/>
    <n v="90173.323399999994"/>
    <n v="157803.31589999999"/>
    <n v="124603.04399999999"/>
    <n v="218055.32709999999"/>
    <n v="158099.94680000001"/>
    <n v="276674.9069"/>
    <n v="206583.79259999999"/>
    <n v="361521.63699999999"/>
    <n v="257354.79670000001"/>
    <n v="450370.89429999999"/>
    <n v="289677.8162"/>
    <n v="506936.17839999998"/>
    <n v="321532.3762"/>
    <n v="562681.65830000001"/>
  </r>
  <r>
    <s v="3"/>
    <n v="4"/>
    <x v="19"/>
    <s v="VA"/>
    <x v="114"/>
    <s v="4"/>
    <x v="3"/>
    <n v="99585.077300000004"/>
    <n v="159336.12609999999"/>
    <n v="139419.10819999999"/>
    <n v="223070.5765"/>
    <n v="179253.13920000001"/>
    <n v="286805.0269"/>
    <n v="239004.18549999999"/>
    <n v="382406.70250000001"/>
    <n v="298755.23190000001"/>
    <n v="478008.37829999998"/>
    <n v="338589.26289999997"/>
    <n v="541742.82860000001"/>
    <n v="378423.29379999998"/>
    <n v="605477.27910000004"/>
  </r>
  <r>
    <s v="3"/>
    <n v="4"/>
    <x v="19"/>
    <s v="VA"/>
    <x v="115"/>
    <s v="1"/>
    <x v="0"/>
    <n v="124266.6372"/>
    <n v="217466.6152"/>
    <n v="161285.55050000001"/>
    <n v="282249.71340000001"/>
    <n v="192721.96720000001"/>
    <n v="337263.44260000001"/>
    <n v="229792.75390000001"/>
    <n v="402137.31920000003"/>
    <n v="271112.24910000002"/>
    <n v="474446.43599999999"/>
    <n v="297411.20699999999"/>
    <n v="520469.61219999997"/>
    <n v="322156.50209999998"/>
    <n v="563773.87860000005"/>
  </r>
  <r>
    <s v="3"/>
    <n v="4"/>
    <x v="19"/>
    <s v="VA"/>
    <x v="115"/>
    <s v="2"/>
    <x v="1"/>
    <n v="104377.54700000001"/>
    <n v="182660.70730000001"/>
    <n v="138778.00709999999"/>
    <n v="242861.51250000001"/>
    <n v="170650.19940000001"/>
    <n v="298637.84909999999"/>
    <n v="214097.03460000001"/>
    <n v="374669.81060000003"/>
    <n v="258622.24720000001"/>
    <n v="452588.9325"/>
    <n v="285470.935"/>
    <n v="499574.1361"/>
    <n v="310577.7855"/>
    <n v="543511.12450000003"/>
  </r>
  <r>
    <s v="3"/>
    <n v="4"/>
    <x v="19"/>
    <s v="VA"/>
    <x v="115"/>
    <s v="3"/>
    <x v="2"/>
    <n v="96436.961299999995"/>
    <n v="168764.68229999999"/>
    <n v="133213.46539999999"/>
    <n v="233123.56450000001"/>
    <n v="168966.87890000001"/>
    <n v="295692.03810000001"/>
    <n v="220665.02230000001"/>
    <n v="386163.78899999999"/>
    <n v="274871.6618"/>
    <n v="481025.40830000001"/>
    <n v="309337.5906"/>
    <n v="541340.78350000002"/>
    <n v="343289.72489999997"/>
    <n v="600757.01859999995"/>
  </r>
  <r>
    <s v="3"/>
    <n v="4"/>
    <x v="19"/>
    <s v="VA"/>
    <x v="115"/>
    <s v="4"/>
    <x v="3"/>
    <n v="107144.11289999999"/>
    <n v="171430.58319999999"/>
    <n v="150001.75810000001"/>
    <n v="240002.81649999999"/>
    <n v="192859.40330000001"/>
    <n v="308575.04969999997"/>
    <n v="257145.87100000001"/>
    <n v="411433.3996"/>
    <n v="321432.33870000002"/>
    <n v="514291.74959999998"/>
    <n v="364289.98389999999"/>
    <n v="582863.98289999994"/>
    <n v="407147.62900000002"/>
    <n v="651436.21609999996"/>
  </r>
  <r>
    <s v="3"/>
    <n v="4"/>
    <x v="19"/>
    <s v="VA"/>
    <x v="116"/>
    <s v="1"/>
    <x v="0"/>
    <n v="116090.5646"/>
    <n v="203158.48809999999"/>
    <n v="150591.24969999999"/>
    <n v="263534.68689999997"/>
    <n v="179871.20009999999"/>
    <n v="314774.60019999999"/>
    <n v="214369.95860000001"/>
    <n v="375147.4277"/>
    <n v="252845.4362"/>
    <n v="442479.5134"/>
    <n v="277342.37949999998"/>
    <n v="485349.1642"/>
    <n v="300364.2904"/>
    <n v="525637.50820000004"/>
  </r>
  <r>
    <s v="3"/>
    <n v="4"/>
    <x v="19"/>
    <s v="VA"/>
    <x v="116"/>
    <s v="2"/>
    <x v="1"/>
    <n v="97956.509900000005"/>
    <n v="171423.8922"/>
    <n v="130069.6655"/>
    <n v="227621.91450000001"/>
    <n v="159746.94080000001"/>
    <n v="279557.14630000002"/>
    <n v="200059.15539999999"/>
    <n v="350103.5221"/>
    <n v="241457.49290000001"/>
    <n v="422550.61259999999"/>
    <n v="266455.6606"/>
    <n v="466297.40610000002"/>
    <n v="289807.22499999998"/>
    <n v="507162.64360000001"/>
  </r>
  <r>
    <s v="3"/>
    <n v="4"/>
    <x v="19"/>
    <s v="VA"/>
    <x v="116"/>
    <s v="3"/>
    <x v="2"/>
    <n v="90789.025899999993"/>
    <n v="158880.7953"/>
    <n v="125465.0276"/>
    <n v="219563.79829999999"/>
    <n v="159208.2113"/>
    <n v="278614.36989999999"/>
    <n v="208061.47870000001"/>
    <n v="364107.58769999997"/>
    <n v="259201.90419999999"/>
    <n v="453603.33250000002"/>
    <n v="291771.20480000001"/>
    <n v="510599.60840000003"/>
    <n v="323872.04570000002"/>
    <n v="566776.08010000002"/>
  </r>
  <r>
    <s v="3"/>
    <n v="4"/>
    <x v="19"/>
    <s v="VA"/>
    <x v="116"/>
    <s v="4"/>
    <x v="3"/>
    <n v="100104.6341"/>
    <n v="160167.41699999999"/>
    <n v="140146.4877"/>
    <n v="224234.38370000001"/>
    <n v="180188.3414"/>
    <n v="288301.3505"/>
    <n v="240251.12179999999"/>
    <n v="384401.80060000002"/>
    <n v="300313.90230000002"/>
    <n v="480502.25079999998"/>
    <n v="340355.75589999999"/>
    <n v="544569.21750000003"/>
    <n v="380397.60950000002"/>
    <n v="608636.18429999996"/>
  </r>
  <r>
    <s v="3"/>
    <n v="4"/>
    <x v="19"/>
    <s v="VA"/>
    <x v="117"/>
    <s v="1"/>
    <x v="0"/>
    <n v="121699.64720000001"/>
    <n v="212974.38269999999"/>
    <n v="157885.55929999999"/>
    <n v="276299.72879999998"/>
    <n v="188599.71479999999"/>
    <n v="330049.50089999998"/>
    <n v="224794.7585"/>
    <n v="393390.82740000001"/>
    <n v="265156.99070000002"/>
    <n v="464024.73369999998"/>
    <n v="290853.40389999998"/>
    <n v="508993.45689999999"/>
    <n v="315008.7377"/>
    <n v="551265.29090000002"/>
  </r>
  <r>
    <s v="3"/>
    <n v="4"/>
    <x v="19"/>
    <s v="VA"/>
    <x v="117"/>
    <s v="2"/>
    <x v="1"/>
    <n v="102590.6167"/>
    <n v="179533.57930000001"/>
    <n v="136260.66390000001"/>
    <n v="238456.1617"/>
    <n v="167393.50570000001"/>
    <n v="292938.63500000001"/>
    <n v="209714.55720000001"/>
    <n v="367000.47499999998"/>
    <n v="253156.7922"/>
    <n v="443024.38630000001"/>
    <n v="279381.3775"/>
    <n v="488917.4105"/>
    <n v="303884.08789999998"/>
    <n v="531797.15379999997"/>
  </r>
  <r>
    <s v="3"/>
    <n v="4"/>
    <x v="19"/>
    <s v="VA"/>
    <x v="117"/>
    <s v="3"/>
    <x v="2"/>
    <n v="95021.352599999998"/>
    <n v="166287.3671"/>
    <n v="131302.13399999999"/>
    <n v="229778.73449999999"/>
    <n v="166599.94589999999"/>
    <n v="291549.90539999999"/>
    <n v="217690.45069999999"/>
    <n v="380958.28869999998"/>
    <n v="271191.07929999998"/>
    <n v="474584.38880000002"/>
    <n v="305251.8959"/>
    <n v="534190.81799999997"/>
    <n v="338819.06709999999"/>
    <n v="592933.36730000004"/>
  </r>
  <r>
    <s v="3"/>
    <n v="4"/>
    <x v="19"/>
    <s v="VA"/>
    <x v="117"/>
    <s v="4"/>
    <x v="3"/>
    <n v="104939.11500000001"/>
    <n v="167902.5865"/>
    <n v="146914.76089999999"/>
    <n v="235063.62100000001"/>
    <n v="188890.40700000001"/>
    <n v="302224.6556"/>
    <n v="251853.87590000001"/>
    <n v="402966.20740000001"/>
    <n v="314817.34490000003"/>
    <n v="503707.75939999998"/>
    <n v="356792.99089999998"/>
    <n v="570868.79390000005"/>
    <n v="398768.63689999998"/>
    <n v="638029.82849999995"/>
  </r>
  <r>
    <s v="3"/>
    <n v="4"/>
    <x v="19"/>
    <s v="VA"/>
    <x v="118"/>
    <s v="1"/>
    <x v="0"/>
    <n v="120416.14840000001"/>
    <n v="210728.2597"/>
    <n v="156185.55859999999"/>
    <n v="273324.72769999999"/>
    <n v="186538.58240000001"/>
    <n v="326442.51919999998"/>
    <n v="222295.75339999999"/>
    <n v="389017.56849999999"/>
    <n v="262179.35269999999"/>
    <n v="458813.86709999997"/>
    <n v="287574.4926"/>
    <n v="503255.36200000002"/>
    <n v="311434.84480000002"/>
    <n v="545010.97829999996"/>
  </r>
  <r>
    <s v="3"/>
    <n v="4"/>
    <x v="19"/>
    <s v="VA"/>
    <x v="118"/>
    <s v="2"/>
    <x v="1"/>
    <n v="101697.1489"/>
    <n v="177970.01060000001"/>
    <n v="135001.98850000001"/>
    <n v="236253.47990000001"/>
    <n v="165765.15400000001"/>
    <n v="290089.01949999999"/>
    <n v="207523.3118"/>
    <n v="363165.79570000002"/>
    <n v="250424.05669999999"/>
    <n v="438242.09909999999"/>
    <n v="276336.58960000001"/>
    <n v="483589.0318"/>
    <n v="300537.2292"/>
    <n v="525940.15099999995"/>
  </r>
  <r>
    <s v="3"/>
    <n v="4"/>
    <x v="19"/>
    <s v="VA"/>
    <x v="118"/>
    <s v="3"/>
    <x v="2"/>
    <n v="94313.546100000007"/>
    <n v="165048.7058"/>
    <n v="130346.46550000001"/>
    <n v="228106.31450000001"/>
    <n v="165416.47589999999"/>
    <n v="289478.83279999997"/>
    <n v="216203.16039999999"/>
    <n v="378355.5307"/>
    <n v="269350.78259999998"/>
    <n v="471363.86940000003"/>
    <n v="303209.04259999999"/>
    <n v="530615.82460000005"/>
    <n v="336583.73149999999"/>
    <n v="589021.53009999997"/>
  </r>
  <r>
    <s v="3"/>
    <n v="4"/>
    <x v="19"/>
    <s v="VA"/>
    <x v="118"/>
    <s v="4"/>
    <x v="3"/>
    <n v="103836.6127"/>
    <n v="166138.58290000001"/>
    <n v="145371.25779999999"/>
    <n v="232594.016"/>
    <n v="186905.90289999999"/>
    <n v="299049.44900000002"/>
    <n v="249207.87049999999"/>
    <n v="398732.59869999997"/>
    <n v="311509.8382"/>
    <n v="498415.74849999999"/>
    <n v="353044.48320000002"/>
    <n v="564871.18149999995"/>
    <n v="394579.12829999998"/>
    <n v="631326.61470000003"/>
  </r>
  <r>
    <s v="3"/>
    <n v="4"/>
    <x v="19"/>
    <s v="VA"/>
    <x v="119"/>
    <s v="1"/>
    <x v="0"/>
    <n v="119899.3904"/>
    <n v="209823.9332"/>
    <n v="155602.32139999999"/>
    <n v="272304.0625"/>
    <n v="185917.94380000001"/>
    <n v="325356.40159999998"/>
    <n v="221661.78330000001"/>
    <n v="387908.12079999998"/>
    <n v="261506.38449999999"/>
    <n v="457636.1728"/>
    <n v="286868.08130000002"/>
    <n v="502019.14230000001"/>
    <n v="310726.43719999999"/>
    <n v="543771.26509999996"/>
  </r>
  <r>
    <s v="3"/>
    <n v="4"/>
    <x v="19"/>
    <s v="VA"/>
    <x v="119"/>
    <s v="2"/>
    <x v="1"/>
    <n v="100790.28479999999"/>
    <n v="176382.99849999999"/>
    <n v="133977.42600000001"/>
    <n v="234460.49549999999"/>
    <n v="164711.7347"/>
    <n v="288245.53570000001"/>
    <n v="206581.58189999999"/>
    <n v="361517.7683"/>
    <n v="249506.18599999999"/>
    <n v="436635.82539999997"/>
    <n v="275396.05489999999"/>
    <n v="481943.09590000001"/>
    <n v="299601.78749999998"/>
    <n v="524303.12809999997"/>
  </r>
  <r>
    <s v="3"/>
    <n v="4"/>
    <x v="19"/>
    <s v="VA"/>
    <x v="119"/>
    <s v="3"/>
    <x v="2"/>
    <n v="93174.241299999994"/>
    <n v="163054.92240000001"/>
    <n v="128716.17819999999"/>
    <n v="225253.31200000001"/>
    <n v="163275.14559999999"/>
    <n v="285731.5049"/>
    <n v="213257.38370000001"/>
    <n v="373200.42139999999"/>
    <n v="265649.74550000002"/>
    <n v="464887.05479999998"/>
    <n v="298971.71779999998"/>
    <n v="523200.50599999999"/>
    <n v="331800.04430000001"/>
    <n v="580650.07759999996"/>
  </r>
  <r>
    <s v="3"/>
    <n v="4"/>
    <x v="19"/>
    <s v="VA"/>
    <x v="119"/>
    <s v="4"/>
    <x v="3"/>
    <n v="103380.44160000001"/>
    <n v="165408.709"/>
    <n v="144732.6182"/>
    <n v="231572.19260000001"/>
    <n v="186084.7948"/>
    <n v="297735.67609999998"/>
    <n v="248113.05970000001"/>
    <n v="396980.90149999998"/>
    <n v="310141.3247"/>
    <n v="496226.12689999997"/>
    <n v="351493.5013"/>
    <n v="562389.61049999995"/>
    <n v="392845.67790000001"/>
    <n v="628553.09400000004"/>
  </r>
  <r>
    <s v="3"/>
    <n v="4"/>
    <x v="19"/>
    <s v="VA"/>
    <x v="25"/>
    <s v="1"/>
    <x v="0"/>
    <n v="116815.63830000001"/>
    <n v="204427.367"/>
    <n v="151619.08749999999"/>
    <n v="265333.4031"/>
    <n v="181175.04569999999"/>
    <n v="317056.33"/>
    <n v="216029.80910000001"/>
    <n v="378052.16600000003"/>
    <n v="254878.14739999999"/>
    <n v="446036.75780000002"/>
    <n v="279603.8554"/>
    <n v="489306.74670000002"/>
    <n v="302870.2525"/>
    <n v="530022.94169999997"/>
  </r>
  <r>
    <s v="3"/>
    <n v="4"/>
    <x v="19"/>
    <s v="VA"/>
    <x v="25"/>
    <s v="2"/>
    <x v="1"/>
    <n v="98096.488800000006"/>
    <n v="171668.8553"/>
    <n v="130435.51730000001"/>
    <n v="228262.15530000001"/>
    <n v="160401.61730000001"/>
    <n v="280702.83020000003"/>
    <n v="201257.3676"/>
    <n v="352200.3933"/>
    <n v="243122.85140000001"/>
    <n v="425464.98989999999"/>
    <n v="268365.9523"/>
    <n v="469640.41649999999"/>
    <n v="291972.63679999998"/>
    <n v="510952.11440000002"/>
  </r>
  <r>
    <s v="3"/>
    <n v="4"/>
    <x v="19"/>
    <s v="VA"/>
    <x v="25"/>
    <s v="3"/>
    <x v="2"/>
    <n v="90619.327300000004"/>
    <n v="158583.82279999999"/>
    <n v="125174.55899999999"/>
    <n v="219055.47839999999"/>
    <n v="158766.88200000001"/>
    <n v="277842.04350000003"/>
    <n v="207337.03520000001"/>
    <n v="362839.81160000002"/>
    <n v="258268.12599999999"/>
    <n v="451969.2206"/>
    <n v="290648.6985"/>
    <n v="508635.22259999998"/>
    <n v="322545.69990000001"/>
    <n v="564454.97490000003"/>
  </r>
  <r>
    <s v="3"/>
    <n v="4"/>
    <x v="19"/>
    <s v="VA"/>
    <x v="25"/>
    <s v="4"/>
    <x v="3"/>
    <n v="100719.269"/>
    <n v="161150.83290000001"/>
    <n v="141006.97659999999"/>
    <n v="225611.16589999999"/>
    <n v="181294.68410000001"/>
    <n v="290071.49900000001"/>
    <n v="241726.24559999999"/>
    <n v="386761.9987"/>
    <n v="302157.80699999997"/>
    <n v="483452.49849999999"/>
    <n v="342445.51459999999"/>
    <n v="547912.83149999997"/>
    <n v="382733.22210000001"/>
    <n v="612373.16469999996"/>
  </r>
  <r>
    <s v="3"/>
    <n v="4"/>
    <x v="19"/>
    <s v="VA"/>
    <x v="120"/>
    <s v="1"/>
    <x v="0"/>
    <n v="124266.6372"/>
    <n v="217466.6152"/>
    <n v="161285.55050000001"/>
    <n v="282249.71340000001"/>
    <n v="192721.96720000001"/>
    <n v="337263.44260000001"/>
    <n v="229792.75390000001"/>
    <n v="402137.31920000003"/>
    <n v="271112.24910000002"/>
    <n v="474446.43599999999"/>
    <n v="297411.20699999999"/>
    <n v="520469.61219999997"/>
    <n v="322156.50209999998"/>
    <n v="563773.87860000005"/>
  </r>
  <r>
    <s v="3"/>
    <n v="4"/>
    <x v="19"/>
    <s v="VA"/>
    <x v="120"/>
    <s v="2"/>
    <x v="1"/>
    <n v="104377.54700000001"/>
    <n v="182660.70730000001"/>
    <n v="138778.00709999999"/>
    <n v="242861.51250000001"/>
    <n v="170650.19940000001"/>
    <n v="298637.84909999999"/>
    <n v="214097.03460000001"/>
    <n v="374669.81060000003"/>
    <n v="258622.24720000001"/>
    <n v="452588.9325"/>
    <n v="285470.935"/>
    <n v="499574.1361"/>
    <n v="310577.7855"/>
    <n v="543511.12450000003"/>
  </r>
  <r>
    <s v="3"/>
    <n v="4"/>
    <x v="19"/>
    <s v="VA"/>
    <x v="120"/>
    <s v="3"/>
    <x v="2"/>
    <n v="96436.961299999995"/>
    <n v="168764.68229999999"/>
    <n v="133213.46539999999"/>
    <n v="233123.56450000001"/>
    <n v="168966.87890000001"/>
    <n v="295692.03810000001"/>
    <n v="220665.02230000001"/>
    <n v="386163.78899999999"/>
    <n v="274871.6618"/>
    <n v="481025.40830000001"/>
    <n v="309337.5906"/>
    <n v="541340.78350000002"/>
    <n v="343289.72489999997"/>
    <n v="600757.01859999995"/>
  </r>
  <r>
    <s v="3"/>
    <n v="4"/>
    <x v="19"/>
    <s v="VA"/>
    <x v="120"/>
    <s v="4"/>
    <x v="3"/>
    <n v="107144.11289999999"/>
    <n v="171430.58319999999"/>
    <n v="150001.75810000001"/>
    <n v="240002.81649999999"/>
    <n v="192859.40330000001"/>
    <n v="308575.04969999997"/>
    <n v="257145.87100000001"/>
    <n v="411433.3996"/>
    <n v="321432.33870000002"/>
    <n v="514291.74959999998"/>
    <n v="364289.98389999999"/>
    <n v="582863.98289999994"/>
    <n v="407147.62900000002"/>
    <n v="651436.21609999996"/>
  </r>
  <r>
    <s v="3"/>
    <n v="4"/>
    <x v="19"/>
    <s v="VA"/>
    <x v="121"/>
    <s v="1"/>
    <x v="0"/>
    <n v="121057.89969999999"/>
    <n v="211851.32449999999"/>
    <n v="157035.56150000001"/>
    <n v="274812.23269999999"/>
    <n v="187569.15169999999"/>
    <n v="328246.01539999997"/>
    <n v="223545.2597"/>
    <n v="391204.20449999999"/>
    <n v="263668.17609999998"/>
    <n v="461419.30810000002"/>
    <n v="289213.95319999999"/>
    <n v="506124.41800000001"/>
    <n v="313221.7966"/>
    <n v="548138.14399999997"/>
  </r>
  <r>
    <s v="3"/>
    <n v="4"/>
    <x v="19"/>
    <s v="VA"/>
    <x v="121"/>
    <s v="2"/>
    <x v="1"/>
    <n v="102143.8841"/>
    <n v="178751.7972"/>
    <n v="135631.32810000001"/>
    <n v="237354.8241"/>
    <n v="166579.33230000001"/>
    <n v="291513.83140000002"/>
    <n v="208618.93780000001"/>
    <n v="365083.141"/>
    <n v="251790.42860000001"/>
    <n v="440633.2499"/>
    <n v="277858.98810000002"/>
    <n v="486253.2291"/>
    <n v="302210.66350000002"/>
    <n v="528868.66110000003"/>
  </r>
  <r>
    <s v="3"/>
    <n v="4"/>
    <x v="19"/>
    <s v="VA"/>
    <x v="121"/>
    <s v="3"/>
    <x v="2"/>
    <n v="94667.450500000006"/>
    <n v="165668.03829999999"/>
    <n v="130824.3011"/>
    <n v="228942.527"/>
    <n v="166008.2127"/>
    <n v="290514.37219999998"/>
    <n v="216946.80780000001"/>
    <n v="379656.91360000003"/>
    <n v="270270.93369999999"/>
    <n v="472974.13390000002"/>
    <n v="304230.47230000002"/>
    <n v="532403.32660000003"/>
    <n v="337701.40259999997"/>
    <n v="590977.45460000006"/>
  </r>
  <r>
    <s v="3"/>
    <n v="4"/>
    <x v="19"/>
    <s v="VA"/>
    <x v="121"/>
    <s v="4"/>
    <x v="3"/>
    <n v="104387.8654"/>
    <n v="167020.58730000001"/>
    <n v="146143.0117"/>
    <n v="233828.82209999999"/>
    <n v="187898.15779999999"/>
    <n v="300637.05699999997"/>
    <n v="250530.87710000001"/>
    <n v="400849.4094"/>
    <n v="313163.59649999999"/>
    <n v="501061.76179999998"/>
    <n v="354918.7426"/>
    <n v="567869.99659999995"/>
    <n v="396673.88880000002"/>
    <n v="634678.23160000006"/>
  </r>
  <r>
    <s v="3"/>
    <n v="4"/>
    <x v="19"/>
    <s v="VA"/>
    <x v="122"/>
    <s v="1"/>
    <x v="0"/>
    <n v="121782.96980000001"/>
    <n v="213120.1972"/>
    <n v="158063.39480000001"/>
    <n v="276610.94099999999"/>
    <n v="188872.99189999999"/>
    <n v="330527.73580000002"/>
    <n v="225205.10389999999"/>
    <n v="394108.93190000003"/>
    <n v="265700.88"/>
    <n v="464976.54"/>
    <n v="291475.42109999998"/>
    <n v="510081.98680000001"/>
    <n v="315727.7501"/>
    <n v="552523.56259999995"/>
  </r>
  <r>
    <s v="3"/>
    <n v="4"/>
    <x v="19"/>
    <s v="VA"/>
    <x v="122"/>
    <s v="2"/>
    <x v="1"/>
    <n v="102283.8594"/>
    <n v="178996.75399999999"/>
    <n v="135997.17540000001"/>
    <n v="237995.0569"/>
    <n v="167234.00349999999"/>
    <n v="292659.5061"/>
    <n v="209817.14369999999"/>
    <n v="367180.00140000001"/>
    <n v="253455.77970000001"/>
    <n v="443547.61450000003"/>
    <n v="279769.27179999999"/>
    <n v="489596.22570000001"/>
    <n v="304376.06689999998"/>
    <n v="532658.11699999997"/>
  </r>
  <r>
    <s v="3"/>
    <n v="4"/>
    <x v="19"/>
    <s v="VA"/>
    <x v="122"/>
    <s v="3"/>
    <x v="2"/>
    <n v="94497.748300000007"/>
    <n v="165371.0594"/>
    <n v="130533.8275"/>
    <n v="228434.19820000001"/>
    <n v="165566.87669999999"/>
    <n v="289742.03419999999"/>
    <n v="216222.35560000001"/>
    <n v="378389.12219999998"/>
    <n v="269337.14449999999"/>
    <n v="471340.00270000001"/>
    <n v="303107.95360000001"/>
    <n v="530438.91890000005"/>
    <n v="336375.0429"/>
    <n v="588656.32499999995"/>
  </r>
  <r>
    <s v="3"/>
    <n v="4"/>
    <x v="19"/>
    <s v="VA"/>
    <x v="122"/>
    <s v="4"/>
    <x v="3"/>
    <n v="105002.4973"/>
    <n v="168003.99830000001"/>
    <n v="147003.49619999999"/>
    <n v="235205.5975"/>
    <n v="189004.4952"/>
    <n v="302407.19669999997"/>
    <n v="252005.99350000001"/>
    <n v="403209.5956"/>
    <n v="315007.49190000002"/>
    <n v="504011.99459999998"/>
    <n v="357008.49080000003"/>
    <n v="571213.59380000003"/>
    <n v="399009.48979999998"/>
    <n v="638415.19310000003"/>
  </r>
  <r>
    <s v="3"/>
    <n v="4"/>
    <x v="20"/>
    <s v="WV"/>
    <x v="123"/>
    <s v="1"/>
    <x v="0"/>
    <n v="120182.10739999999"/>
    <n v="210318.68799999999"/>
    <n v="156179.20430000001"/>
    <n v="273313.60749999998"/>
    <n v="186790.36550000001"/>
    <n v="326883.13959999999"/>
    <n v="222956.58189999999"/>
    <n v="390174.0184"/>
    <n v="263214.02669999999"/>
    <n v="460624.54670000001"/>
    <n v="288817.79399999999"/>
    <n v="505431.13939999999"/>
    <n v="312974.66190000001"/>
    <n v="547705.65839999996"/>
  </r>
  <r>
    <s v="3"/>
    <n v="4"/>
    <x v="20"/>
    <s v="WV"/>
    <x v="123"/>
    <s v="2"/>
    <x v="1"/>
    <n v="99892.812699999995"/>
    <n v="174812.4222"/>
    <n v="133219.07870000001"/>
    <n v="233133.38759999999"/>
    <n v="164274.77799999999"/>
    <n v="287480.8616"/>
    <n v="206945.25279999999"/>
    <n v="362154.1924"/>
    <n v="250472.87539999999"/>
    <n v="438327.5319"/>
    <n v="276637.42670000001"/>
    <n v="484115.49660000001"/>
    <n v="301163.1201"/>
    <n v="527035.46030000004"/>
  </r>
  <r>
    <s v="3"/>
    <n v="4"/>
    <x v="20"/>
    <s v="WV"/>
    <x v="123"/>
    <s v="3"/>
    <x v="2"/>
    <n v="91621.491800000003"/>
    <n v="160337.61060000001"/>
    <n v="126435.6482"/>
    <n v="221262.38440000001"/>
    <n v="160206.14180000001"/>
    <n v="280360.74790000002"/>
    <n v="208891.05679999999"/>
    <n v="365559.34950000001"/>
    <n v="260134.90900000001"/>
    <n v="455236.09090000001"/>
    <n v="292592.02899999998"/>
    <n v="512036.05070000002"/>
    <n v="324525.0232"/>
    <n v="567918.7905"/>
  </r>
  <r>
    <s v="3"/>
    <n v="4"/>
    <x v="20"/>
    <s v="WV"/>
    <x v="123"/>
    <s v="4"/>
    <x v="3"/>
    <n v="103598.7197"/>
    <n v="165757.9541"/>
    <n v="145038.20759999999"/>
    <n v="232061.13560000001"/>
    <n v="186477.6955"/>
    <n v="298364.31719999999"/>
    <n v="248636.92730000001"/>
    <n v="397819.08960000001"/>
    <n v="310796.15919999999"/>
    <n v="497273.86200000002"/>
    <n v="352235.647"/>
    <n v="563577.04359999998"/>
    <n v="393675.1349"/>
    <n v="629880.22519999999"/>
  </r>
  <r>
    <s v="3"/>
    <n v="4"/>
    <x v="20"/>
    <s v="WV"/>
    <x v="124"/>
    <s v="1"/>
    <x v="0"/>
    <n v="121478.69929999999"/>
    <n v="212587.72390000001"/>
    <n v="157896.54680000001"/>
    <n v="276318.95679999999"/>
    <n v="188872.52359999999"/>
    <n v="330526.91629999998"/>
    <n v="225481.07949999999"/>
    <n v="394591.88919999998"/>
    <n v="266222.03989999997"/>
    <n v="465888.56969999999"/>
    <n v="292130.15360000002"/>
    <n v="511227.76870000002"/>
    <n v="316585.0123"/>
    <n v="554023.77150000003"/>
  </r>
  <r>
    <s v="3"/>
    <n v="4"/>
    <x v="20"/>
    <s v="WV"/>
    <x v="124"/>
    <s v="2"/>
    <x v="1"/>
    <n v="100795.39479999999"/>
    <n v="176391.94089999999"/>
    <n v="134490.59390000001"/>
    <n v="235358.5392"/>
    <n v="165919.74069999999"/>
    <n v="290359.54619999998"/>
    <n v="209158.8512"/>
    <n v="366027.98940000002"/>
    <n v="253233.4878"/>
    <n v="443158.60369999998"/>
    <n v="279713.2745"/>
    <n v="489498.2304"/>
    <n v="304544.12040000001"/>
    <n v="532952.21070000005"/>
  </r>
  <r>
    <s v="3"/>
    <n v="4"/>
    <x v="20"/>
    <s v="WV"/>
    <x v="124"/>
    <s v="3"/>
    <x v="2"/>
    <n v="92336.518599999996"/>
    <n v="161588.90760000001"/>
    <n v="127401.0656"/>
    <n v="222951.86489999999"/>
    <n v="161401.6844"/>
    <n v="282452.94760000001"/>
    <n v="210393.5191"/>
    <n v="368188.65830000001"/>
    <n v="261993.97880000001"/>
    <n v="458489.46299999999"/>
    <n v="294655.72169999999"/>
    <n v="515647.51289999997"/>
    <n v="326783.16149999999"/>
    <n v="571870.53260000004"/>
  </r>
  <r>
    <s v="3"/>
    <n v="4"/>
    <x v="20"/>
    <s v="WV"/>
    <x v="124"/>
    <s v="4"/>
    <x v="3"/>
    <n v="104712.46859999999"/>
    <n v="167539.95240000001"/>
    <n v="146597.45610000001"/>
    <n v="234555.9333"/>
    <n v="188482.4436"/>
    <n v="301571.9142"/>
    <n v="251309.92480000001"/>
    <n v="402095.88569999998"/>
    <n v="314137.40590000001"/>
    <n v="502619.85700000002"/>
    <n v="356022.3934"/>
    <n v="569635.83790000004"/>
    <n v="397907.38089999999"/>
    <n v="636651.81889999995"/>
  </r>
  <r>
    <s v="3"/>
    <n v="4"/>
    <x v="20"/>
    <s v="WV"/>
    <x v="125"/>
    <s v="1"/>
    <x v="0"/>
    <n v="124430.9135"/>
    <n v="217754.0986"/>
    <n v="161604.34659999999"/>
    <n v="282807.6066"/>
    <n v="193194.98130000001"/>
    <n v="338091.21710000001"/>
    <n v="230484.77489999999"/>
    <n v="403348.35619999998"/>
    <n v="272019.23849999998"/>
    <n v="476033.66739999998"/>
    <n v="298444.61109999998"/>
    <n v="522278.06939999998"/>
    <n v="323344.42940000002"/>
    <n v="565852.75159999996"/>
  </r>
  <r>
    <s v="3"/>
    <n v="4"/>
    <x v="20"/>
    <s v="WV"/>
    <x v="125"/>
    <s v="2"/>
    <x v="1"/>
    <n v="103944.76390000001"/>
    <n v="181903.33679999999"/>
    <n v="138421.30739999999"/>
    <n v="242237.2879"/>
    <n v="170460.79610000001"/>
    <n v="298306.39319999999"/>
    <n v="214317.99619999999"/>
    <n v="375056.49339999998"/>
    <n v="259154.38690000001"/>
    <n v="453520.17700000003"/>
    <n v="286145.98790000001"/>
    <n v="500755.47889999999"/>
    <n v="311418.21260000003"/>
    <n v="544981.87210000004"/>
  </r>
  <r>
    <s v="3"/>
    <n v="4"/>
    <x v="20"/>
    <s v="WV"/>
    <x v="125"/>
    <s v="3"/>
    <x v="2"/>
    <n v="95673.224000000002"/>
    <n v="167428.14199999999"/>
    <n v="132090.26329999999"/>
    <n v="231157.9607"/>
    <n v="167453.50690000001"/>
    <n v="293043.63709999999"/>
    <n v="218508.41320000001"/>
    <n v="382389.723"/>
    <n v="272147.1005"/>
    <n v="476257.42570000002"/>
    <n v="306184.2194"/>
    <n v="535822.38379999995"/>
    <n v="339692.1238"/>
    <n v="594461.21680000005"/>
  </r>
  <r>
    <s v="3"/>
    <n v="4"/>
    <x v="20"/>
    <s v="WV"/>
    <x v="125"/>
    <s v="4"/>
    <x v="3"/>
    <n v="107272.9379"/>
    <n v="171636.70319999999"/>
    <n v="150182.11309999999"/>
    <n v="240291.38449999999"/>
    <n v="193091.28820000001"/>
    <n v="308946.06569999998"/>
    <n v="257455.05100000001"/>
    <n v="411928.08769999997"/>
    <n v="321818.8137"/>
    <n v="514910.10950000002"/>
    <n v="364727.98879999999"/>
    <n v="583564.79079999996"/>
    <n v="407637.16399999999"/>
    <n v="652219.47210000001"/>
  </r>
  <r>
    <s v="3"/>
    <n v="4"/>
    <x v="20"/>
    <s v="WV"/>
    <x v="126"/>
    <s v="1"/>
    <x v="0"/>
    <n v="120182.10739999999"/>
    <n v="210318.68799999999"/>
    <n v="156179.20430000001"/>
    <n v="273313.60749999998"/>
    <n v="186790.36550000001"/>
    <n v="326883.13959999999"/>
    <n v="222956.58189999999"/>
    <n v="390174.0184"/>
    <n v="263214.02669999999"/>
    <n v="460624.54670000001"/>
    <n v="288817.79399999999"/>
    <n v="505431.13939999999"/>
    <n v="312974.66190000001"/>
    <n v="547705.65839999996"/>
  </r>
  <r>
    <s v="3"/>
    <n v="4"/>
    <x v="20"/>
    <s v="WV"/>
    <x v="126"/>
    <s v="2"/>
    <x v="1"/>
    <n v="99892.812699999995"/>
    <n v="174812.4222"/>
    <n v="133219.07870000001"/>
    <n v="233133.38759999999"/>
    <n v="164274.77799999999"/>
    <n v="287480.8616"/>
    <n v="206945.25279999999"/>
    <n v="362154.1924"/>
    <n v="250472.87539999999"/>
    <n v="438327.5319"/>
    <n v="276637.42670000001"/>
    <n v="484115.49660000001"/>
    <n v="301163.1201"/>
    <n v="527035.46030000004"/>
  </r>
  <r>
    <s v="3"/>
    <n v="4"/>
    <x v="20"/>
    <s v="WV"/>
    <x v="126"/>
    <s v="3"/>
    <x v="2"/>
    <n v="91621.491800000003"/>
    <n v="160337.61060000001"/>
    <n v="126435.6482"/>
    <n v="221262.38440000001"/>
    <n v="160206.14180000001"/>
    <n v="280360.74790000002"/>
    <n v="208891.05679999999"/>
    <n v="365559.34950000001"/>
    <n v="260134.90900000001"/>
    <n v="455236.09090000001"/>
    <n v="292592.02899999998"/>
    <n v="512036.05070000002"/>
    <n v="324525.0232"/>
    <n v="567918.7905"/>
  </r>
  <r>
    <s v="3"/>
    <n v="4"/>
    <x v="20"/>
    <s v="WV"/>
    <x v="126"/>
    <s v="4"/>
    <x v="3"/>
    <n v="103598.7197"/>
    <n v="165757.9541"/>
    <n v="145038.20759999999"/>
    <n v="232061.13560000001"/>
    <n v="186477.6955"/>
    <n v="298364.31719999999"/>
    <n v="248636.92730000001"/>
    <n v="397819.08960000001"/>
    <n v="310796.15919999999"/>
    <n v="497273.86200000002"/>
    <n v="352235.647"/>
    <n v="563577.04359999998"/>
    <n v="393675.1349"/>
    <n v="629880.22519999999"/>
  </r>
  <r>
    <s v="3"/>
    <n v="4"/>
    <x v="20"/>
    <s v="WV"/>
    <x v="127"/>
    <s v="1"/>
    <x v="0"/>
    <n v="122486.0257"/>
    <n v="214350.54500000001"/>
    <n v="159028.33300000001"/>
    <n v="278299.58270000003"/>
    <n v="190071.74410000001"/>
    <n v="332625.55209999997"/>
    <n v="226698.02849999999"/>
    <n v="396721.55"/>
    <n v="267507.21879999997"/>
    <n v="468137.63280000002"/>
    <n v="293476.07160000002"/>
    <n v="513583.12520000001"/>
    <n v="317928.90389999998"/>
    <n v="556375.58180000004"/>
  </r>
  <r>
    <s v="3"/>
    <n v="4"/>
    <x v="20"/>
    <s v="WV"/>
    <x v="127"/>
    <s v="2"/>
    <x v="1"/>
    <n v="102590.8907"/>
    <n v="179534.05859999999"/>
    <n v="136514.03460000001"/>
    <n v="238899.56049999999"/>
    <n v="167993.35209999999"/>
    <n v="293988.36619999999"/>
    <n v="210997.5987"/>
    <n v="369245.7978"/>
    <n v="255013.46830000001"/>
    <n v="446273.56949999998"/>
    <n v="281532.21610000002"/>
    <n v="492681.37809999997"/>
    <n v="306346.71220000001"/>
    <n v="536106.74639999995"/>
  </r>
  <r>
    <s v="3"/>
    <n v="4"/>
    <x v="20"/>
    <s v="WV"/>
    <x v="127"/>
    <s v="3"/>
    <x v="2"/>
    <n v="94600.683699999994"/>
    <n v="165551.1966"/>
    <n v="130642.1372"/>
    <n v="228623.7401"/>
    <n v="165660.19289999999"/>
    <n v="289905.33760000003"/>
    <n v="216254.71979999999"/>
    <n v="378445.7598"/>
    <n v="269358.49579999998"/>
    <n v="471377.3677"/>
    <n v="303088.68030000001"/>
    <n v="530405.19059999997"/>
    <n v="336304.91629999998"/>
    <n v="588533.60360000003"/>
  </r>
  <r>
    <s v="3"/>
    <n v="4"/>
    <x v="20"/>
    <s v="WV"/>
    <x v="127"/>
    <s v="4"/>
    <x v="3"/>
    <n v="105602.31449999999"/>
    <n v="168963.70569999999"/>
    <n v="147843.2403"/>
    <n v="236549.18789999999"/>
    <n v="190084.166"/>
    <n v="304134.67019999999"/>
    <n v="253445.55480000001"/>
    <n v="405512.89360000001"/>
    <n v="316806.94349999999"/>
    <n v="506891.11700000003"/>
    <n v="359047.86920000002"/>
    <n v="574476.59920000006"/>
    <n v="401288.79499999998"/>
    <n v="642062.08149999997"/>
  </r>
  <r>
    <s v="3"/>
    <n v="4"/>
    <x v="20"/>
    <s v="WV"/>
    <x v="128"/>
    <s v="1"/>
    <x v="0"/>
    <n v="120782.19190000001"/>
    <n v="211368.8357"/>
    <n v="156940.28210000001"/>
    <n v="274645.49359999999"/>
    <n v="187684.2873"/>
    <n v="328447.50290000002"/>
    <n v="224000.90489999999"/>
    <n v="392001.58360000001"/>
    <n v="264430.89309999999"/>
    <n v="462754.06280000001"/>
    <n v="290146.23210000002"/>
    <n v="507755.90620000003"/>
    <n v="314402.09259999997"/>
    <n v="550203.66200000001"/>
  </r>
  <r>
    <s v="3"/>
    <n v="4"/>
    <x v="20"/>
    <s v="WV"/>
    <x v="128"/>
    <s v="2"/>
    <x v="1"/>
    <n v="100492.9221"/>
    <n v="175862.61369999999"/>
    <n v="133980.15640000001"/>
    <n v="234465.27369999999"/>
    <n v="165168.70000000001"/>
    <n v="289045.22499999998"/>
    <n v="207989.57579999999"/>
    <n v="363981.75770000002"/>
    <n v="251689.74170000001"/>
    <n v="440457.04800000001"/>
    <n v="277965.86489999999"/>
    <n v="486440.2635"/>
    <n v="302590.55080000003"/>
    <n v="529533.46389999997"/>
  </r>
  <r>
    <s v="3"/>
    <n v="4"/>
    <x v="20"/>
    <s v="WV"/>
    <x v="128"/>
    <s v="3"/>
    <x v="2"/>
    <n v="92237.194300000003"/>
    <n v="161415.09"/>
    <n v="127297.6318"/>
    <n v="222770.85560000001"/>
    <n v="161314.4062"/>
    <n v="282300.21090000001"/>
    <n v="210368.74290000001"/>
    <n v="368145.30009999999"/>
    <n v="261982.01670000001"/>
    <n v="458468.52919999999"/>
    <n v="294685.41759999999"/>
    <n v="515699.48080000002"/>
    <n v="326864.69270000001"/>
    <n v="572013.21230000001"/>
  </r>
  <r>
    <s v="3"/>
    <n v="4"/>
    <x v="20"/>
    <s v="WV"/>
    <x v="128"/>
    <s v="4"/>
    <x v="3"/>
    <n v="104118.27650000001"/>
    <n v="166589.24479999999"/>
    <n v="145765.5871"/>
    <n v="233224.94279999999"/>
    <n v="187412.8976"/>
    <n v="299860.64069999999"/>
    <n v="249883.86360000001"/>
    <n v="399814.1876"/>
    <n v="312354.82949999999"/>
    <n v="499767.73450000002"/>
    <n v="354002.14"/>
    <n v="566403.4325"/>
    <n v="395649.45059999998"/>
    <n v="633039.13040000002"/>
  </r>
  <r>
    <s v="3"/>
    <n v="4"/>
    <x v="20"/>
    <s v="WV"/>
    <x v="129"/>
    <s v="1"/>
    <x v="0"/>
    <n v="120085.68799999999"/>
    <n v="210149.9541"/>
    <n v="155984.02179999999"/>
    <n v="272972.03830000001"/>
    <n v="186496.05650000001"/>
    <n v="326368.09879999998"/>
    <n v="222520.7365"/>
    <n v="389411.28899999999"/>
    <n v="262639.75349999999"/>
    <n v="459619.56849999999"/>
    <n v="288162.3186"/>
    <n v="504284.0576"/>
    <n v="312219.1814"/>
    <n v="546383.56740000006"/>
  </r>
  <r>
    <s v="3"/>
    <n v="4"/>
    <x v="20"/>
    <s v="WV"/>
    <x v="129"/>
    <s v="2"/>
    <x v="1"/>
    <n v="100190.45299999999"/>
    <n v="175333.29269999999"/>
    <n v="133469.72349999999"/>
    <n v="233572.01620000001"/>
    <n v="164417.66450000001"/>
    <n v="287730.9129"/>
    <n v="206820.30669999999"/>
    <n v="361935.5368"/>
    <n v="250146.00289999999"/>
    <n v="437755.50510000001"/>
    <n v="276218.4632"/>
    <n v="483382.31040000002"/>
    <n v="300636.98969999998"/>
    <n v="526114.73199999996"/>
  </r>
  <r>
    <s v="3"/>
    <n v="4"/>
    <x v="20"/>
    <s v="WV"/>
    <x v="129"/>
    <s v="3"/>
    <x v="2"/>
    <n v="92137.873600000006"/>
    <n v="161241.2789"/>
    <n v="127194.20299999999"/>
    <n v="222589.8553"/>
    <n v="161227.1347"/>
    <n v="282147.48580000002"/>
    <n v="210343.97560000001"/>
    <n v="368101.95730000001"/>
    <n v="261970.0655"/>
    <n v="458447.61469999998"/>
    <n v="294715.12599999999"/>
    <n v="515751.4705"/>
    <n v="326946.23790000001"/>
    <n v="572155.91639999999"/>
  </r>
  <r>
    <s v="3"/>
    <n v="4"/>
    <x v="20"/>
    <s v="WV"/>
    <x v="129"/>
    <s v="4"/>
    <x v="3"/>
    <n v="103524.0874"/>
    <n v="165638.5423"/>
    <n v="144933.72229999999"/>
    <n v="231893.95920000001"/>
    <n v="186343.3573"/>
    <n v="298149.3762"/>
    <n v="248457.80970000001"/>
    <n v="397532.50150000001"/>
    <n v="310572.2622"/>
    <n v="496915.62689999997"/>
    <n v="351981.8971"/>
    <n v="563171.04379999998"/>
    <n v="393391.53210000001"/>
    <n v="629426.46070000005"/>
  </r>
  <r>
    <s v="3"/>
    <n v="4"/>
    <x v="20"/>
    <s v="WV"/>
    <x v="130"/>
    <s v="1"/>
    <x v="0"/>
    <n v="120733.98390000001"/>
    <n v="211284.47200000001"/>
    <n v="156842.6931"/>
    <n v="274474.71299999999"/>
    <n v="187537.1355"/>
    <n v="328189.98719999997"/>
    <n v="223782.98540000001"/>
    <n v="391620.2243"/>
    <n v="264143.76"/>
    <n v="462251.58"/>
    <n v="289818.49849999999"/>
    <n v="507182.37229999999"/>
    <n v="314024.3566"/>
    <n v="549542.62399999995"/>
  </r>
  <r>
    <s v="3"/>
    <n v="4"/>
    <x v="20"/>
    <s v="WV"/>
    <x v="130"/>
    <s v="2"/>
    <x v="1"/>
    <n v="100641.74400000001"/>
    <n v="176123.052"/>
    <n v="134105.4811"/>
    <n v="234684.592"/>
    <n v="165240.1459"/>
    <n v="289170.25520000001"/>
    <n v="207927.1059"/>
    <n v="363872.43530000001"/>
    <n v="251526.30910000001"/>
    <n v="440171.04090000002"/>
    <n v="277756.38709999999"/>
    <n v="486073.67739999999"/>
    <n v="302327.48989999999"/>
    <n v="529073.10719999997"/>
  </r>
  <r>
    <s v="3"/>
    <n v="4"/>
    <x v="20"/>
    <s v="WV"/>
    <x v="130"/>
    <s v="3"/>
    <x v="2"/>
    <n v="92495.387100000007"/>
    <n v="161866.92739999999"/>
    <n v="127676.9117"/>
    <n v="223434.5955"/>
    <n v="161824.90609999999"/>
    <n v="283193.5857"/>
    <n v="211095.20670000001"/>
    <n v="369416.61170000001"/>
    <n v="262899.6004"/>
    <n v="460074.30060000002"/>
    <n v="295746.97230000002"/>
    <n v="517557.20159999997"/>
    <n v="328075.30709999998"/>
    <n v="574131.78740000003"/>
  </r>
  <r>
    <s v="3"/>
    <n v="4"/>
    <x v="20"/>
    <s v="WV"/>
    <x v="130"/>
    <s v="4"/>
    <x v="3"/>
    <n v="104080.96189999999"/>
    <n v="166529.54149999999"/>
    <n v="145713.34659999999"/>
    <n v="233141.35810000001"/>
    <n v="187345.73130000001"/>
    <n v="299753.17469999997"/>
    <n v="249794.30850000001"/>
    <n v="399670.8995"/>
    <n v="312242.88559999998"/>
    <n v="499588.62439999997"/>
    <n v="353875.27039999998"/>
    <n v="566200.44099999999"/>
    <n v="395507.65509999997"/>
    <n v="632812.25760000001"/>
  </r>
  <r>
    <s v="4"/>
    <n v="5"/>
    <x v="21"/>
    <s v="AL"/>
    <x v="131"/>
    <s v="1"/>
    <x v="0"/>
    <n v="97467.243900000001"/>
    <n v="170567.67679999999"/>
    <n v="126396.887"/>
    <n v="221194.55220000001"/>
    <n v="150940.86739999999"/>
    <n v="264146.51809999999"/>
    <n v="179846.67189999999"/>
    <n v="314731.67570000002"/>
    <n v="212094.57819999999"/>
    <n v="371165.51189999998"/>
    <n v="232630.0925"/>
    <n v="407102.66190000001"/>
    <n v="251916.79550000001"/>
    <n v="440854.3921"/>
  </r>
  <r>
    <s v="4"/>
    <n v="5"/>
    <x v="21"/>
    <s v="AL"/>
    <x v="131"/>
    <s v="2"/>
    <x v="1"/>
    <n v="82439.151400000002"/>
    <n v="144268.51500000001"/>
    <n v="109390.13649999999"/>
    <n v="191432.739"/>
    <n v="134263.39009999999"/>
    <n v="234960.93280000001"/>
    <n v="167986.95120000001"/>
    <n v="293977.16450000001"/>
    <n v="202657.10459999999"/>
    <n v="354649.93310000002"/>
    <n v="223607.99609999999"/>
    <n v="391313.99329999997"/>
    <n v="243167.89110000001"/>
    <n v="425543.80949999997"/>
  </r>
  <r>
    <s v="4"/>
    <n v="5"/>
    <x v="21"/>
    <s v="AL"/>
    <x v="131"/>
    <s v="3"/>
    <x v="2"/>
    <n v="76532.021299999993"/>
    <n v="133931.03719999999"/>
    <n v="105786.0451"/>
    <n v="185125.57889999999"/>
    <n v="134267.01930000001"/>
    <n v="234967.2838"/>
    <n v="175528.6746"/>
    <n v="307175.18050000002"/>
    <n v="218685.75520000001"/>
    <n v="382700.07160000002"/>
    <n v="246193.90299999999"/>
    <n v="430839.33039999998"/>
    <n v="273313.82669999998"/>
    <n v="478299.19679999998"/>
  </r>
  <r>
    <s v="4"/>
    <n v="5"/>
    <x v="21"/>
    <s v="AL"/>
    <x v="131"/>
    <s v="4"/>
    <x v="3"/>
    <n v="84050.2071"/>
    <n v="134480.3334"/>
    <n v="117670.29"/>
    <n v="188272.46669999999"/>
    <n v="151290.37280000001"/>
    <n v="242064.60010000001"/>
    <n v="201720.49710000001"/>
    <n v="322752.80009999999"/>
    <n v="252150.6213"/>
    <n v="403441.0001"/>
    <n v="285770.70419999998"/>
    <n v="457233.1335"/>
    <n v="319390.78700000001"/>
    <n v="511025.26689999999"/>
  </r>
  <r>
    <s v="4"/>
    <n v="5"/>
    <x v="21"/>
    <s v="AL"/>
    <x v="132"/>
    <s v="1"/>
    <x v="0"/>
    <n v="104643.208"/>
    <n v="183125.6139"/>
    <n v="135699.06479999999"/>
    <n v="237473.36350000001"/>
    <n v="162046.11869999999"/>
    <n v="283580.70779999997"/>
    <n v="193074.11660000001"/>
    <n v="337879.70409999997"/>
    <n v="227690.61610000001"/>
    <n v="398458.57809999998"/>
    <n v="249734.82180000001"/>
    <n v="437035.93800000002"/>
    <n v="270437.21250000002"/>
    <n v="473265.12190000003"/>
  </r>
  <r>
    <s v="4"/>
    <n v="5"/>
    <x v="21"/>
    <s v="AL"/>
    <x v="132"/>
    <s v="2"/>
    <x v="1"/>
    <n v="88528.752699999997"/>
    <n v="154925.31719999999"/>
    <n v="117462.91069999999"/>
    <n v="205560.09390000001"/>
    <n v="144163.04060000001"/>
    <n v="252285.321"/>
    <n v="180357.06659999999"/>
    <n v="315624.86660000001"/>
    <n v="217570.9155"/>
    <n v="380749.10190000001"/>
    <n v="240060.52559999999"/>
    <n v="420105.91989999998"/>
    <n v="261055.8573"/>
    <n v="456847.7501"/>
  </r>
  <r>
    <s v="4"/>
    <n v="5"/>
    <x v="21"/>
    <s v="AL"/>
    <x v="132"/>
    <s v="3"/>
    <x v="2"/>
    <n v="82197.982699999993"/>
    <n v="143846.46969999999"/>
    <n v="113620.1657"/>
    <n v="198835.29"/>
    <n v="144213.416"/>
    <n v="252373.478"/>
    <n v="188537.95730000001"/>
    <n v="329941.4252"/>
    <n v="234894.94260000001"/>
    <n v="411066.1495"/>
    <n v="264445.0417"/>
    <n v="462778.82280000002"/>
    <n v="293578.85220000002"/>
    <n v="513762.99129999999"/>
  </r>
  <r>
    <s v="4"/>
    <n v="5"/>
    <x v="21"/>
    <s v="AL"/>
    <x v="132"/>
    <s v="4"/>
    <x v="3"/>
    <n v="90238.801000000007"/>
    <n v="144382.08379999999"/>
    <n v="126334.3214"/>
    <n v="202134.91740000001"/>
    <n v="162429.84179999999"/>
    <n v="259887.75080000001"/>
    <n v="216573.12239999999"/>
    <n v="346517.00109999999"/>
    <n v="270716.4031"/>
    <n v="433146.25140000001"/>
    <n v="306811.92349999998"/>
    <n v="490899.08490000002"/>
    <n v="342907.44390000001"/>
    <n v="548651.91839999997"/>
  </r>
  <r>
    <s v="4"/>
    <n v="5"/>
    <x v="21"/>
    <s v="AL"/>
    <x v="133"/>
    <s v="1"/>
    <x v="0"/>
    <n v="105830.85219999999"/>
    <n v="185203.9915"/>
    <n v="137305.84280000001"/>
    <n v="240285.2249"/>
    <n v="164023.0569"/>
    <n v="287040.34970000002"/>
    <n v="195510.54730000001"/>
    <n v="342143.45770000003"/>
    <n v="230621.17009999999"/>
    <n v="403587.0477"/>
    <n v="252973.43410000001"/>
    <n v="442703.50959999999"/>
    <n v="273987.69919999997"/>
    <n v="479478.47360000003"/>
  </r>
  <r>
    <s v="4"/>
    <n v="5"/>
    <x v="21"/>
    <s v="AL"/>
    <x v="133"/>
    <s v="2"/>
    <x v="1"/>
    <n v="89173.115099999995"/>
    <n v="156052.95139999999"/>
    <n v="118454.9863"/>
    <n v="207296.22589999999"/>
    <n v="145537.1778"/>
    <n v="254690.06109999999"/>
    <n v="182364.83230000001"/>
    <n v="319138.45640000002"/>
    <n v="220160.35569999999"/>
    <n v="385280.62239999999"/>
    <n v="242973.03769999999"/>
    <n v="425202.81599999999"/>
    <n v="264290.11810000002"/>
    <n v="462507.70669999998"/>
  </r>
  <r>
    <s v="4"/>
    <n v="5"/>
    <x v="21"/>
    <s v="AL"/>
    <x v="133"/>
    <s v="3"/>
    <x v="2"/>
    <n v="82568.152400000006"/>
    <n v="144494.26689999999"/>
    <n v="114089.29059999999"/>
    <n v="199656.25870000001"/>
    <n v="144753.5545"/>
    <n v="253318.72039999999"/>
    <n v="189131.85200000001"/>
    <n v="330980.74099999998"/>
    <n v="235611.103"/>
    <n v="412319.4301"/>
    <n v="265197.05310000002"/>
    <n v="464094.8431"/>
    <n v="294352.6826"/>
    <n v="515117.19459999999"/>
  </r>
  <r>
    <s v="4"/>
    <n v="5"/>
    <x v="21"/>
    <s v="AL"/>
    <x v="133"/>
    <s v="4"/>
    <x v="3"/>
    <n v="91254.870899999994"/>
    <n v="146007.79560000001"/>
    <n v="127756.8193"/>
    <n v="204410.91390000001"/>
    <n v="164258.76759999999"/>
    <n v="262814.03210000001"/>
    <n v="219011.69010000001"/>
    <n v="350418.70939999999"/>
    <n v="273764.6127"/>
    <n v="438023.38679999998"/>
    <n v="310266.56099999999"/>
    <n v="496426.505"/>
    <n v="346768.50939999998"/>
    <n v="554829.62320000003"/>
  </r>
  <r>
    <s v="4"/>
    <n v="5"/>
    <x v="21"/>
    <s v="AL"/>
    <x v="134"/>
    <s v="1"/>
    <x v="0"/>
    <n v="99259.148700000005"/>
    <n v="173703.51010000001"/>
    <n v="128736.5367"/>
    <n v="225288.9393"/>
    <n v="153748.69810000001"/>
    <n v="269060.22159999999"/>
    <n v="183211.49969999999"/>
    <n v="320620.12430000002"/>
    <n v="216076.39430000001"/>
    <n v="378133.6899"/>
    <n v="237003.2341"/>
    <n v="414755.65970000002"/>
    <n v="256662.84090000001"/>
    <n v="449159.97159999999"/>
  </r>
  <r>
    <s v="4"/>
    <n v="5"/>
    <x v="21"/>
    <s v="AL"/>
    <x v="134"/>
    <s v="2"/>
    <x v="1"/>
    <n v="83868.909499999994"/>
    <n v="146770.59169999999"/>
    <n v="111319.9843"/>
    <n v="194809.97260000001"/>
    <n v="136669.353"/>
    <n v="239171.3677"/>
    <n v="171066.00200000001"/>
    <n v="299365.50339999999"/>
    <n v="206411.51120000001"/>
    <n v="361220.1446"/>
    <n v="227763.73740000001"/>
    <n v="398586.5404"/>
    <n v="247703.11919999999"/>
    <n v="433480.45860000001"/>
  </r>
  <r>
    <s v="4"/>
    <n v="5"/>
    <x v="21"/>
    <s v="AL"/>
    <x v="134"/>
    <s v="3"/>
    <x v="2"/>
    <n v="77804.972599999994"/>
    <n v="136158.70209999999"/>
    <n v="107535.43520000001"/>
    <n v="188187.01149999999"/>
    <n v="136474.22029999999"/>
    <n v="238829.8855"/>
    <n v="178387.41589999999"/>
    <n v="312177.97779999999"/>
    <n v="222241.70989999999"/>
    <n v="388922.99219999998"/>
    <n v="250184.22700000001"/>
    <n v="437822.3971"/>
    <n v="277729.16509999998"/>
    <n v="486026.03889999999"/>
  </r>
  <r>
    <s v="4"/>
    <n v="5"/>
    <x v="21"/>
    <s v="AL"/>
    <x v="134"/>
    <s v="4"/>
    <x v="3"/>
    <n v="85593.516000000003"/>
    <n v="136949.62770000001"/>
    <n v="119830.92230000001"/>
    <n v="191729.47870000001"/>
    <n v="154068.32870000001"/>
    <n v="246509.3297"/>
    <n v="205424.43840000001"/>
    <n v="328679.10629999998"/>
    <n v="256780.54790000001"/>
    <n v="410848.88280000002"/>
    <n v="291017.95429999998"/>
    <n v="465628.73389999999"/>
    <n v="325255.36070000002"/>
    <n v="520408.58490000002"/>
  </r>
  <r>
    <s v="4"/>
    <n v="5"/>
    <x v="21"/>
    <s v="AL"/>
    <x v="135"/>
    <s v="1"/>
    <x v="0"/>
    <n v="107026.84510000001"/>
    <n v="187296.97889999999"/>
    <n v="138856.20430000001"/>
    <n v="242998.35750000001"/>
    <n v="165873.93040000001"/>
    <n v="290279.37809999997"/>
    <n v="197715.11919999999"/>
    <n v="346001.45860000001"/>
    <n v="233220.50719999999"/>
    <n v="408135.88750000001"/>
    <n v="255824.21950000001"/>
    <n v="447692.38390000002"/>
    <n v="277074.43229999999"/>
    <n v="484880.25650000002"/>
  </r>
  <r>
    <s v="4"/>
    <n v="5"/>
    <x v="21"/>
    <s v="AL"/>
    <x v="135"/>
    <s v="2"/>
    <x v="1"/>
    <n v="90188.047600000005"/>
    <n v="157829.0834"/>
    <n v="119800.4473"/>
    <n v="209650.78279999999"/>
    <n v="147187.11790000001"/>
    <n v="257577.45619999999"/>
    <n v="184426.51620000001"/>
    <n v="322746.4032"/>
    <n v="222645.9883"/>
    <n v="389630.47940000001"/>
    <n v="245715.12330000001"/>
    <n v="430001.4657"/>
    <n v="267271.44280000002"/>
    <n v="467725.02500000002"/>
  </r>
  <r>
    <s v="4"/>
    <n v="5"/>
    <x v="21"/>
    <s v="AL"/>
    <x v="135"/>
    <s v="3"/>
    <x v="2"/>
    <n v="83512.478400000007"/>
    <n v="146146.83730000001"/>
    <n v="115394.9761"/>
    <n v="201941.20819999999"/>
    <n v="146411.28570000001"/>
    <n v="256219.7499"/>
    <n v="191300.06359999999"/>
    <n v="334775.11129999999"/>
    <n v="238312.63149999999"/>
    <n v="417047.10509999999"/>
    <n v="268238.90659999999"/>
    <n v="469418.08649999998"/>
    <n v="297730.18349999998"/>
    <n v="521027.8211"/>
  </r>
  <r>
    <s v="4"/>
    <n v="5"/>
    <x v="21"/>
    <s v="AL"/>
    <x v="135"/>
    <s v="4"/>
    <x v="3"/>
    <n v="92286.302200000006"/>
    <n v="147658.0857"/>
    <n v="129200.82309999999"/>
    <n v="206721.32"/>
    <n v="166115.34400000001"/>
    <n v="265784.55420000001"/>
    <n v="221487.12520000001"/>
    <n v="354379.4057"/>
    <n v="276858.90659999999"/>
    <n v="442974.25709999999"/>
    <n v="313773.42739999999"/>
    <n v="502037.4914"/>
    <n v="350687.94829999999"/>
    <n v="561100.72569999995"/>
  </r>
  <r>
    <s v="4"/>
    <n v="5"/>
    <x v="21"/>
    <s v="AL"/>
    <x v="136"/>
    <s v="1"/>
    <x v="0"/>
    <n v="105226.5882"/>
    <n v="184146.5295"/>
    <n v="136572.9664"/>
    <n v="239002.6912"/>
    <n v="163192.1594"/>
    <n v="285586.27889999998"/>
    <n v="194582.144"/>
    <n v="340518.75199999998"/>
    <n v="229569.90090000001"/>
    <n v="401747.32650000002"/>
    <n v="251838.89679999999"/>
    <n v="440718.06939999998"/>
    <n v="272792.13189999998"/>
    <n v="477386.23080000002"/>
  </r>
  <r>
    <s v="4"/>
    <n v="5"/>
    <x v="21"/>
    <s v="AL"/>
    <x v="136"/>
    <s v="2"/>
    <x v="1"/>
    <n v="88387.715800000005"/>
    <n v="154678.50270000001"/>
    <n v="117517.20940000001"/>
    <n v="205655.1165"/>
    <n v="144505.3469"/>
    <n v="252884.35699999999"/>
    <n v="181293.54089999999"/>
    <n v="317263.69660000002"/>
    <n v="218995.38200000001"/>
    <n v="383241.91850000003"/>
    <n v="241729.80059999999"/>
    <n v="423027.15110000002"/>
    <n v="262989.14240000001"/>
    <n v="460230.99930000002"/>
  </r>
  <r>
    <s v="4"/>
    <n v="5"/>
    <x v="21"/>
    <s v="AL"/>
    <x v="136"/>
    <s v="3"/>
    <x v="2"/>
    <n v="81665.367199999993"/>
    <n v="142914.39259999999"/>
    <n v="112809.02039999999"/>
    <n v="197415.78570000001"/>
    <n v="143086.48540000001"/>
    <n v="250401.34950000001"/>
    <n v="186866.99660000001"/>
    <n v="327017.24400000001"/>
    <n v="232771.2977"/>
    <n v="407349.77100000001"/>
    <n v="261958.72829999999"/>
    <n v="458427.7746"/>
    <n v="290711.16070000001"/>
    <n v="508744.53129999997"/>
  </r>
  <r>
    <s v="4"/>
    <n v="5"/>
    <x v="21"/>
    <s v="AL"/>
    <x v="136"/>
    <s v="4"/>
    <x v="3"/>
    <n v="90727.628800000006"/>
    <n v="145164.20819999999"/>
    <n v="127018.68030000001"/>
    <n v="203229.8915"/>
    <n v="163309.73180000001"/>
    <n v="261295.5748"/>
    <n v="217746.30910000001"/>
    <n v="348394.09970000002"/>
    <n v="272182.88630000001"/>
    <n v="435492.62469999999"/>
    <n v="308473.93780000001"/>
    <n v="493558.30790000001"/>
    <n v="344764.98930000002"/>
    <n v="551623.99120000005"/>
  </r>
  <r>
    <s v="4"/>
    <n v="5"/>
    <x v="21"/>
    <s v="AL"/>
    <x v="137"/>
    <s v="1"/>
    <x v="0"/>
    <n v="105234.9439"/>
    <n v="184161.15179999999"/>
    <n v="136516.55910000001"/>
    <n v="238903.9785"/>
    <n v="163066.10550000001"/>
    <n v="285365.68459999998"/>
    <n v="194350.2984"/>
    <n v="340113.0221"/>
    <n v="229238.69940000001"/>
    <n v="401167.72399999999"/>
    <n v="251451.08689999999"/>
    <n v="440039.402"/>
    <n v="272328.39669999998"/>
    <n v="476574.69429999997"/>
  </r>
  <r>
    <s v="4"/>
    <n v="5"/>
    <x v="21"/>
    <s v="AL"/>
    <x v="137"/>
    <s v="2"/>
    <x v="1"/>
    <n v="88758.292000000001"/>
    <n v="155327.011"/>
    <n v="117870.603"/>
    <n v="206273.55530000001"/>
    <n v="144781.15960000001"/>
    <n v="253367.02919999999"/>
    <n v="181347.47150000001"/>
    <n v="317358.07490000001"/>
    <n v="218891.58929999999"/>
    <n v="383060.28120000003"/>
    <n v="241559.3904"/>
    <n v="422728.93329999998"/>
    <n v="262736.22409999999"/>
    <n v="459788.3921"/>
  </r>
  <r>
    <s v="4"/>
    <n v="5"/>
    <x v="21"/>
    <s v="AL"/>
    <x v="137"/>
    <s v="3"/>
    <x v="2"/>
    <n v="82239.528999999995"/>
    <n v="143919.1758"/>
    <n v="113645.58869999999"/>
    <n v="198879.78030000001"/>
    <n v="144204.08790000001"/>
    <n v="252357.1539"/>
    <n v="188441.32639999999"/>
    <n v="329772.32120000001"/>
    <n v="234756.682"/>
    <n v="410824.19349999999"/>
    <n v="264248.5883"/>
    <n v="462435.02960000001"/>
    <n v="293314.85139999999"/>
    <n v="513300.98979999998"/>
  </r>
  <r>
    <s v="4"/>
    <n v="5"/>
    <x v="21"/>
    <s v="AL"/>
    <x v="137"/>
    <s v="4"/>
    <x v="3"/>
    <n v="90742.996400000004"/>
    <n v="145188.79629999999"/>
    <n v="127040.1949"/>
    <n v="203264.3149"/>
    <n v="163337.39350000001"/>
    <n v="261339.8334"/>
    <n v="217783.19130000001"/>
    <n v="348453.11119999998"/>
    <n v="272228.98910000001"/>
    <n v="435566.38900000002"/>
    <n v="308526.1876"/>
    <n v="493641.90749999997"/>
    <n v="344823.3861"/>
    <n v="551717.42610000004"/>
  </r>
  <r>
    <s v="4"/>
    <n v="5"/>
    <x v="21"/>
    <s v="AL"/>
    <x v="138"/>
    <s v="1"/>
    <x v="0"/>
    <n v="98667.412800000006"/>
    <n v="172667.97229999999"/>
    <n v="127919.0425"/>
    <n v="223858.32440000001"/>
    <n v="152728.71119999999"/>
    <n v="267275.24469999998"/>
    <n v="181935.31789999999"/>
    <n v="318386.8063"/>
    <n v="214528.31090000001"/>
    <n v="375424.5441"/>
    <n v="235286.96900000001"/>
    <n v="411752.19569999998"/>
    <n v="254771.65669999999"/>
    <n v="445850.39929999999"/>
  </r>
  <r>
    <s v="4"/>
    <n v="5"/>
    <x v="21"/>
    <s v="AL"/>
    <x v="138"/>
    <s v="2"/>
    <x v="1"/>
    <n v="83639.370299999995"/>
    <n v="146368.89799999999"/>
    <n v="110912.29210000001"/>
    <n v="194096.51120000001"/>
    <n v="136051.23389999999"/>
    <n v="238089.6594"/>
    <n v="170075.59719999999"/>
    <n v="297632.29509999999"/>
    <n v="205090.83730000001"/>
    <n v="358908.96529999998"/>
    <n v="226264.8726"/>
    <n v="395963.52710000001"/>
    <n v="246022.7524"/>
    <n v="430539.81660000002"/>
  </r>
  <r>
    <s v="4"/>
    <n v="5"/>
    <x v="21"/>
    <s v="AL"/>
    <x v="138"/>
    <s v="3"/>
    <x v="2"/>
    <n v="77763.426300000006"/>
    <n v="136085.99600000001"/>
    <n v="107510.01210000001"/>
    <n v="188142.52129999999"/>
    <n v="136483.5484"/>
    <n v="238846.20970000001"/>
    <n v="178484.04670000001"/>
    <n v="312347.08169999998"/>
    <n v="222379.97029999999"/>
    <n v="389164.94819999998"/>
    <n v="250380.68030000001"/>
    <n v="438166.19040000002"/>
    <n v="277993.16590000002"/>
    <n v="486488.0404"/>
  </r>
  <r>
    <s v="4"/>
    <n v="5"/>
    <x v="21"/>
    <s v="AL"/>
    <x v="138"/>
    <s v="4"/>
    <x v="3"/>
    <n v="85089.320600000006"/>
    <n v="136142.91510000001"/>
    <n v="119125.04889999999"/>
    <n v="190600.08110000001"/>
    <n v="153160.77720000001"/>
    <n v="245057.24710000001"/>
    <n v="204214.36960000001"/>
    <n v="326742.99619999999"/>
    <n v="255267.96189999999"/>
    <n v="408428.7452"/>
    <n v="289303.69020000001"/>
    <n v="462885.91119999997"/>
    <n v="323339.41840000002"/>
    <n v="517343.0772"/>
  </r>
  <r>
    <s v="4"/>
    <n v="5"/>
    <x v="21"/>
    <s v="AL"/>
    <x v="139"/>
    <s v="1"/>
    <x v="0"/>
    <n v="100467.66959999999"/>
    <n v="175818.42180000001"/>
    <n v="130202.2804"/>
    <n v="227853.99059999999"/>
    <n v="155410.4823"/>
    <n v="271968.34399999998"/>
    <n v="185068.29319999999"/>
    <n v="323869.51289999997"/>
    <n v="218178.91709999999"/>
    <n v="381813.10499999998"/>
    <n v="239272.29149999999"/>
    <n v="418726.51020000002"/>
    <n v="259053.9572"/>
    <n v="453344.42499999999"/>
  </r>
  <r>
    <s v="4"/>
    <n v="5"/>
    <x v="21"/>
    <s v="AL"/>
    <x v="139"/>
    <s v="2"/>
    <x v="1"/>
    <n v="85439.702099999995"/>
    <n v="149519.47870000001"/>
    <n v="113195.52989999999"/>
    <n v="198092.17739999999"/>
    <n v="138733.005"/>
    <n v="242782.75870000001"/>
    <n v="173208.57250000001"/>
    <n v="303115.00170000002"/>
    <n v="208741.44349999999"/>
    <n v="365297.52620000002"/>
    <n v="230250.19519999999"/>
    <n v="402937.84169999999"/>
    <n v="250305.0528"/>
    <n v="438033.84240000002"/>
  </r>
  <r>
    <s v="4"/>
    <n v="5"/>
    <x v="21"/>
    <s v="AL"/>
    <x v="139"/>
    <s v="3"/>
    <x v="2"/>
    <n v="79610.537500000006"/>
    <n v="139318.44080000001"/>
    <n v="110095.9679"/>
    <n v="192667.94390000001"/>
    <n v="139808.3486"/>
    <n v="244664.61009999999"/>
    <n v="182917.11369999999"/>
    <n v="320104.94890000002"/>
    <n v="227921.30410000001"/>
    <n v="398862.28220000002"/>
    <n v="256660.8584"/>
    <n v="449156.5024"/>
    <n v="285012.1887"/>
    <n v="498771.33010000002"/>
  </r>
  <r>
    <s v="4"/>
    <n v="5"/>
    <x v="21"/>
    <s v="AL"/>
    <x v="139"/>
    <s v="4"/>
    <x v="3"/>
    <n v="86647.994000000006"/>
    <n v="138636.79259999999"/>
    <n v="121307.19160000001"/>
    <n v="194091.50949999999"/>
    <n v="155966.38930000001"/>
    <n v="249546.22659999999"/>
    <n v="207955.1857"/>
    <n v="332728.30209999997"/>
    <n v="259943.98209999999"/>
    <n v="415910.37760000001"/>
    <n v="294603.17979999998"/>
    <n v="471365.09460000001"/>
    <n v="329262.3774"/>
    <n v="526819.81169999996"/>
  </r>
  <r>
    <s v="4"/>
    <n v="5"/>
    <x v="22"/>
    <s v="FL"/>
    <x v="140"/>
    <s v="1"/>
    <x v="0"/>
    <n v="109447.9657"/>
    <n v="191533.94010000001"/>
    <n v="142130.465"/>
    <n v="248728.31390000001"/>
    <n v="169901.4074"/>
    <n v="297327.46299999999"/>
    <n v="202677.21729999999"/>
    <n v="354685.13040000002"/>
    <n v="239187.9437"/>
    <n v="418578.90149999998"/>
    <n v="262418.5306"/>
    <n v="459232.42859999998"/>
    <n v="284303.02590000001"/>
    <n v="497530.2953"/>
  </r>
  <r>
    <s v="4"/>
    <n v="5"/>
    <x v="22"/>
    <s v="FL"/>
    <x v="140"/>
    <s v="2"/>
    <x v="1"/>
    <n v="91508.675799999997"/>
    <n v="160140.18280000001"/>
    <n v="121829.5428"/>
    <n v="213201.69990000001"/>
    <n v="149993.53769999999"/>
    <n v="262488.69099999999"/>
    <n v="188520.29370000001"/>
    <n v="329910.51390000002"/>
    <n v="227922.45129999999"/>
    <n v="398864.28970000002"/>
    <n v="251648.8731"/>
    <n v="440385.52799999999"/>
    <n v="273859.47710000002"/>
    <n v="479254.08500000002"/>
  </r>
  <r>
    <s v="4"/>
    <n v="5"/>
    <x v="22"/>
    <s v="FL"/>
    <x v="140"/>
    <s v="3"/>
    <x v="2"/>
    <n v="84278.091100000005"/>
    <n v="147486.65950000001"/>
    <n v="116367.34910000001"/>
    <n v="203642.861"/>
    <n v="147533.81950000001"/>
    <n v="258184.18400000001"/>
    <n v="192540.95749999999"/>
    <n v="336946.67560000002"/>
    <n v="239810.66080000001"/>
    <n v="419668.65649999998"/>
    <n v="269815.87030000001"/>
    <n v="472177.77309999999"/>
    <n v="299357.65740000003"/>
    <n v="523875.90049999999"/>
  </r>
  <r>
    <s v="4"/>
    <n v="5"/>
    <x v="22"/>
    <s v="FL"/>
    <x v="140"/>
    <s v="4"/>
    <x v="3"/>
    <n v="94357.810700000002"/>
    <n v="150972.4994"/>
    <n v="132100.935"/>
    <n v="211361.49919999999"/>
    <n v="169844.05929999999"/>
    <n v="271750.49890000001"/>
    <n v="226458.7458"/>
    <n v="362333.99859999999"/>
    <n v="283073.43219999998"/>
    <n v="452917.49819999997"/>
    <n v="320816.5564"/>
    <n v="513306.49790000002"/>
    <n v="358559.68070000003"/>
    <n v="573695.49769999995"/>
  </r>
  <r>
    <s v="4"/>
    <n v="5"/>
    <x v="22"/>
    <s v="FL"/>
    <x v="141"/>
    <s v="1"/>
    <x v="0"/>
    <n v="107689.37549999999"/>
    <n v="188456.40719999999"/>
    <n v="139936.15169999999"/>
    <n v="244888.26560000001"/>
    <n v="167356.28289999999"/>
    <n v="292873.4951"/>
    <n v="199749.42420000001"/>
    <n v="349561.49229999998"/>
    <n v="235809.29300000001"/>
    <n v="412666.26270000002"/>
    <n v="258744.22839999999"/>
    <n v="452802.39980000001"/>
    <n v="280380.24440000003"/>
    <n v="490665.4278"/>
  </r>
  <r>
    <s v="4"/>
    <n v="5"/>
    <x v="22"/>
    <s v="FL"/>
    <x v="141"/>
    <s v="2"/>
    <x v="1"/>
    <n v="89554.970700000005"/>
    <n v="156721.19880000001"/>
    <n v="119414.56759999999"/>
    <n v="208975.4932"/>
    <n v="147232.02359999999"/>
    <n v="257656.04130000001"/>
    <n v="185438.62100000001"/>
    <n v="324517.58679999999"/>
    <n v="224421.34959999999"/>
    <n v="392737.36190000002"/>
    <n v="247857.50959999999"/>
    <n v="433750.64179999998"/>
    <n v="269823.179"/>
    <n v="472190.56329999998"/>
  </r>
  <r>
    <s v="4"/>
    <n v="5"/>
    <x v="22"/>
    <s v="FL"/>
    <x v="141"/>
    <s v="3"/>
    <x v="2"/>
    <n v="82169.183099999995"/>
    <n v="143796.07060000001"/>
    <n v="113397.2478"/>
    <n v="198445.18369999999"/>
    <n v="143692.4945"/>
    <n v="251461.86540000001"/>
    <n v="187373.85620000001"/>
    <n v="327904.24829999998"/>
    <n v="233342.37609999999"/>
    <n v="408349.15830000001"/>
    <n v="262463.73969999998"/>
    <n v="459311.54430000001"/>
    <n v="291116.64350000001"/>
    <n v="509454.1262"/>
  </r>
  <r>
    <s v="4"/>
    <n v="5"/>
    <x v="22"/>
    <s v="FL"/>
    <x v="141"/>
    <s v="4"/>
    <x v="3"/>
    <n v="92830.833199999994"/>
    <n v="148529.33530000001"/>
    <n v="129963.1664"/>
    <n v="207941.0693"/>
    <n v="167095.49960000001"/>
    <n v="267352.80339999998"/>
    <n v="222793.99950000001"/>
    <n v="356470.4045"/>
    <n v="278492.49939999997"/>
    <n v="445588.00569999998"/>
    <n v="315624.83260000002"/>
    <n v="504999.73969999998"/>
    <n v="352757.16590000002"/>
    <n v="564411.47380000004"/>
  </r>
  <r>
    <s v="4"/>
    <n v="5"/>
    <x v="22"/>
    <s v="FL"/>
    <x v="142"/>
    <s v="1"/>
    <x v="0"/>
    <n v="108847.88129999999"/>
    <n v="190483.7923"/>
    <n v="141369.3872"/>
    <n v="247396.4278"/>
    <n v="169007.48560000001"/>
    <n v="295763.09960000002"/>
    <n v="201632.89430000001"/>
    <n v="352857.56510000001"/>
    <n v="237971.07740000001"/>
    <n v="416449.38530000002"/>
    <n v="261090.09239999999"/>
    <n v="456907.6617"/>
    <n v="282875.59529999999"/>
    <n v="495032.2917"/>
  </r>
  <r>
    <s v="4"/>
    <n v="5"/>
    <x v="22"/>
    <s v="FL"/>
    <x v="142"/>
    <s v="2"/>
    <x v="1"/>
    <n v="90908.566399999996"/>
    <n v="159089.99119999999"/>
    <n v="121068.465"/>
    <n v="211869.8138"/>
    <n v="149099.6158"/>
    <n v="260924.32769999999"/>
    <n v="187475.97070000001"/>
    <n v="328082.9486"/>
    <n v="226705.58489999999"/>
    <n v="396734.77360000001"/>
    <n v="250320.43489999999"/>
    <n v="438060.761"/>
    <n v="272432.0466"/>
    <n v="476756.08140000002"/>
  </r>
  <r>
    <s v="4"/>
    <n v="5"/>
    <x v="22"/>
    <s v="FL"/>
    <x v="142"/>
    <s v="3"/>
    <x v="2"/>
    <n v="83662.388600000006"/>
    <n v="146409.18"/>
    <n v="115505.3656"/>
    <n v="202134.3898"/>
    <n v="146425.55489999999"/>
    <n v="256244.72099999999"/>
    <n v="191063.2714"/>
    <n v="334360.72499999998"/>
    <n v="237963.5533"/>
    <n v="416436.2182"/>
    <n v="267722.4817"/>
    <n v="468514.3431"/>
    <n v="297017.9878"/>
    <n v="519781.47869999998"/>
  </r>
  <r>
    <s v="4"/>
    <n v="5"/>
    <x v="22"/>
    <s v="FL"/>
    <x v="142"/>
    <s v="4"/>
    <x v="3"/>
    <n v="93838.253899999996"/>
    <n v="150141.20860000001"/>
    <n v="131373.55549999999"/>
    <n v="210197.69200000001"/>
    <n v="168908.85709999999"/>
    <n v="270254.17540000001"/>
    <n v="225211.8095"/>
    <n v="360338.90049999999"/>
    <n v="281514.76189999998"/>
    <n v="450423.62569999998"/>
    <n v="319050.06349999999"/>
    <n v="510480.1091"/>
    <n v="356585.36499999999"/>
    <n v="570536.59250000003"/>
  </r>
  <r>
    <s v="4"/>
    <n v="5"/>
    <x v="22"/>
    <s v="FL"/>
    <x v="143"/>
    <s v="1"/>
    <x v="0"/>
    <n v="112656.70699999999"/>
    <n v="197149.23740000001"/>
    <n v="146380.45910000001"/>
    <n v="256165.8034"/>
    <n v="175054.2291"/>
    <n v="306344.90100000001"/>
    <n v="208924.71900000001"/>
    <n v="365618.25829999999"/>
    <n v="246632.02559999999"/>
    <n v="431606.04479999997"/>
    <n v="270615.7941"/>
    <n v="473577.6398"/>
    <n v="293237.74209999997"/>
    <n v="513166.04869999998"/>
  </r>
  <r>
    <s v="4"/>
    <n v="5"/>
    <x v="22"/>
    <s v="FL"/>
    <x v="143"/>
    <s v="2"/>
    <x v="1"/>
    <n v="93742.341400000005"/>
    <n v="164049.0975"/>
    <n v="124976.22560000001"/>
    <n v="218708.39490000001"/>
    <n v="154064.40969999999"/>
    <n v="269612.717"/>
    <n v="193998.397"/>
    <n v="339497.1949"/>
    <n v="234754.27799999999"/>
    <n v="410819.9865"/>
    <n v="259260.8291"/>
    <n v="453706.4509"/>
    <n v="282226.6091"/>
    <n v="493896.56589999999"/>
  </r>
  <r>
    <s v="4"/>
    <n v="5"/>
    <x v="22"/>
    <s v="FL"/>
    <x v="143"/>
    <s v="3"/>
    <x v="2"/>
    <n v="86047.604099999997"/>
    <n v="150583.30710000001"/>
    <n v="118756.5162"/>
    <n v="207823.90340000001"/>
    <n v="150492.48920000001"/>
    <n v="263361.85609999998"/>
    <n v="196259.1765"/>
    <n v="343453.5588"/>
    <n v="244411.39449999999"/>
    <n v="427719.94040000002"/>
    <n v="274922.99469999998"/>
    <n v="481115.24060000002"/>
    <n v="304945.98639999999"/>
    <n v="533655.47620000003"/>
  </r>
  <r>
    <s v="4"/>
    <n v="5"/>
    <x v="22"/>
    <s v="FL"/>
    <x v="143"/>
    <s v="4"/>
    <x v="3"/>
    <n v="97114.061400000006"/>
    <n v="155382.5006"/>
    <n v="135959.68599999999"/>
    <n v="217535.50090000001"/>
    <n v="174805.31049999999"/>
    <n v="279688.50109999999"/>
    <n v="233073.74739999999"/>
    <n v="372918.00140000001"/>
    <n v="291342.18430000002"/>
    <n v="466147.50180000003"/>
    <n v="330187.8088"/>
    <n v="528300.50199999998"/>
    <n v="369033.43339999998"/>
    <n v="590453.50230000005"/>
  </r>
  <r>
    <s v="4"/>
    <n v="5"/>
    <x v="22"/>
    <s v="FL"/>
    <x v="144"/>
    <s v="1"/>
    <x v="0"/>
    <n v="108972.8705"/>
    <n v="190702.52340000001"/>
    <n v="141636.14739999999"/>
    <n v="247863.25779999999"/>
    <n v="169417.40919999999"/>
    <n v="296480.46610000002"/>
    <n v="202248.42189999999"/>
    <n v="353934.73820000002"/>
    <n v="238786.9222"/>
    <n v="417877.11379999999"/>
    <n v="262023.13"/>
    <n v="458540.47749999998"/>
    <n v="283954.12660000002"/>
    <n v="496919.7218"/>
  </r>
  <r>
    <s v="4"/>
    <n v="5"/>
    <x v="22"/>
    <s v="FL"/>
    <x v="144"/>
    <s v="2"/>
    <x v="1"/>
    <n v="90448.435899999997"/>
    <n v="158284.7628"/>
    <n v="120673.23910000001"/>
    <n v="211178.1685"/>
    <n v="148860.37040000001"/>
    <n v="260505.6483"/>
    <n v="187629.85980000001"/>
    <n v="328352.25459999999"/>
    <n v="227154.07709999999"/>
    <n v="397519.6349"/>
    <n v="250902.28829999999"/>
    <n v="439079.00459999999"/>
    <n v="273170.02779999998"/>
    <n v="478047.54859999998"/>
  </r>
  <r>
    <s v="4"/>
    <n v="5"/>
    <x v="22"/>
    <s v="FL"/>
    <x v="144"/>
    <s v="3"/>
    <x v="2"/>
    <n v="82876.987500000003"/>
    <n v="145034.72820000001"/>
    <n v="114352.9135"/>
    <n v="200117.5986"/>
    <n v="144875.96100000001"/>
    <n v="253532.93169999999"/>
    <n v="188861.14199999999"/>
    <n v="330506.99849999999"/>
    <n v="235182.66750000001"/>
    <n v="411569.66800000001"/>
    <n v="264506.58689999999"/>
    <n v="462886.52710000001"/>
    <n v="293351.97249999997"/>
    <n v="513365.95179999998"/>
  </r>
  <r>
    <s v="4"/>
    <n v="5"/>
    <x v="22"/>
    <s v="FL"/>
    <x v="144"/>
    <s v="4"/>
    <x v="3"/>
    <n v="93933.3321"/>
    <n v="150293.33360000001"/>
    <n v="131506.66500000001"/>
    <n v="210410.66699999999"/>
    <n v="169079.99780000001"/>
    <n v="270528.00050000002"/>
    <n v="225439.997"/>
    <n v="360704.00060000003"/>
    <n v="281799.9963"/>
    <n v="450880.00079999998"/>
    <n v="319373.32919999998"/>
    <n v="510997.33419999998"/>
    <n v="356946.66200000001"/>
    <n v="571114.66769999999"/>
  </r>
  <r>
    <s v="4"/>
    <n v="5"/>
    <x v="22"/>
    <s v="FL"/>
    <x v="145"/>
    <s v="1"/>
    <x v="0"/>
    <n v="112615.04369999999"/>
    <n v="197076.3265"/>
    <n v="146291.5385"/>
    <n v="256010.1925"/>
    <n v="174917.5871"/>
    <n v="306105.77740000002"/>
    <n v="208719.54199999999"/>
    <n v="365259.19839999999"/>
    <n v="246360.07569999999"/>
    <n v="431130.13250000001"/>
    <n v="270304.77980000002"/>
    <n v="473033.36459999997"/>
    <n v="292878.22950000002"/>
    <n v="512536.90159999998"/>
  </r>
  <r>
    <s v="4"/>
    <n v="5"/>
    <x v="22"/>
    <s v="FL"/>
    <x v="145"/>
    <s v="2"/>
    <x v="1"/>
    <n v="93895.719200000007"/>
    <n v="164317.5086"/>
    <n v="125107.9684"/>
    <n v="218938.94459999999"/>
    <n v="154144.1586"/>
    <n v="269752.27769999998"/>
    <n v="193947.1004"/>
    <n v="339407.42560000002"/>
    <n v="234604.77970000001"/>
    <n v="410558.36459999997"/>
    <n v="259066.8768"/>
    <n v="453367.0343"/>
    <n v="281980.6139"/>
    <n v="493466.07429999998"/>
  </r>
  <r>
    <s v="4"/>
    <n v="5"/>
    <x v="22"/>
    <s v="FL"/>
    <x v="145"/>
    <s v="3"/>
    <x v="2"/>
    <n v="86309.406000000003"/>
    <n v="151041.46049999999"/>
    <n v="119140.6692"/>
    <n v="208496.17110000001"/>
    <n v="151009.02359999999"/>
    <n v="264265.79129999998"/>
    <n v="196993.22399999999"/>
    <n v="344738.14199999999"/>
    <n v="245338.36199999999"/>
    <n v="429342.1335"/>
    <n v="275994.96590000001"/>
    <n v="482991.19050000003"/>
    <n v="306167.9988"/>
    <n v="535793.99789999996"/>
  </r>
  <r>
    <s v="4"/>
    <n v="5"/>
    <x v="22"/>
    <s v="FL"/>
    <x v="145"/>
    <s v="4"/>
    <x v="3"/>
    <n v="97082.368499999997"/>
    <n v="155331.79199999999"/>
    <n v="135915.31589999999"/>
    <n v="217464.50880000001"/>
    <n v="174748.26329999999"/>
    <n v="279597.2255"/>
    <n v="232997.6845"/>
    <n v="372796.30060000002"/>
    <n v="291247.10560000001"/>
    <n v="465995.37589999998"/>
    <n v="330080.05300000001"/>
    <n v="528128.09259999997"/>
    <n v="368913.00030000001"/>
    <n v="590260.80940000003"/>
  </r>
  <r>
    <s v="4"/>
    <n v="5"/>
    <x v="22"/>
    <s v="FL"/>
    <x v="146"/>
    <s v="1"/>
    <x v="0"/>
    <n v="114456.9639"/>
    <n v="200299.6868"/>
    <n v="148663.69699999999"/>
    <n v="260161.46969999999"/>
    <n v="177736.00020000001"/>
    <n v="311038.00030000001"/>
    <n v="212057.6943"/>
    <n v="371100.96490000002"/>
    <n v="250282.63190000001"/>
    <n v="437994.60570000001"/>
    <n v="274601.11670000001"/>
    <n v="480551.95439999999"/>
    <n v="297520.04259999999"/>
    <n v="520660.07439999998"/>
  </r>
  <r>
    <s v="4"/>
    <n v="5"/>
    <x v="22"/>
    <s v="FL"/>
    <x v="146"/>
    <s v="2"/>
    <x v="1"/>
    <n v="95542.673299999995"/>
    <n v="167199.67819999999"/>
    <n v="127259.4635"/>
    <n v="222704.06109999999"/>
    <n v="156746.1807"/>
    <n v="274305.81630000001"/>
    <n v="197131.37229999999"/>
    <n v="344979.90149999998"/>
    <n v="238404.88430000001"/>
    <n v="417208.54749999999"/>
    <n v="263246.15169999999"/>
    <n v="460680.76549999998"/>
    <n v="286508.90950000001"/>
    <n v="501390.59159999999"/>
  </r>
  <r>
    <s v="4"/>
    <n v="5"/>
    <x v="22"/>
    <s v="FL"/>
    <x v="146"/>
    <s v="3"/>
    <x v="2"/>
    <n v="87894.715299999996"/>
    <n v="153815.7518"/>
    <n v="121342.47199999999"/>
    <n v="212349.3259"/>
    <n v="153817.28950000001"/>
    <n v="269180.25650000002"/>
    <n v="200692.24350000001"/>
    <n v="351211.42609999998"/>
    <n v="249952.72820000001"/>
    <n v="437417.2745"/>
    <n v="281203.17290000001"/>
    <n v="492105.5526"/>
    <n v="311965.00910000002"/>
    <n v="545938.76599999995"/>
  </r>
  <r>
    <s v="4"/>
    <n v="5"/>
    <x v="22"/>
    <s v="FL"/>
    <x v="146"/>
    <s v="4"/>
    <x v="3"/>
    <n v="98672.734800000006"/>
    <n v="157876.3781"/>
    <n v="138141.82870000001"/>
    <n v="221026.92929999999"/>
    <n v="177610.92259999999"/>
    <n v="284177.48050000001"/>
    <n v="236814.56359999999"/>
    <n v="378903.30739999999"/>
    <n v="296018.20449999999"/>
    <n v="473629.13429999998"/>
    <n v="335487.29840000003"/>
    <n v="536779.68539999996"/>
    <n v="374956.39230000001"/>
    <n v="599930.23670000001"/>
  </r>
  <r>
    <s v="4"/>
    <n v="5"/>
    <x v="22"/>
    <s v="FL"/>
    <x v="147"/>
    <s v="1"/>
    <x v="0"/>
    <n v="104272.31849999999"/>
    <n v="182476.5575"/>
    <n v="135241.55710000001"/>
    <n v="236672.7248"/>
    <n v="161520.2543"/>
    <n v="282660.44500000001"/>
    <n v="192476.0422"/>
    <n v="336833.07380000001"/>
    <n v="227005.46799999999"/>
    <n v="397259.56910000002"/>
    <n v="248991.90040000001"/>
    <n v="435735.82569999999"/>
    <n v="269647.97379999998"/>
    <n v="471883.95409999997"/>
  </r>
  <r>
    <s v="4"/>
    <n v="5"/>
    <x v="22"/>
    <s v="FL"/>
    <x v="147"/>
    <s v="2"/>
    <x v="1"/>
    <n v="88088.190300000002"/>
    <n v="154154.33300000001"/>
    <n v="116926.5953"/>
    <n v="204621.54180000001"/>
    <n v="143559.89430000001"/>
    <n v="251229.8149"/>
    <n v="179704.03539999999"/>
    <n v="314482.06199999998"/>
    <n v="216842.03510000001"/>
    <n v="379473.5613"/>
    <n v="239275.79670000001"/>
    <n v="418732.64429999999"/>
    <n v="260226.07689999999"/>
    <n v="455395.63459999999"/>
  </r>
  <r>
    <s v="4"/>
    <n v="5"/>
    <x v="22"/>
    <s v="FL"/>
    <x v="147"/>
    <s v="3"/>
    <x v="2"/>
    <n v="81708.673599999995"/>
    <n v="142990.17869999999"/>
    <n v="112928.8364"/>
    <n v="197625.46369999999"/>
    <n v="143316.48430000001"/>
    <n v="250803.84760000001"/>
    <n v="187325.85740000001"/>
    <n v="327820.25040000002"/>
    <n v="233376.4577"/>
    <n v="408408.80099999998"/>
    <n v="262716.44640000002"/>
    <n v="459753.78120000003"/>
    <n v="291638.34759999998"/>
    <n v="510367.10820000002"/>
  </r>
  <r>
    <s v="4"/>
    <n v="5"/>
    <x v="22"/>
    <s v="FL"/>
    <x v="147"/>
    <s v="4"/>
    <x v="3"/>
    <n v="89916.118700000006"/>
    <n v="143865.79199999999"/>
    <n v="125882.5661"/>
    <n v="201412.10879999999"/>
    <n v="161849.01360000001"/>
    <n v="258958.42559999999"/>
    <n v="215798.68470000001"/>
    <n v="345277.9007"/>
    <n v="269748.35590000002"/>
    <n v="431597.37599999999"/>
    <n v="305714.80339999998"/>
    <n v="489143.69270000001"/>
    <n v="341681.25089999998"/>
    <n v="546690.00950000004"/>
  </r>
  <r>
    <s v="4"/>
    <n v="5"/>
    <x v="22"/>
    <s v="FL"/>
    <x v="148"/>
    <s v="1"/>
    <x v="0"/>
    <n v="108039.48119999999"/>
    <n v="189069.09220000001"/>
    <n v="140163.70879999999"/>
    <n v="245286.49050000001"/>
    <n v="167430.3567"/>
    <n v="293003.12420000002"/>
    <n v="199562.69099999999"/>
    <n v="349234.70929999999"/>
    <n v="235394.46799999999"/>
    <n v="411940.31900000002"/>
    <n v="258206.58970000001"/>
    <n v="451861.5319"/>
    <n v="279650.6102"/>
    <n v="489388.56770000001"/>
  </r>
  <r>
    <s v="4"/>
    <n v="5"/>
    <x v="22"/>
    <s v="FL"/>
    <x v="148"/>
    <s v="2"/>
    <x v="1"/>
    <n v="91075.342099999994"/>
    <n v="159381.84880000001"/>
    <n v="120966.09789999999"/>
    <n v="211690.67129999999"/>
    <n v="148604.43659999999"/>
    <n v="260057.76420000001"/>
    <n v="186175.1655"/>
    <n v="325806.53950000001"/>
    <n v="224741.23069999999"/>
    <n v="393297.15389999998"/>
    <n v="248022.23980000001"/>
    <n v="434038.91960000002"/>
    <n v="269774.64569999999"/>
    <n v="472105.6299"/>
  </r>
  <r>
    <s v="4"/>
    <n v="5"/>
    <x v="22"/>
    <s v="FL"/>
    <x v="148"/>
    <s v="3"/>
    <x v="2"/>
    <n v="84355.689400000003"/>
    <n v="147622.4564"/>
    <n v="116564.13770000001"/>
    <n v="203987.24110000001"/>
    <n v="147899.95000000001"/>
    <n v="258824.9123"/>
    <n v="193255.80549999999"/>
    <n v="338197.65960000001"/>
    <n v="240751.26089999999"/>
    <n v="421314.70659999998"/>
    <n v="270988.92420000001"/>
    <n v="474230.61749999999"/>
    <n v="300788.35129999998"/>
    <n v="526379.61470000003"/>
  </r>
  <r>
    <s v="4"/>
    <n v="5"/>
    <x v="22"/>
    <s v="FL"/>
    <x v="148"/>
    <s v="4"/>
    <x v="3"/>
    <n v="93160.233399999997"/>
    <n v="149056.3757"/>
    <n v="130424.32670000001"/>
    <n v="208678.92600000001"/>
    <n v="167688.42009999999"/>
    <n v="268301.47619999998"/>
    <n v="223584.56020000001"/>
    <n v="357735.30160000001"/>
    <n v="279480.70020000002"/>
    <n v="447169.12709999998"/>
    <n v="316744.79359999998"/>
    <n v="506791.67729999998"/>
    <n v="354008.88699999999"/>
    <n v="566414.22750000004"/>
  </r>
  <r>
    <s v="4"/>
    <n v="5"/>
    <x v="22"/>
    <s v="FL"/>
    <x v="149"/>
    <s v="1"/>
    <x v="0"/>
    <n v="113298.45450000001"/>
    <n v="198272.29550000001"/>
    <n v="147230.45689999999"/>
    <n v="257653.29949999999"/>
    <n v="176084.7922"/>
    <n v="308148.38640000002"/>
    <n v="210174.21780000001"/>
    <n v="367804.8812"/>
    <n v="248120.84030000001"/>
    <n v="434211.47039999999"/>
    <n v="272255.24489999999"/>
    <n v="476446.67869999999"/>
    <n v="295024.68320000003"/>
    <n v="516293.19569999998"/>
  </r>
  <r>
    <s v="4"/>
    <n v="5"/>
    <x v="22"/>
    <s v="FL"/>
    <x v="149"/>
    <s v="2"/>
    <x v="1"/>
    <n v="94189.073999999993"/>
    <n v="164830.87959999999"/>
    <n v="125605.56140000001"/>
    <n v="219809.73250000001"/>
    <n v="154878.58319999999"/>
    <n v="271037.52059999999"/>
    <n v="195094.01639999999"/>
    <n v="341414.52870000002"/>
    <n v="236120.64180000001"/>
    <n v="413211.12300000002"/>
    <n v="260783.21840000001"/>
    <n v="456370.6323"/>
    <n v="283900.03340000001"/>
    <n v="496825.05859999999"/>
  </r>
  <r>
    <s v="4"/>
    <n v="5"/>
    <x v="22"/>
    <s v="FL"/>
    <x v="149"/>
    <s v="3"/>
    <x v="2"/>
    <n v="86401.506299999994"/>
    <n v="151202.63589999999"/>
    <n v="119234.34910000001"/>
    <n v="208660.1109"/>
    <n v="151084.2225"/>
    <n v="264397.38929999998"/>
    <n v="197002.81940000001"/>
    <n v="344754.9338"/>
    <n v="245331.54010000001"/>
    <n v="429330.19530000002"/>
    <n v="275944.41830000002"/>
    <n v="482902.73200000002"/>
    <n v="306063.6508"/>
    <n v="535611.38899999997"/>
  </r>
  <r>
    <s v="4"/>
    <n v="5"/>
    <x v="22"/>
    <s v="FL"/>
    <x v="149"/>
    <s v="4"/>
    <x v="3"/>
    <n v="97665.310899999997"/>
    <n v="156264.49979999999"/>
    <n v="136731.43530000001"/>
    <n v="218770.29980000001"/>
    <n v="175797.55970000001"/>
    <n v="281276.09960000002"/>
    <n v="234396.74619999999"/>
    <n v="375034.79950000002"/>
    <n v="292995.9327"/>
    <n v="468793.49939999997"/>
    <n v="332062.05709999998"/>
    <n v="531299.29929999996"/>
    <n v="371128.1814"/>
    <n v="593805.09920000006"/>
  </r>
  <r>
    <s v="4"/>
    <n v="5"/>
    <x v="22"/>
    <s v="FL"/>
    <x v="150"/>
    <s v="1"/>
    <x v="0"/>
    <n v="111289.88559999999"/>
    <n v="194757.29990000001"/>
    <n v="144502.62289999999"/>
    <n v="252879.59020000001"/>
    <n v="172719.81959999999"/>
    <n v="302259.68430000002"/>
    <n v="206015.36850000001"/>
    <n v="360526.8947"/>
    <n v="243110.49830000001"/>
    <n v="425443.37190000003"/>
    <n v="266714.86570000002"/>
    <n v="466751.01500000001"/>
    <n v="288944.83679999999"/>
    <n v="505653.4644"/>
  </r>
  <r>
    <s v="4"/>
    <n v="5"/>
    <x v="22"/>
    <s v="FL"/>
    <x v="150"/>
    <s v="2"/>
    <x v="1"/>
    <n v="93155.630900000004"/>
    <n v="163022.35399999999"/>
    <n v="123981.0387"/>
    <n v="216966.81770000001"/>
    <n v="152595.56030000001"/>
    <n v="267042.2304"/>
    <n v="191704.56529999999"/>
    <n v="335482.98920000001"/>
    <n v="231722.55489999999"/>
    <n v="405514.47110000002"/>
    <n v="255828.14689999999"/>
    <n v="447699.25709999999"/>
    <n v="278387.77130000002"/>
    <n v="487178.59980000003"/>
  </r>
  <r>
    <s v="4"/>
    <n v="5"/>
    <x v="22"/>
    <s v="FL"/>
    <x v="150"/>
    <s v="3"/>
    <x v="2"/>
    <n v="85863.402000000002"/>
    <n v="150260.9535"/>
    <n v="118569.1542"/>
    <n v="207496.01980000001"/>
    <n v="150342.08840000001"/>
    <n v="263098.65460000001"/>
    <n v="196239.98130000001"/>
    <n v="343419.96730000002"/>
    <n v="244425.03270000001"/>
    <n v="427743.80719999998"/>
    <n v="275024.08360000001"/>
    <n v="481292.14630000002"/>
    <n v="305154.67509999999"/>
    <n v="534020.68130000005"/>
  </r>
  <r>
    <s v="4"/>
    <n v="5"/>
    <x v="22"/>
    <s v="FL"/>
    <x v="150"/>
    <s v="4"/>
    <x v="3"/>
    <n v="95948.176900000006"/>
    <n v="153517.08530000001"/>
    <n v="134327.44760000001"/>
    <n v="214923.91940000001"/>
    <n v="172706.71830000001"/>
    <n v="276330.75339999999"/>
    <n v="230275.6244"/>
    <n v="368441.00459999999"/>
    <n v="287844.5306"/>
    <n v="460551.25569999998"/>
    <n v="326223.80129999999"/>
    <n v="521958.08970000001"/>
    <n v="364603.07199999999"/>
    <n v="583364.92390000005"/>
  </r>
  <r>
    <s v="4"/>
    <n v="5"/>
    <x v="22"/>
    <s v="FL"/>
    <x v="151"/>
    <s v="1"/>
    <x v="0"/>
    <n v="112014.95570000001"/>
    <n v="196026.17249999999"/>
    <n v="145530.45619999999"/>
    <n v="254678.2984"/>
    <n v="174023.6599"/>
    <n v="304541.40480000002"/>
    <n v="207675.2127"/>
    <n v="363431.62229999999"/>
    <n v="245143.20209999999"/>
    <n v="429000.60379999998"/>
    <n v="268976.33360000001"/>
    <n v="470708.58380000002"/>
    <n v="291450.7904"/>
    <n v="510038.88309999998"/>
  </r>
  <r>
    <s v="4"/>
    <n v="5"/>
    <x v="22"/>
    <s v="FL"/>
    <x v="151"/>
    <s v="2"/>
    <x v="1"/>
    <n v="93295.606199999995"/>
    <n v="163267.31090000001"/>
    <n v="124346.8861"/>
    <n v="217607.05059999999"/>
    <n v="153250.23139999999"/>
    <n v="268187.90509999997"/>
    <n v="192902.77110000001"/>
    <n v="337579.84950000001"/>
    <n v="233387.90609999999"/>
    <n v="408428.8358"/>
    <n v="257738.43059999999"/>
    <n v="451042.2536"/>
    <n v="280553.17469999997"/>
    <n v="490968.05570000003"/>
  </r>
  <r>
    <s v="4"/>
    <n v="5"/>
    <x v="22"/>
    <s v="FL"/>
    <x v="151"/>
    <s v="3"/>
    <x v="2"/>
    <n v="85693.699800000002"/>
    <n v="149963.97459999999"/>
    <n v="118278.6805"/>
    <n v="206987.69089999999"/>
    <n v="149900.7524"/>
    <n v="262326.31670000002"/>
    <n v="195515.52910000001"/>
    <n v="342152.17599999998"/>
    <n v="243491.24340000001"/>
    <n v="426109.67599999998"/>
    <n v="273901.5649"/>
    <n v="479327.73859999998"/>
    <n v="303828.31530000002"/>
    <n v="531699.55169999995"/>
  </r>
  <r>
    <s v="4"/>
    <n v="5"/>
    <x v="22"/>
    <s v="FL"/>
    <x v="151"/>
    <s v="4"/>
    <x v="3"/>
    <n v="96562.808699999994"/>
    <n v="154500.49619999999"/>
    <n v="135187.93220000001"/>
    <n v="216300.69459999999"/>
    <n v="173813.05549999999"/>
    <n v="278100.89309999999"/>
    <n v="231750.7408"/>
    <n v="370801.19079999998"/>
    <n v="289688.42599999998"/>
    <n v="463501.48849999998"/>
    <n v="328313.54940000002"/>
    <n v="525301.68689999997"/>
    <n v="366938.6728"/>
    <n v="587101.88529999997"/>
  </r>
  <r>
    <s v="4"/>
    <n v="5"/>
    <x v="23"/>
    <s v="GA"/>
    <x v="66"/>
    <s v="1"/>
    <x v="0"/>
    <n v="105514.1505"/>
    <n v="184649.7634"/>
    <n v="136852.63260000001"/>
    <n v="239492.10709999999"/>
    <n v="163444.73929999999"/>
    <n v="286028.29379999998"/>
    <n v="194769.86410000001"/>
    <n v="340847.26209999999"/>
    <n v="229711.14910000001"/>
    <n v="401994.51079999999"/>
    <n v="251959.78940000001"/>
    <n v="440929.63140000001"/>
    <n v="272862.3455"/>
    <n v="477509.10460000002"/>
  </r>
  <r>
    <s v="4"/>
    <n v="5"/>
    <x v="23"/>
    <s v="GA"/>
    <x v="66"/>
    <s v="2"/>
    <x v="1"/>
    <n v="89135.032300000006"/>
    <n v="155986.30660000001"/>
    <n v="118317.0089"/>
    <n v="207054.76560000001"/>
    <n v="145267.9896"/>
    <n v="254218.98180000001"/>
    <n v="181843.97779999999"/>
    <n v="318226.96110000001"/>
    <n v="219425.26509999999"/>
    <n v="383994.21399999998"/>
    <n v="242126.6243"/>
    <n v="423721.59259999997"/>
    <n v="263326.93190000003"/>
    <n v="460822.13079999998"/>
  </r>
  <r>
    <s v="4"/>
    <n v="5"/>
    <x v="23"/>
    <s v="GA"/>
    <x v="66"/>
    <s v="3"/>
    <x v="2"/>
    <n v="82678.278300000005"/>
    <n v="144686.98689999999"/>
    <n v="114268.6528"/>
    <n v="199970.14240000001"/>
    <n v="145016.48209999999"/>
    <n v="253778.8437"/>
    <n v="189547.1863"/>
    <n v="331707.576"/>
    <n v="236143.71100000001"/>
    <n v="413251.49410000001"/>
    <n v="265831.2586"/>
    <n v="465204.70260000002"/>
    <n v="295095.68160000001"/>
    <n v="516417.44280000002"/>
  </r>
  <r>
    <s v="4"/>
    <n v="5"/>
    <x v="23"/>
    <s v="GA"/>
    <x v="66"/>
    <s v="4"/>
    <x v="3"/>
    <n v="90986.924899999998"/>
    <n v="145579.08199999999"/>
    <n v="127381.6948"/>
    <n v="203810.71479999999"/>
    <n v="163776.46479999999"/>
    <n v="262042.34760000001"/>
    <n v="218368.61979999999"/>
    <n v="349389.79680000001"/>
    <n v="272960.77470000001"/>
    <n v="436737.24609999999"/>
    <n v="309355.54460000002"/>
    <n v="494968.87880000001"/>
    <n v="345750.31469999999"/>
    <n v="553200.51170000003"/>
  </r>
  <r>
    <s v="4"/>
    <n v="5"/>
    <x v="23"/>
    <s v="GA"/>
    <x v="152"/>
    <s v="1"/>
    <x v="0"/>
    <n v="104522.29730000001"/>
    <n v="182914.0202"/>
    <n v="135775.07769999999"/>
    <n v="237606.3861"/>
    <n v="162340.10250000001"/>
    <n v="284095.17920000001"/>
    <n v="193707.09839999999"/>
    <n v="338987.42219999997"/>
    <n v="228637.1593"/>
    <n v="400115.02879999997"/>
    <n v="250857.9774"/>
    <n v="439001.46049999999"/>
    <n v="271805.03879999998"/>
    <n v="475658.81780000002"/>
  </r>
  <r>
    <s v="4"/>
    <n v="5"/>
    <x v="23"/>
    <s v="GA"/>
    <x v="152"/>
    <s v="2"/>
    <x v="1"/>
    <n v="87167.9283"/>
    <n v="152543.87460000001"/>
    <n v="116136.1428"/>
    <n v="203238.24979999999"/>
    <n v="143081.40299999999"/>
    <n v="250392.45540000001"/>
    <n v="180011.81400000001"/>
    <n v="315020.67440000002"/>
    <n v="217739.0203"/>
    <n v="381043.2855"/>
    <n v="240439.50469999999"/>
    <n v="420769.13339999999"/>
    <n v="261702.04079999999"/>
    <n v="457978.57150000002"/>
  </r>
  <r>
    <s v="4"/>
    <n v="5"/>
    <x v="23"/>
    <s v="GA"/>
    <x v="152"/>
    <s v="3"/>
    <x v="2"/>
    <n v="80137.869900000005"/>
    <n v="140241.27230000001"/>
    <n v="110623.93"/>
    <n v="193591.87760000001"/>
    <n v="140217.2934"/>
    <n v="245380.2635"/>
    <n v="182921.59400000001"/>
    <n v="320112.78950000001"/>
    <n v="227814.68059999999"/>
    <n v="398675.69099999999"/>
    <n v="256284.65040000001"/>
    <n v="448498.13819999999"/>
    <n v="284306.30949999997"/>
    <n v="497536.04149999999"/>
  </r>
  <r>
    <s v="4"/>
    <n v="5"/>
    <x v="23"/>
    <s v="GA"/>
    <x v="152"/>
    <s v="4"/>
    <x v="3"/>
    <n v="90106.275099999999"/>
    <n v="144170.04240000001"/>
    <n v="126148.7852"/>
    <n v="201838.05929999999"/>
    <n v="162191.29519999999"/>
    <n v="259506.07620000001"/>
    <n v="216255.06030000001"/>
    <n v="346008.1017"/>
    <n v="270318.82539999997"/>
    <n v="432510.12709999998"/>
    <n v="306361.33549999999"/>
    <n v="490178.14399999997"/>
    <n v="342403.8455"/>
    <n v="547846.16099999996"/>
  </r>
  <r>
    <s v="4"/>
    <n v="5"/>
    <x v="23"/>
    <s v="GA"/>
    <x v="153"/>
    <s v="1"/>
    <x v="0"/>
    <n v="116815.63830000001"/>
    <n v="204427.367"/>
    <n v="151619.08749999999"/>
    <n v="265333.4031"/>
    <n v="181175.04569999999"/>
    <n v="317056.33"/>
    <n v="216029.80910000001"/>
    <n v="378052.16600000003"/>
    <n v="254878.14739999999"/>
    <n v="446036.75780000002"/>
    <n v="279603.8554"/>
    <n v="489306.74670000002"/>
    <n v="302870.2525"/>
    <n v="530022.94169999997"/>
  </r>
  <r>
    <s v="4"/>
    <n v="5"/>
    <x v="23"/>
    <s v="GA"/>
    <x v="153"/>
    <s v="2"/>
    <x v="1"/>
    <n v="98096.488800000006"/>
    <n v="171668.8553"/>
    <n v="130435.51730000001"/>
    <n v="228262.15530000001"/>
    <n v="160401.61730000001"/>
    <n v="280702.83020000003"/>
    <n v="201257.3676"/>
    <n v="352200.3933"/>
    <n v="243122.85140000001"/>
    <n v="425464.98989999999"/>
    <n v="268365.9523"/>
    <n v="469640.41649999999"/>
    <n v="291972.63679999998"/>
    <n v="510952.11440000002"/>
  </r>
  <r>
    <s v="4"/>
    <n v="5"/>
    <x v="23"/>
    <s v="GA"/>
    <x v="153"/>
    <s v="3"/>
    <x v="2"/>
    <n v="90619.327300000004"/>
    <n v="158583.82279999999"/>
    <n v="125174.55899999999"/>
    <n v="219055.47839999999"/>
    <n v="158766.88200000001"/>
    <n v="277842.04350000003"/>
    <n v="207337.03520000001"/>
    <n v="362839.81160000002"/>
    <n v="258268.12599999999"/>
    <n v="451969.2206"/>
    <n v="290648.6985"/>
    <n v="508635.22259999998"/>
    <n v="322545.69990000001"/>
    <n v="564454.97490000003"/>
  </r>
  <r>
    <s v="4"/>
    <n v="5"/>
    <x v="23"/>
    <s v="GA"/>
    <x v="153"/>
    <s v="4"/>
    <x v="3"/>
    <n v="100719.269"/>
    <n v="161150.83290000001"/>
    <n v="141006.97659999999"/>
    <n v="225611.16589999999"/>
    <n v="181294.68410000001"/>
    <n v="290071.49900000001"/>
    <n v="241726.24559999999"/>
    <n v="386761.9987"/>
    <n v="302157.80699999997"/>
    <n v="483452.49849999999"/>
    <n v="342445.51459999999"/>
    <n v="547912.83149999997"/>
    <n v="382733.22210000001"/>
    <n v="612373.16469999996"/>
  </r>
  <r>
    <s v="4"/>
    <n v="5"/>
    <x v="23"/>
    <s v="GA"/>
    <x v="8"/>
    <s v="1"/>
    <x v="0"/>
    <n v="106714.31939999999"/>
    <n v="186750.0589"/>
    <n v="138374.78820000001"/>
    <n v="242155.8793"/>
    <n v="165232.58309999999"/>
    <n v="289157.02049999998"/>
    <n v="196858.51010000001"/>
    <n v="344502.39260000002"/>
    <n v="232144.8817"/>
    <n v="406253.5429"/>
    <n v="254616.66579999999"/>
    <n v="445579.16519999999"/>
    <n v="275717.20679999999"/>
    <n v="482505.11180000001"/>
  </r>
  <r>
    <s v="4"/>
    <n v="5"/>
    <x v="23"/>
    <s v="GA"/>
    <x v="8"/>
    <s v="2"/>
    <x v="1"/>
    <n v="90335.251099999994"/>
    <n v="158086.68960000001"/>
    <n v="119839.16439999999"/>
    <n v="209718.53769999999"/>
    <n v="147055.8334"/>
    <n v="257347.70850000001"/>
    <n v="183932.6238"/>
    <n v="321882.09169999999"/>
    <n v="221858.99780000001"/>
    <n v="388253.24619999999"/>
    <n v="244783.50080000001"/>
    <n v="428371.1263"/>
    <n v="266181.79310000001"/>
    <n v="465818.13809999998"/>
  </r>
  <r>
    <s v="4"/>
    <n v="5"/>
    <x v="23"/>
    <s v="GA"/>
    <x v="8"/>
    <s v="3"/>
    <x v="2"/>
    <n v="83909.683300000004"/>
    <n v="146841.94579999999"/>
    <n v="115992.61990000001"/>
    <n v="202987.08480000001"/>
    <n v="147233.01120000001"/>
    <n v="257657.7696"/>
    <n v="192502.55850000001"/>
    <n v="336879.47720000002"/>
    <n v="239837.92610000001"/>
    <n v="419716.37060000002"/>
    <n v="270018.03580000001"/>
    <n v="472531.56270000001"/>
    <n v="299775.0208"/>
    <n v="524606.28639999998"/>
  </r>
  <r>
    <s v="4"/>
    <n v="5"/>
    <x v="23"/>
    <s v="GA"/>
    <x v="8"/>
    <s v="4"/>
    <x v="3"/>
    <n v="92026.038400000005"/>
    <n v="147241.66380000001"/>
    <n v="128836.4538"/>
    <n v="206138.32920000001"/>
    <n v="165646.86919999999"/>
    <n v="265034.99469999998"/>
    <n v="220862.49230000001"/>
    <n v="353379.99280000001"/>
    <n v="276078.1153"/>
    <n v="441724.99109999998"/>
    <n v="312888.5307"/>
    <n v="500621.65659999999"/>
    <n v="349698.9461"/>
    <n v="559518.32200000004"/>
  </r>
  <r>
    <s v="4"/>
    <n v="5"/>
    <x v="23"/>
    <s v="GA"/>
    <x v="154"/>
    <s v="1"/>
    <x v="0"/>
    <n v="105514.1505"/>
    <n v="184649.7634"/>
    <n v="136852.63260000001"/>
    <n v="239492.10709999999"/>
    <n v="163444.73929999999"/>
    <n v="286028.29379999998"/>
    <n v="194769.86410000001"/>
    <n v="340847.26209999999"/>
    <n v="229711.14910000001"/>
    <n v="401994.51079999999"/>
    <n v="251959.78940000001"/>
    <n v="440929.63140000001"/>
    <n v="272862.3455"/>
    <n v="477509.10460000002"/>
  </r>
  <r>
    <s v="4"/>
    <n v="5"/>
    <x v="23"/>
    <s v="GA"/>
    <x v="154"/>
    <s v="2"/>
    <x v="1"/>
    <n v="89135.032300000006"/>
    <n v="155986.30660000001"/>
    <n v="118317.0089"/>
    <n v="207054.76560000001"/>
    <n v="145267.9896"/>
    <n v="254218.98180000001"/>
    <n v="181843.97779999999"/>
    <n v="318226.96110000001"/>
    <n v="219425.26509999999"/>
    <n v="383994.21399999998"/>
    <n v="242126.6243"/>
    <n v="423721.59259999997"/>
    <n v="263326.93190000003"/>
    <n v="460822.13079999998"/>
  </r>
  <r>
    <s v="4"/>
    <n v="5"/>
    <x v="23"/>
    <s v="GA"/>
    <x v="154"/>
    <s v="3"/>
    <x v="2"/>
    <n v="82678.278300000005"/>
    <n v="144686.98689999999"/>
    <n v="114268.6528"/>
    <n v="199970.14240000001"/>
    <n v="145016.48209999999"/>
    <n v="253778.8437"/>
    <n v="189547.1863"/>
    <n v="331707.576"/>
    <n v="236143.71100000001"/>
    <n v="413251.49410000001"/>
    <n v="265831.2586"/>
    <n v="465204.70260000002"/>
    <n v="295095.68160000001"/>
    <n v="516417.44280000002"/>
  </r>
  <r>
    <s v="4"/>
    <n v="5"/>
    <x v="23"/>
    <s v="GA"/>
    <x v="154"/>
    <s v="4"/>
    <x v="3"/>
    <n v="90986.924899999998"/>
    <n v="145579.08199999999"/>
    <n v="127381.6948"/>
    <n v="203810.71479999999"/>
    <n v="163776.46479999999"/>
    <n v="262042.34760000001"/>
    <n v="218368.61979999999"/>
    <n v="349389.79680000001"/>
    <n v="272960.77470000001"/>
    <n v="436737.24609999999"/>
    <n v="309355.54460000002"/>
    <n v="494968.87880000001"/>
    <n v="345750.31469999999"/>
    <n v="553200.51170000003"/>
  </r>
  <r>
    <s v="4"/>
    <n v="5"/>
    <x v="23"/>
    <s v="GA"/>
    <x v="155"/>
    <s v="1"/>
    <x v="0"/>
    <n v="107481.05989999999"/>
    <n v="188091.85490000001"/>
    <n v="139491.55110000001"/>
    <n v="244110.2144"/>
    <n v="166673.076"/>
    <n v="291677.88309999998"/>
    <n v="198723.54380000001"/>
    <n v="347766.20169999998"/>
    <n v="234449.55"/>
    <n v="410286.71240000002"/>
    <n v="257189.16390000001"/>
    <n v="450081.03690000001"/>
    <n v="278582.69"/>
    <n v="487519.70740000001"/>
  </r>
  <r>
    <s v="4"/>
    <n v="5"/>
    <x v="23"/>
    <s v="GA"/>
    <x v="155"/>
    <s v="2"/>
    <x v="1"/>
    <n v="90321.855899999995"/>
    <n v="158063.24780000001"/>
    <n v="120073.2781"/>
    <n v="210128.23670000001"/>
    <n v="147630.76629999999"/>
    <n v="258353.84099999999"/>
    <n v="185182.13879999999"/>
    <n v="324068.74290000001"/>
    <n v="223673.86180000001"/>
    <n v="391429.25819999998"/>
    <n v="246887.75270000001"/>
    <n v="432053.56719999999"/>
    <n v="268593.20870000002"/>
    <n v="470038.1153"/>
  </r>
  <r>
    <s v="4"/>
    <n v="5"/>
    <x v="23"/>
    <s v="GA"/>
    <x v="155"/>
    <s v="3"/>
    <x v="2"/>
    <n v="83478.186499999996"/>
    <n v="146086.82639999999"/>
    <n v="115318.00350000001"/>
    <n v="201806.5062"/>
    <n v="146275.15410000001"/>
    <n v="255981.5197"/>
    <n v="191044.07629999999"/>
    <n v="334327.1336"/>
    <n v="237977.19140000001"/>
    <n v="416460.08490000002"/>
    <n v="267823.57069999998"/>
    <n v="468691.2488"/>
    <n v="297226.6765"/>
    <n v="520146.6838"/>
  </r>
  <r>
    <s v="4"/>
    <n v="5"/>
    <x v="23"/>
    <s v="GA"/>
    <x v="155"/>
    <s v="4"/>
    <x v="3"/>
    <n v="92672.369399999996"/>
    <n v="148275.79319999999"/>
    <n v="129741.3171"/>
    <n v="207586.11050000001"/>
    <n v="166810.26490000001"/>
    <n v="266896.4277"/>
    <n v="222413.68650000001"/>
    <n v="355861.90360000002"/>
    <n v="278017.10810000001"/>
    <n v="444827.37959999999"/>
    <n v="315086.05579999997"/>
    <n v="504137.69679999998"/>
    <n v="352155.0036"/>
    <n v="563448.01410000003"/>
  </r>
  <r>
    <s v="4"/>
    <n v="5"/>
    <x v="23"/>
    <s v="GA"/>
    <x v="156"/>
    <s v="1"/>
    <x v="0"/>
    <n v="109281.3132"/>
    <n v="191242.29810000001"/>
    <n v="141774.7844"/>
    <n v="248105.87280000001"/>
    <n v="169354.84169999999"/>
    <n v="296370.973"/>
    <n v="201856.5128"/>
    <n v="353248.89740000002"/>
    <n v="238100.149"/>
    <n v="416675.26069999998"/>
    <n v="261174.47870000001"/>
    <n v="457055.33760000003"/>
    <n v="282864.98180000001"/>
    <n v="495013.71830000001"/>
  </r>
  <r>
    <s v="4"/>
    <n v="5"/>
    <x v="23"/>
    <s v="GA"/>
    <x v="156"/>
    <s v="2"/>
    <x v="1"/>
    <n v="92122.184200000003"/>
    <n v="161213.8222"/>
    <n v="122356.51149999999"/>
    <n v="214123.89499999999"/>
    <n v="150312.53200000001"/>
    <n v="263046.93099999998"/>
    <n v="188315.1079"/>
    <n v="329551.4387"/>
    <n v="227324.46090000001"/>
    <n v="397817.8064"/>
    <n v="250873.0674"/>
    <n v="439027.86790000001"/>
    <n v="272875.50069999998"/>
    <n v="477532.1262"/>
  </r>
  <r>
    <s v="4"/>
    <n v="5"/>
    <x v="23"/>
    <s v="GA"/>
    <x v="156"/>
    <s v="3"/>
    <x v="2"/>
    <n v="85325.294099999999"/>
    <n v="149319.26459999999"/>
    <n v="117903.95419999999"/>
    <n v="206331.9198"/>
    <n v="149599.94769999999"/>
    <n v="261799.90849999999"/>
    <n v="195477.13449999999"/>
    <n v="342084.9853"/>
    <n v="243518.51420000001"/>
    <n v="426157.39970000001"/>
    <n v="274103.7365"/>
    <n v="479681.53889999999"/>
    <n v="304245.68530000001"/>
    <n v="532429.94920000003"/>
  </r>
  <r>
    <s v="4"/>
    <n v="5"/>
    <x v="23"/>
    <s v="GA"/>
    <x v="156"/>
    <s v="4"/>
    <x v="3"/>
    <n v="94231.039699999994"/>
    <n v="150769.66570000001"/>
    <n v="131923.45550000001"/>
    <n v="211077.53200000001"/>
    <n v="169615.8714"/>
    <n v="271385.3983"/>
    <n v="226154.4952"/>
    <n v="361847.19770000002"/>
    <n v="282693.11900000001"/>
    <n v="452308.99709999998"/>
    <n v="320385.53480000002"/>
    <n v="512616.86339999997"/>
    <n v="358077.95069999999"/>
    <n v="572924.72970000003"/>
  </r>
  <r>
    <s v="4"/>
    <n v="5"/>
    <x v="23"/>
    <s v="GA"/>
    <x v="157"/>
    <s v="1"/>
    <x v="0"/>
    <n v="102472.06170000001"/>
    <n v="179326.10800000001"/>
    <n v="132958.3192"/>
    <n v="232677.05859999999"/>
    <n v="158838.48329999999"/>
    <n v="277967.34570000001"/>
    <n v="189343.06700000001"/>
    <n v="331350.36719999998"/>
    <n v="223354.86180000001"/>
    <n v="390871.00819999998"/>
    <n v="245006.5778"/>
    <n v="428761.5111"/>
    <n v="265365.67330000002"/>
    <n v="464389.92839999998"/>
  </r>
  <r>
    <s v="4"/>
    <n v="5"/>
    <x v="23"/>
    <s v="GA"/>
    <x v="157"/>
    <s v="2"/>
    <x v="1"/>
    <n v="86287.858399999997"/>
    <n v="151003.75219999999"/>
    <n v="114643.35739999999"/>
    <n v="200625.87549999999"/>
    <n v="140878.12330000001"/>
    <n v="246536.7156"/>
    <n v="176571.06020000001"/>
    <n v="308999.3553"/>
    <n v="213191.42879999999"/>
    <n v="373085.00040000002"/>
    <n v="235290.47409999999"/>
    <n v="411758.3297"/>
    <n v="255943.77650000001"/>
    <n v="447901.60879999999"/>
  </r>
  <r>
    <s v="4"/>
    <n v="5"/>
    <x v="23"/>
    <s v="GA"/>
    <x v="157"/>
    <s v="3"/>
    <x v="2"/>
    <n v="79861.562300000005"/>
    <n v="139757.734"/>
    <n v="110342.88069999999"/>
    <n v="193100.04120000001"/>
    <n v="139991.68410000001"/>
    <n v="244985.44709999999"/>
    <n v="182892.79029999999"/>
    <n v="320062.38319999998"/>
    <n v="227835.12400000001"/>
    <n v="398711.4669"/>
    <n v="256436.26819999999"/>
    <n v="448763.4693"/>
    <n v="284619.3248"/>
    <n v="498083.81849999999"/>
  </r>
  <r>
    <s v="4"/>
    <n v="5"/>
    <x v="23"/>
    <s v="GA"/>
    <x v="157"/>
    <s v="4"/>
    <x v="3"/>
    <n v="88357.445300000007"/>
    <n v="141371.91450000001"/>
    <n v="123700.42329999999"/>
    <n v="197920.68030000001"/>
    <n v="159043.40150000001"/>
    <n v="254469.446"/>
    <n v="212057.86859999999"/>
    <n v="339292.59480000002"/>
    <n v="265072.3358"/>
    <n v="424115.74349999998"/>
    <n v="300415.3138"/>
    <n v="480664.50929999998"/>
    <n v="335758.29190000001"/>
    <n v="537213.27509999997"/>
  </r>
  <r>
    <s v="4"/>
    <n v="5"/>
    <x v="24"/>
    <s v="KY"/>
    <x v="158"/>
    <s v="1"/>
    <x v="0"/>
    <n v="113981.8651"/>
    <n v="199468.264"/>
    <n v="148169.37469999999"/>
    <n v="259296.40580000001"/>
    <n v="177251.99660000001"/>
    <n v="310190.99400000001"/>
    <n v="211628.89249999999"/>
    <n v="370350.56180000002"/>
    <n v="249881.60310000001"/>
    <n v="437292.80540000001"/>
    <n v="274205.7083"/>
    <n v="479859.98940000002"/>
    <n v="297171.1348"/>
    <n v="520049.48599999998"/>
  </r>
  <r>
    <s v="4"/>
    <n v="5"/>
    <x v="24"/>
    <s v="KY"/>
    <x v="158"/>
    <s v="2"/>
    <x v="1"/>
    <n v="94482.429699999993"/>
    <n v="165344.25210000001"/>
    <n v="126103.15519999999"/>
    <n v="220680.52179999999"/>
    <n v="155613.00820000001"/>
    <n v="272322.76429999998"/>
    <n v="196240.93220000001"/>
    <n v="343421.63130000001"/>
    <n v="237636.50279999999"/>
    <n v="415863.88"/>
    <n v="262499.55900000001"/>
    <n v="459374.22820000001"/>
    <n v="285819.45159999997"/>
    <n v="500184.04029999999"/>
  </r>
  <r>
    <s v="4"/>
    <n v="5"/>
    <x v="24"/>
    <s v="KY"/>
    <x v="158"/>
    <s v="3"/>
    <x v="2"/>
    <n v="86493.607999999993"/>
    <n v="151363.81409999999"/>
    <n v="119328.0312"/>
    <n v="208824.05470000001"/>
    <n v="151159.42439999999"/>
    <n v="264528.9926"/>
    <n v="197012.4191"/>
    <n v="344771.73340000003"/>
    <n v="245324.72390000001"/>
    <n v="429318.26679999998"/>
    <n v="275893.87699999998"/>
    <n v="482814.28480000002"/>
    <n v="305959.31020000001"/>
    <n v="535428.79280000005"/>
  </r>
  <r>
    <s v="4"/>
    <n v="5"/>
    <x v="24"/>
    <s v="KY"/>
    <x v="158"/>
    <s v="4"/>
    <x v="3"/>
    <n v="98248.253100000002"/>
    <n v="157197.20740000001"/>
    <n v="137547.55429999999"/>
    <n v="220076.09030000001"/>
    <n v="176846.85560000001"/>
    <n v="282954.97320000001"/>
    <n v="235795.80739999999"/>
    <n v="377273.29759999999"/>
    <n v="294744.75939999998"/>
    <n v="471591.62199999997"/>
    <n v="334044.06060000003"/>
    <n v="534470.50490000006"/>
    <n v="373343.36180000001"/>
    <n v="597349.38780000003"/>
  </r>
  <r>
    <s v="4"/>
    <n v="5"/>
    <x v="24"/>
    <s v="KY"/>
    <x v="159"/>
    <s v="1"/>
    <x v="0"/>
    <n v="112656.70699999999"/>
    <n v="197149.23740000001"/>
    <n v="146380.45910000001"/>
    <n v="256165.8034"/>
    <n v="175054.2291"/>
    <n v="306344.90100000001"/>
    <n v="208924.71900000001"/>
    <n v="365618.25829999999"/>
    <n v="246632.02559999999"/>
    <n v="431606.04479999997"/>
    <n v="270615.7941"/>
    <n v="473577.6398"/>
    <n v="293237.74209999997"/>
    <n v="513166.04869999998"/>
  </r>
  <r>
    <s v="4"/>
    <n v="5"/>
    <x v="24"/>
    <s v="KY"/>
    <x v="159"/>
    <s v="2"/>
    <x v="1"/>
    <n v="93742.341400000005"/>
    <n v="164049.0975"/>
    <n v="124976.22560000001"/>
    <n v="218708.39490000001"/>
    <n v="154064.40969999999"/>
    <n v="269612.717"/>
    <n v="193998.397"/>
    <n v="339497.1949"/>
    <n v="234754.27799999999"/>
    <n v="410819.9865"/>
    <n v="259260.8291"/>
    <n v="453706.4509"/>
    <n v="282226.6091"/>
    <n v="493896.56589999999"/>
  </r>
  <r>
    <s v="4"/>
    <n v="5"/>
    <x v="24"/>
    <s v="KY"/>
    <x v="159"/>
    <s v="3"/>
    <x v="2"/>
    <n v="86047.604099999997"/>
    <n v="150583.30710000001"/>
    <n v="118756.5162"/>
    <n v="207823.90340000001"/>
    <n v="150492.48920000001"/>
    <n v="263361.85609999998"/>
    <n v="196259.1765"/>
    <n v="343453.5588"/>
    <n v="244411.39449999999"/>
    <n v="427719.94040000002"/>
    <n v="274922.99469999998"/>
    <n v="481115.24060000002"/>
    <n v="304945.98639999999"/>
    <n v="533655.47620000003"/>
  </r>
  <r>
    <s v="4"/>
    <n v="5"/>
    <x v="24"/>
    <s v="KY"/>
    <x v="159"/>
    <s v="4"/>
    <x v="3"/>
    <n v="97114.061400000006"/>
    <n v="155382.5006"/>
    <n v="135959.68599999999"/>
    <n v="217535.50090000001"/>
    <n v="174805.31049999999"/>
    <n v="279688.50109999999"/>
    <n v="233073.74739999999"/>
    <n v="372918.00140000001"/>
    <n v="291342.18430000002"/>
    <n v="466147.50180000003"/>
    <n v="330187.8088"/>
    <n v="528300.50199999998"/>
    <n v="369033.43339999998"/>
    <n v="590453.50230000005"/>
  </r>
  <r>
    <s v="4"/>
    <n v="5"/>
    <x v="24"/>
    <s v="KY"/>
    <x v="160"/>
    <s v="1"/>
    <x v="0"/>
    <n v="111498.2012"/>
    <n v="195121.85219999999"/>
    <n v="144947.22349999999"/>
    <n v="253657.64120000001"/>
    <n v="173403.02660000001"/>
    <n v="303455.2965"/>
    <n v="207041.2488"/>
    <n v="362322.18540000002"/>
    <n v="244470.24119999999"/>
    <n v="427822.92210000003"/>
    <n v="268269.9302"/>
    <n v="469472.37790000002"/>
    <n v="290742.39130000002"/>
    <n v="508799.18479999999"/>
  </r>
  <r>
    <s v="4"/>
    <n v="5"/>
    <x v="24"/>
    <s v="KY"/>
    <x v="160"/>
    <s v="2"/>
    <x v="1"/>
    <n v="92388.745699999999"/>
    <n v="161680.30499999999"/>
    <n v="123322.3281"/>
    <n v="215814.0742"/>
    <n v="152196.8175"/>
    <n v="266344.43060000002"/>
    <n v="191961.04749999999"/>
    <n v="335931.83299999998"/>
    <n v="232470.04269999999"/>
    <n v="406822.5748"/>
    <n v="256797.9037"/>
    <n v="449396.33159999998"/>
    <n v="279617.7415"/>
    <n v="489331.0477"/>
  </r>
  <r>
    <s v="4"/>
    <n v="5"/>
    <x v="24"/>
    <s v="KY"/>
    <x v="160"/>
    <s v="3"/>
    <x v="2"/>
    <n v="84554.398700000005"/>
    <n v="147970.19760000001"/>
    <n v="116648.39840000001"/>
    <n v="204134.6974"/>
    <n v="147759.42879999999"/>
    <n v="258579.00039999999"/>
    <n v="192569.76120000001"/>
    <n v="336997.0821"/>
    <n v="239790.21739999999"/>
    <n v="419632.88059999997"/>
    <n v="269664.2525"/>
    <n v="471912.44199999998"/>
    <n v="299044.6421"/>
    <n v="523328.12359999999"/>
  </r>
  <r>
    <s v="4"/>
    <n v="5"/>
    <x v="24"/>
    <s v="KY"/>
    <x v="160"/>
    <s v="4"/>
    <x v="3"/>
    <n v="96106.640599999999"/>
    <n v="153770.62729999999"/>
    <n v="134549.29689999999"/>
    <n v="215278.87820000001"/>
    <n v="172991.95310000001"/>
    <n v="276787.12900000002"/>
    <n v="230655.9374"/>
    <n v="369049.50540000002"/>
    <n v="288319.92180000001"/>
    <n v="461311.88179999997"/>
    <n v="326762.57809999998"/>
    <n v="522820.13260000001"/>
    <n v="365205.23430000001"/>
    <n v="584328.38359999994"/>
  </r>
  <r>
    <s v="4"/>
    <n v="5"/>
    <x v="24"/>
    <s v="KY"/>
    <x v="161"/>
    <s v="1"/>
    <x v="0"/>
    <n v="115657.13280000001"/>
    <n v="202399.98240000001"/>
    <n v="150185.85250000001"/>
    <n v="262825.24180000002"/>
    <n v="179523.84400000001"/>
    <n v="314166.72690000001"/>
    <n v="214146.34030000001"/>
    <n v="374756.09539999999"/>
    <n v="252716.3645"/>
    <n v="442253.63799999998"/>
    <n v="277257.99320000003"/>
    <n v="485201.48810000002"/>
    <n v="300374.90379999997"/>
    <n v="525656.08160000003"/>
  </r>
  <r>
    <s v="4"/>
    <n v="5"/>
    <x v="24"/>
    <s v="KY"/>
    <x v="161"/>
    <s v="2"/>
    <x v="1"/>
    <n v="96742.892099999997"/>
    <n v="169300.0612"/>
    <n v="128781.61900000001"/>
    <n v="225367.8333"/>
    <n v="158534.0246"/>
    <n v="277434.5429"/>
    <n v="199220.0183"/>
    <n v="348635.03200000001"/>
    <n v="240838.617"/>
    <n v="421467.5797"/>
    <n v="265903.0282"/>
    <n v="465330.29920000001"/>
    <n v="289363.7708"/>
    <n v="506386.59879999998"/>
  </r>
  <r>
    <s v="4"/>
    <n v="5"/>
    <x v="24"/>
    <s v="KY"/>
    <x v="161"/>
    <s v="3"/>
    <x v="2"/>
    <n v="89126.1204"/>
    <n v="155970.71059999999"/>
    <n v="123066.439"/>
    <n v="215366.2683"/>
    <n v="156033.81849999999"/>
    <n v="273059.18239999999"/>
    <n v="203647.61559999999"/>
    <n v="356383.3273"/>
    <n v="253646.94339999999"/>
    <n v="443882.15100000001"/>
    <n v="285389.95010000002"/>
    <n v="499432.41269999999"/>
    <n v="316644.34830000001"/>
    <n v="554127.60959999997"/>
  </r>
  <r>
    <s v="4"/>
    <n v="5"/>
    <x v="24"/>
    <s v="KY"/>
    <x v="161"/>
    <s v="4"/>
    <x v="3"/>
    <n v="99711.848400000003"/>
    <n v="159538.95980000001"/>
    <n v="139596.5877"/>
    <n v="223354.54370000001"/>
    <n v="179481.32699999999"/>
    <n v="287170.1275"/>
    <n v="239308.43609999999"/>
    <n v="382893.50349999999"/>
    <n v="299135.54509999999"/>
    <n v="478616.87929999997"/>
    <n v="339020.2844"/>
    <n v="542432.46310000005"/>
    <n v="378905.02380000002"/>
    <n v="606248.04709999997"/>
  </r>
  <r>
    <s v="4"/>
    <n v="5"/>
    <x v="24"/>
    <s v="KY"/>
    <x v="162"/>
    <s v="1"/>
    <x v="0"/>
    <n v="114456.9639"/>
    <n v="200299.6868"/>
    <n v="148663.69699999999"/>
    <n v="260161.46969999999"/>
    <n v="177736.00020000001"/>
    <n v="311038.00030000001"/>
    <n v="212057.6943"/>
    <n v="371100.96490000002"/>
    <n v="250282.63190000001"/>
    <n v="437994.60570000001"/>
    <n v="274601.11670000001"/>
    <n v="480551.95439999999"/>
    <n v="297520.04259999999"/>
    <n v="520660.07439999998"/>
  </r>
  <r>
    <s v="4"/>
    <n v="5"/>
    <x v="24"/>
    <s v="KY"/>
    <x v="162"/>
    <s v="2"/>
    <x v="1"/>
    <n v="95542.673299999995"/>
    <n v="167199.67819999999"/>
    <n v="127259.4635"/>
    <n v="222704.06109999999"/>
    <n v="156746.1807"/>
    <n v="274305.81630000001"/>
    <n v="197131.37229999999"/>
    <n v="344979.90149999998"/>
    <n v="238404.88430000001"/>
    <n v="417208.54749999999"/>
    <n v="263246.15169999999"/>
    <n v="460680.76549999998"/>
    <n v="286508.90950000001"/>
    <n v="501390.59159999999"/>
  </r>
  <r>
    <s v="4"/>
    <n v="5"/>
    <x v="24"/>
    <s v="KY"/>
    <x v="162"/>
    <s v="3"/>
    <x v="2"/>
    <n v="87894.715299999996"/>
    <n v="153815.7518"/>
    <n v="121342.47199999999"/>
    <n v="212349.3259"/>
    <n v="153817.28950000001"/>
    <n v="269180.25650000002"/>
    <n v="200692.24350000001"/>
    <n v="351211.42609999998"/>
    <n v="249952.72820000001"/>
    <n v="437417.2745"/>
    <n v="281203.17290000001"/>
    <n v="492105.5526"/>
    <n v="311965.00910000002"/>
    <n v="545938.76599999995"/>
  </r>
  <r>
    <s v="4"/>
    <n v="5"/>
    <x v="24"/>
    <s v="KY"/>
    <x v="162"/>
    <s v="4"/>
    <x v="3"/>
    <n v="98672.734800000006"/>
    <n v="157876.3781"/>
    <n v="138141.82870000001"/>
    <n v="221026.92929999999"/>
    <n v="177610.92259999999"/>
    <n v="284177.48050000001"/>
    <n v="236814.56359999999"/>
    <n v="378903.30739999999"/>
    <n v="296018.20449999999"/>
    <n v="473629.13429999998"/>
    <n v="335487.29840000003"/>
    <n v="536779.68539999996"/>
    <n v="374956.39230000001"/>
    <n v="599930.23670000001"/>
  </r>
  <r>
    <s v="4"/>
    <n v="5"/>
    <x v="24"/>
    <s v="KY"/>
    <x v="163"/>
    <s v="1"/>
    <x v="0"/>
    <n v="115657.13280000001"/>
    <n v="202399.98240000001"/>
    <n v="150185.85250000001"/>
    <n v="262825.24180000002"/>
    <n v="179523.84400000001"/>
    <n v="314166.72690000001"/>
    <n v="214146.34030000001"/>
    <n v="374756.09539999999"/>
    <n v="252716.3645"/>
    <n v="442253.63799999998"/>
    <n v="277257.99320000003"/>
    <n v="485201.48810000002"/>
    <n v="300374.90379999997"/>
    <n v="525656.08160000003"/>
  </r>
  <r>
    <s v="4"/>
    <n v="5"/>
    <x v="24"/>
    <s v="KY"/>
    <x v="163"/>
    <s v="2"/>
    <x v="1"/>
    <n v="96742.892099999997"/>
    <n v="169300.0612"/>
    <n v="128781.61900000001"/>
    <n v="225367.8333"/>
    <n v="158534.0246"/>
    <n v="277434.5429"/>
    <n v="199220.0183"/>
    <n v="348635.03200000001"/>
    <n v="240838.617"/>
    <n v="421467.5797"/>
    <n v="265903.0282"/>
    <n v="465330.29920000001"/>
    <n v="289363.7708"/>
    <n v="506386.59879999998"/>
  </r>
  <r>
    <s v="4"/>
    <n v="5"/>
    <x v="24"/>
    <s v="KY"/>
    <x v="163"/>
    <s v="3"/>
    <x v="2"/>
    <n v="89126.1204"/>
    <n v="155970.71059999999"/>
    <n v="123066.439"/>
    <n v="215366.2683"/>
    <n v="156033.81849999999"/>
    <n v="273059.18239999999"/>
    <n v="203647.61559999999"/>
    <n v="356383.3273"/>
    <n v="253646.94339999999"/>
    <n v="443882.15100000001"/>
    <n v="285389.95010000002"/>
    <n v="499432.41269999999"/>
    <n v="316644.34830000001"/>
    <n v="554127.60959999997"/>
  </r>
  <r>
    <s v="4"/>
    <n v="5"/>
    <x v="24"/>
    <s v="KY"/>
    <x v="163"/>
    <s v="4"/>
    <x v="3"/>
    <n v="99711.848400000003"/>
    <n v="159538.95980000001"/>
    <n v="139596.5877"/>
    <n v="223354.54370000001"/>
    <n v="179481.32699999999"/>
    <n v="287170.1275"/>
    <n v="239308.43609999999"/>
    <n v="382893.50349999999"/>
    <n v="299135.54509999999"/>
    <n v="478616.87929999997"/>
    <n v="339020.2844"/>
    <n v="542432.46310000005"/>
    <n v="378905.02380000002"/>
    <n v="606248.04709999997"/>
  </r>
  <r>
    <s v="4"/>
    <n v="5"/>
    <x v="24"/>
    <s v="KY"/>
    <x v="164"/>
    <s v="1"/>
    <x v="0"/>
    <n v="112615.04369999999"/>
    <n v="197076.3265"/>
    <n v="146291.5385"/>
    <n v="256010.1925"/>
    <n v="174917.5871"/>
    <n v="306105.77740000002"/>
    <n v="208719.54199999999"/>
    <n v="365259.19839999999"/>
    <n v="246360.07569999999"/>
    <n v="431130.13250000001"/>
    <n v="270304.77980000002"/>
    <n v="473033.36459999997"/>
    <n v="292878.22950000002"/>
    <n v="512536.90159999998"/>
  </r>
  <r>
    <s v="4"/>
    <n v="5"/>
    <x v="24"/>
    <s v="KY"/>
    <x v="164"/>
    <s v="2"/>
    <x v="1"/>
    <n v="93895.719200000007"/>
    <n v="164317.5086"/>
    <n v="125107.9684"/>
    <n v="218938.94459999999"/>
    <n v="154144.1586"/>
    <n v="269752.27769999998"/>
    <n v="193947.1004"/>
    <n v="339407.42560000002"/>
    <n v="234604.77970000001"/>
    <n v="410558.36459999997"/>
    <n v="259066.8768"/>
    <n v="453367.0343"/>
    <n v="281980.6139"/>
    <n v="493466.07429999998"/>
  </r>
  <r>
    <s v="4"/>
    <n v="5"/>
    <x v="24"/>
    <s v="KY"/>
    <x v="164"/>
    <s v="3"/>
    <x v="2"/>
    <n v="86309.406000000003"/>
    <n v="151041.46049999999"/>
    <n v="119140.6692"/>
    <n v="208496.17110000001"/>
    <n v="151009.02359999999"/>
    <n v="264265.79129999998"/>
    <n v="196993.22399999999"/>
    <n v="344738.14199999999"/>
    <n v="245338.36199999999"/>
    <n v="429342.1335"/>
    <n v="275994.96590000001"/>
    <n v="482991.19050000003"/>
    <n v="306167.9988"/>
    <n v="535793.99789999996"/>
  </r>
  <r>
    <s v="4"/>
    <n v="5"/>
    <x v="24"/>
    <s v="KY"/>
    <x v="164"/>
    <s v="4"/>
    <x v="3"/>
    <n v="97082.368499999997"/>
    <n v="155331.79199999999"/>
    <n v="135915.31589999999"/>
    <n v="217464.50880000001"/>
    <n v="174748.26329999999"/>
    <n v="279597.2255"/>
    <n v="232997.6845"/>
    <n v="372796.30060000002"/>
    <n v="291247.10560000001"/>
    <n v="465995.37589999998"/>
    <n v="330080.05300000001"/>
    <n v="528128.09259999997"/>
    <n v="368913.00030000001"/>
    <n v="590260.80940000003"/>
  </r>
  <r>
    <s v="4"/>
    <n v="5"/>
    <x v="24"/>
    <s v="KY"/>
    <x v="165"/>
    <s v="1"/>
    <x v="0"/>
    <n v="111414.87119999999"/>
    <n v="194976.02480000001"/>
    <n v="144769.37839999999"/>
    <n v="253346.4123"/>
    <n v="173129.73800000001"/>
    <n v="302977.04149999999"/>
    <n v="206630.8897"/>
    <n v="361604.05699999997"/>
    <n v="243926.3358"/>
    <n v="426871.08769999997"/>
    <n v="267647.89549999998"/>
    <n v="468383.81699999998"/>
    <n v="290023.35979999998"/>
    <n v="507540.87949999998"/>
  </r>
  <r>
    <s v="4"/>
    <n v="5"/>
    <x v="24"/>
    <s v="KY"/>
    <x v="165"/>
    <s v="2"/>
    <x v="1"/>
    <n v="92695.496799999994"/>
    <n v="162217.11929999999"/>
    <n v="123585.8083"/>
    <n v="216275.16450000001"/>
    <n v="152356.30960000001"/>
    <n v="266623.5417"/>
    <n v="191858.44820000001"/>
    <n v="335752.2843"/>
    <n v="232171.0398"/>
    <n v="406299.31969999999"/>
    <n v="256409.99239999999"/>
    <n v="448717.48670000001"/>
    <n v="279125.74410000001"/>
    <n v="488470.05219999998"/>
  </r>
  <r>
    <s v="4"/>
    <n v="5"/>
    <x v="24"/>
    <s v="KY"/>
    <x v="165"/>
    <s v="3"/>
    <x v="2"/>
    <n v="85077.997300000003"/>
    <n v="148886.49530000001"/>
    <n v="117416.6969"/>
    <n v="205479.21969999999"/>
    <n v="148792.48790000001"/>
    <n v="260386.85380000001"/>
    <n v="194037.84299999999"/>
    <n v="339566.2254"/>
    <n v="241644.13579999999"/>
    <n v="422877.2377"/>
    <n v="271808.17629999999"/>
    <n v="475664.30859999999"/>
    <n v="301488.64569999999"/>
    <n v="527605.12990000006"/>
  </r>
  <r>
    <s v="4"/>
    <n v="5"/>
    <x v="24"/>
    <s v="KY"/>
    <x v="165"/>
    <s v="4"/>
    <x v="3"/>
    <n v="96043.251900000003"/>
    <n v="153669.20540000001"/>
    <n v="134460.5526"/>
    <n v="215136.88750000001"/>
    <n v="172877.85329999999"/>
    <n v="276604.56959999999"/>
    <n v="230503.8046"/>
    <n v="368806.09269999998"/>
    <n v="288129.75569999998"/>
    <n v="461007.61599999998"/>
    <n v="326547.0564"/>
    <n v="522475.29800000001"/>
    <n v="364964.35710000002"/>
    <n v="583942.98010000004"/>
  </r>
  <r>
    <s v="4"/>
    <n v="5"/>
    <x v="25"/>
    <s v="MS"/>
    <x v="166"/>
    <s v="1"/>
    <x v="0"/>
    <n v="110048.0537"/>
    <n v="192584.09409999999"/>
    <n v="142891.54740000001"/>
    <n v="250060.20790000001"/>
    <n v="170795.33470000001"/>
    <n v="298891.83559999999"/>
    <n v="203721.5466"/>
    <n v="356512.70649999997"/>
    <n v="240404.8173"/>
    <n v="420708.4302"/>
    <n v="263746.9767"/>
    <n v="461557.20929999999"/>
    <n v="285730.46500000003"/>
    <n v="500028.3138"/>
  </r>
  <r>
    <s v="4"/>
    <n v="5"/>
    <x v="25"/>
    <s v="MS"/>
    <x v="166"/>
    <s v="2"/>
    <x v="1"/>
    <n v="92108.788799999995"/>
    <n v="161190.3805"/>
    <n v="122590.62519999999"/>
    <n v="214533.59400000001"/>
    <n v="150887.46489999999"/>
    <n v="264053.0637"/>
    <n v="189564.62289999999"/>
    <n v="331738.09000000003"/>
    <n v="229139.32490000001"/>
    <n v="400993.81849999999"/>
    <n v="252977.3193"/>
    <n v="442710.30869999999"/>
    <n v="275286.91629999998"/>
    <n v="481752.10350000003"/>
  </r>
  <r>
    <s v="4"/>
    <n v="5"/>
    <x v="25"/>
    <s v="MS"/>
    <x v="166"/>
    <s v="3"/>
    <x v="2"/>
    <n v="84893.797300000006"/>
    <n v="148564.1453"/>
    <n v="117229.33779999999"/>
    <n v="205151.34109999999"/>
    <n v="148642.0906"/>
    <n v="260123.65849999999"/>
    <n v="194018.65229999999"/>
    <n v="339532.64169999998"/>
    <n v="241657.7795"/>
    <n v="422901.114"/>
    <n v="271909.27140000003"/>
    <n v="475841.22499999998"/>
    <n v="301697.34100000001"/>
    <n v="527970.34669999999"/>
  </r>
  <r>
    <s v="4"/>
    <n v="5"/>
    <x v="25"/>
    <s v="MS"/>
    <x v="166"/>
    <s v="4"/>
    <x v="3"/>
    <n v="94877.370599999995"/>
    <n v="151803.79519999999"/>
    <n v="132828.31880000001"/>
    <n v="212525.31330000001"/>
    <n v="170779.26699999999"/>
    <n v="273246.83130000002"/>
    <n v="227705.6894"/>
    <n v="364329.10840000003"/>
    <n v="284632.11170000001"/>
    <n v="455411.38559999998"/>
    <n v="322583.06"/>
    <n v="516132.90360000002"/>
    <n v="360534.00819999998"/>
    <n v="576854.42169999995"/>
  </r>
  <r>
    <s v="4"/>
    <n v="5"/>
    <x v="25"/>
    <s v="MS"/>
    <x v="154"/>
    <s v="1"/>
    <x v="0"/>
    <n v="102121.95600000001"/>
    <n v="178713.42300000001"/>
    <n v="132730.76209999999"/>
    <n v="232278.83369999999"/>
    <n v="158764.40960000001"/>
    <n v="277837.71669999999"/>
    <n v="189529.8002"/>
    <n v="331677.15029999998"/>
    <n v="223769.68669999999"/>
    <n v="391596.95179999998"/>
    <n v="245544.21660000001"/>
    <n v="429702.37900000002"/>
    <n v="266095.3077"/>
    <n v="465666.78850000002"/>
  </r>
  <r>
    <s v="4"/>
    <n v="5"/>
    <x v="25"/>
    <s v="MS"/>
    <x v="154"/>
    <s v="2"/>
    <x v="1"/>
    <n v="84767.486999999994"/>
    <n v="148343.1023"/>
    <n v="113091.82709999999"/>
    <n v="197910.69750000001"/>
    <n v="139505.7101"/>
    <n v="244134.99280000001"/>
    <n v="175834.51569999999"/>
    <n v="307710.40250000003"/>
    <n v="212871.5477"/>
    <n v="372525.2084"/>
    <n v="235125.74400000001"/>
    <n v="411470.05180000002"/>
    <n v="255992.30979999999"/>
    <n v="447986.54210000002"/>
  </r>
  <r>
    <s v="4"/>
    <n v="5"/>
    <x v="25"/>
    <s v="MS"/>
    <x v="154"/>
    <s v="3"/>
    <x v="2"/>
    <n v="77675.056100000002"/>
    <n v="135931.34820000001"/>
    <n v="107175.99069999999"/>
    <n v="187557.98379999999"/>
    <n v="135784.22870000001"/>
    <n v="237622.4001"/>
    <n v="177010.84099999999"/>
    <n v="309768.97169999999"/>
    <n v="220426.23929999999"/>
    <n v="385745.91869999998"/>
    <n v="247911.08360000001"/>
    <n v="433844.39620000002"/>
    <n v="274947.61709999997"/>
    <n v="481158.32990000001"/>
  </r>
  <r>
    <s v="4"/>
    <n v="5"/>
    <x v="25"/>
    <s v="MS"/>
    <x v="154"/>
    <s v="4"/>
    <x v="3"/>
    <n v="88028.044899999994"/>
    <n v="140844.87409999999"/>
    <n v="123239.26300000001"/>
    <n v="197182.82370000001"/>
    <n v="158450.4809"/>
    <n v="253520.7732"/>
    <n v="211267.30790000001"/>
    <n v="338027.69770000002"/>
    <n v="264084.1349"/>
    <n v="422534.62219999998"/>
    <n v="299295.3529"/>
    <n v="478872.57169999997"/>
    <n v="334506.57089999999"/>
    <n v="535210.52139999997"/>
  </r>
  <r>
    <s v="4"/>
    <n v="5"/>
    <x v="25"/>
    <s v="MS"/>
    <x v="167"/>
    <s v="1"/>
    <x v="0"/>
    <n v="105805.79610000001"/>
    <n v="185160.14309999999"/>
    <n v="137475.0784"/>
    <n v="240581.3872"/>
    <n v="164401.23480000001"/>
    <n v="287702.16090000002"/>
    <n v="196206.1035"/>
    <n v="343360.68119999999"/>
    <n v="231614.79740000001"/>
    <n v="405325.89549999998"/>
    <n v="254136.88870000001"/>
    <n v="444739.5552"/>
    <n v="275378.93160000001"/>
    <n v="481913.13030000002"/>
  </r>
  <r>
    <s v="4"/>
    <n v="5"/>
    <x v="25"/>
    <s v="MS"/>
    <x v="167"/>
    <s v="2"/>
    <x v="1"/>
    <n v="88061.396099999998"/>
    <n v="154107.44330000001"/>
    <n v="117394.81819999999"/>
    <n v="205440.93169999999"/>
    <n v="144709.7548"/>
    <n v="253242.07079999999"/>
    <n v="182203.05919999999"/>
    <n v="318855.35369999998"/>
    <n v="220471.75580000001"/>
    <n v="385825.57270000002"/>
    <n v="243484.29259999999"/>
    <n v="426097.51209999999"/>
    <n v="265048.8996"/>
    <n v="463835.57429999998"/>
  </r>
  <r>
    <s v="4"/>
    <n v="5"/>
    <x v="25"/>
    <s v="MS"/>
    <x v="167"/>
    <s v="3"/>
    <x v="2"/>
    <n v="80845.676300000006"/>
    <n v="141479.93350000001"/>
    <n v="111579.59849999999"/>
    <n v="195264.29749999999"/>
    <n v="141400.7634"/>
    <n v="247451.33609999999"/>
    <n v="184408.88430000001"/>
    <n v="322715.54749999999"/>
    <n v="229654.9774"/>
    <n v="401896.21029999998"/>
    <n v="258327.50380000001"/>
    <n v="452073.13160000002"/>
    <n v="286541.64500000002"/>
    <n v="501447.8787"/>
  </r>
  <r>
    <s v="4"/>
    <n v="5"/>
    <x v="25"/>
    <s v="MS"/>
    <x v="167"/>
    <s v="4"/>
    <x v="3"/>
    <n v="91208.777400000006"/>
    <n v="145934.04610000001"/>
    <n v="127692.2884"/>
    <n v="204307.66440000001"/>
    <n v="164175.79930000001"/>
    <n v="262681.28279999999"/>
    <n v="218901.06570000001"/>
    <n v="350241.71039999998"/>
    <n v="273626.3321"/>
    <n v="437802.13799999998"/>
    <n v="310109.8431"/>
    <n v="496175.75640000001"/>
    <n v="346593.3541"/>
    <n v="554549.37479999999"/>
  </r>
  <r>
    <s v="4"/>
    <n v="5"/>
    <x v="25"/>
    <s v="MS"/>
    <x v="168"/>
    <s v="1"/>
    <x v="0"/>
    <n v="110606.47500000001"/>
    <n v="193561.3314"/>
    <n v="143563.70509999999"/>
    <n v="251236.48389999999"/>
    <n v="171552.6153"/>
    <n v="300217.07679999998"/>
    <n v="204560.69380000001"/>
    <n v="357981.21409999998"/>
    <n v="241349.73540000001"/>
    <n v="422362.0368"/>
    <n v="264764.40240000002"/>
    <n v="463337.70429999998"/>
    <n v="286798.38520000002"/>
    <n v="501897.1741"/>
  </r>
  <r>
    <s v="4"/>
    <n v="5"/>
    <x v="25"/>
    <s v="MS"/>
    <x v="168"/>
    <s v="2"/>
    <x v="1"/>
    <n v="92862.275099999999"/>
    <n v="162508.98149999999"/>
    <n v="123483.4448"/>
    <n v="216096.02849999999"/>
    <n v="151861.13529999999"/>
    <n v="265756.98670000001"/>
    <n v="190557.6495"/>
    <n v="333475.88660000003"/>
    <n v="230206.69380000001"/>
    <n v="402861.71419999999"/>
    <n v="254111.8063"/>
    <n v="444695.66110000003"/>
    <n v="276468.35320000001"/>
    <n v="483819.61800000002"/>
  </r>
  <r>
    <s v="4"/>
    <n v="5"/>
    <x v="25"/>
    <s v="MS"/>
    <x v="168"/>
    <s v="3"/>
    <x v="2"/>
    <n v="85771.300099999993"/>
    <n v="150099.77540000001"/>
    <n v="118475.47199999999"/>
    <n v="207332.076"/>
    <n v="150266.88639999999"/>
    <n v="262967.05129999999"/>
    <n v="196230.38159999999"/>
    <n v="343403.1678"/>
    <n v="244431.84899999999"/>
    <n v="427755.73560000001"/>
    <n v="275074.625"/>
    <n v="481380.59360000002"/>
    <n v="305259.01579999999"/>
    <n v="534203.27749999997"/>
  </r>
  <r>
    <s v="4"/>
    <n v="5"/>
    <x v="25"/>
    <s v="MS"/>
    <x v="168"/>
    <s v="4"/>
    <x v="3"/>
    <n v="95365.234599999996"/>
    <n v="152584.37779999999"/>
    <n v="133511.3285"/>
    <n v="213618.12880000001"/>
    <n v="171657.42230000001"/>
    <n v="274651.8798"/>
    <n v="228876.5631"/>
    <n v="366202.50640000001"/>
    <n v="286095.70390000002"/>
    <n v="457753.13309999998"/>
    <n v="324241.7978"/>
    <n v="518786.88410000002"/>
    <n v="362387.89159999997"/>
    <n v="579820.63520000002"/>
  </r>
  <r>
    <s v="4"/>
    <n v="5"/>
    <x v="25"/>
    <s v="MS"/>
    <x v="169"/>
    <s v="1"/>
    <x v="0"/>
    <n v="103322.12480000001"/>
    <n v="180813.71840000001"/>
    <n v="134252.91759999999"/>
    <n v="234942.6059"/>
    <n v="160552.25339999999"/>
    <n v="280966.44329999998"/>
    <n v="191618.44620000001"/>
    <n v="335332.28080000001"/>
    <n v="226203.41940000001"/>
    <n v="395855.984"/>
    <n v="248201.09299999999"/>
    <n v="434351.91279999999"/>
    <n v="268950.16899999999"/>
    <n v="470662.79570000002"/>
  </r>
  <r>
    <s v="4"/>
    <n v="5"/>
    <x v="25"/>
    <s v="MS"/>
    <x v="169"/>
    <s v="2"/>
    <x v="1"/>
    <n v="85967.705900000001"/>
    <n v="150443.4853"/>
    <n v="114613.98269999999"/>
    <n v="200574.46969999999"/>
    <n v="141293.554"/>
    <n v="247263.7194"/>
    <n v="177923.1617"/>
    <n v="311365.5331"/>
    <n v="215305.28030000001"/>
    <n v="376784.24060000002"/>
    <n v="237782.62040000001"/>
    <n v="416119.5857"/>
    <n v="258847.17110000001"/>
    <n v="452982.54930000001"/>
  </r>
  <r>
    <s v="4"/>
    <n v="5"/>
    <x v="25"/>
    <s v="MS"/>
    <x v="169"/>
    <s v="3"/>
    <x v="2"/>
    <n v="78906.461200000005"/>
    <n v="138086.307"/>
    <n v="108899.9578"/>
    <n v="190574.92619999999"/>
    <n v="138000.75769999999"/>
    <n v="241501.326"/>
    <n v="179966.21309999999"/>
    <n v="314940.87290000002"/>
    <n v="224120.45439999999"/>
    <n v="392210.79519999999"/>
    <n v="252097.86069999999"/>
    <n v="441171.25630000001"/>
    <n v="279626.95630000002"/>
    <n v="489347.17349999998"/>
  </r>
  <r>
    <s v="4"/>
    <n v="5"/>
    <x v="25"/>
    <s v="MS"/>
    <x v="169"/>
    <s v="4"/>
    <x v="3"/>
    <n v="89067.158500000005"/>
    <n v="142507.45569999999"/>
    <n v="124694.02190000001"/>
    <n v="199510.43799999999"/>
    <n v="160320.88529999999"/>
    <n v="256513.42019999999"/>
    <n v="213761.18040000001"/>
    <n v="342017.89370000002"/>
    <n v="267201.4755"/>
    <n v="427522.36719999998"/>
    <n v="302828.33889999997"/>
    <n v="484525.34940000001"/>
    <n v="338455.2023"/>
    <n v="541528.33180000004"/>
  </r>
  <r>
    <s v="4"/>
    <n v="5"/>
    <x v="25"/>
    <s v="MS"/>
    <x v="170"/>
    <s v="1"/>
    <x v="0"/>
    <n v="105122.3817"/>
    <n v="183964.16800000001"/>
    <n v="136536.15549999999"/>
    <n v="238938.27220000001"/>
    <n v="163234.02429999999"/>
    <n v="285659.54259999999"/>
    <n v="194751.42139999999"/>
    <n v="340814.98749999999"/>
    <n v="229854.02559999999"/>
    <n v="402244.54489999998"/>
    <n v="252186.41570000001"/>
    <n v="441326.22739999997"/>
    <n v="273232.4694"/>
    <n v="478156.82140000002"/>
  </r>
  <r>
    <s v="4"/>
    <n v="5"/>
    <x v="25"/>
    <s v="MS"/>
    <x v="170"/>
    <s v="2"/>
    <x v="1"/>
    <n v="87768.037800000006"/>
    <n v="153594.06599999999"/>
    <n v="116897.2205"/>
    <n v="204570.13589999999"/>
    <n v="143975.32500000001"/>
    <n v="251956.8187"/>
    <n v="181056.13699999999"/>
    <n v="316848.23969999998"/>
    <n v="218955.8866"/>
    <n v="383172.8015"/>
    <n v="241767.943"/>
    <n v="423093.90029999998"/>
    <n v="263129.47149999999"/>
    <n v="460476.57510000002"/>
  </r>
  <r>
    <s v="4"/>
    <n v="5"/>
    <x v="25"/>
    <s v="MS"/>
    <x v="170"/>
    <s v="3"/>
    <x v="2"/>
    <n v="80753.572400000005"/>
    <n v="141318.75159999999"/>
    <n v="111485.9135"/>
    <n v="195100.34880000001"/>
    <n v="141325.55799999999"/>
    <n v="247319.72640000001"/>
    <n v="184399.2801"/>
    <n v="322698.7402"/>
    <n v="229661.78820000001"/>
    <n v="401908.12920000002"/>
    <n v="258378.03890000001"/>
    <n v="452161.56819999998"/>
    <n v="286645.9791"/>
    <n v="501630.4633"/>
  </r>
  <r>
    <s v="4"/>
    <n v="5"/>
    <x v="25"/>
    <s v="MS"/>
    <x v="170"/>
    <s v="4"/>
    <x v="3"/>
    <n v="90625.831900000005"/>
    <n v="145001.33319999999"/>
    <n v="126876.16469999999"/>
    <n v="203001.8665"/>
    <n v="163126.49739999999"/>
    <n v="261002.39980000001"/>
    <n v="217501.99660000001"/>
    <n v="348003.1997"/>
    <n v="271877.49570000003"/>
    <n v="435003.99969999999"/>
    <n v="308127.8284"/>
    <n v="493004.53289999999"/>
    <n v="344378.16129999998"/>
    <n v="551005.0662"/>
  </r>
  <r>
    <s v="4"/>
    <n v="5"/>
    <x v="25"/>
    <s v="MS"/>
    <x v="171"/>
    <s v="1"/>
    <x v="0"/>
    <n v="100880.124"/>
    <n v="176540.21710000001"/>
    <n v="131119.68659999999"/>
    <n v="229459.45139999999"/>
    <n v="156839.92449999999"/>
    <n v="274469.86790000001"/>
    <n v="187235.97829999999"/>
    <n v="327662.9621"/>
    <n v="221064.00580000001"/>
    <n v="386862.01"/>
    <n v="242576.32759999999"/>
    <n v="424508.57329999999"/>
    <n v="262880.93599999999"/>
    <n v="460041.63799999998"/>
  </r>
  <r>
    <s v="4"/>
    <n v="5"/>
    <x v="25"/>
    <s v="MS"/>
    <x v="171"/>
    <s v="2"/>
    <x v="1"/>
    <n v="83720.645000000004"/>
    <n v="146511.12880000001"/>
    <n v="111701.4136"/>
    <n v="195477.4737"/>
    <n v="137797.61480000001"/>
    <n v="241145.8259"/>
    <n v="173694.57329999999"/>
    <n v="303965.50339999999"/>
    <n v="210288.31770000001"/>
    <n v="368004.55579999997"/>
    <n v="232274.91639999999"/>
    <n v="406481.10350000003"/>
    <n v="252891.45480000001"/>
    <n v="442560.04580000002"/>
  </r>
  <r>
    <s v="4"/>
    <n v="5"/>
    <x v="25"/>
    <s v="MS"/>
    <x v="171"/>
    <s v="3"/>
    <x v="2"/>
    <n v="76705.451400000005"/>
    <n v="134234.54"/>
    <n v="105836.1744"/>
    <n v="185213.3051"/>
    <n v="134084.23079999999"/>
    <n v="234647.40400000001"/>
    <n v="174789.51199999999"/>
    <n v="305881.64600000001"/>
    <n v="217658.98610000001"/>
    <n v="380903.2255"/>
    <n v="244796.27129999999"/>
    <n v="428393.47480000003"/>
    <n v="271490.2831"/>
    <n v="475107.99530000001"/>
  </r>
  <r>
    <s v="4"/>
    <n v="5"/>
    <x v="25"/>
    <s v="MS"/>
    <x v="171"/>
    <s v="4"/>
    <x v="3"/>
    <n v="86957.238800000006"/>
    <n v="139131.58410000001"/>
    <n v="121740.1342"/>
    <n v="194784.2176"/>
    <n v="156523.02970000001"/>
    <n v="250436.8512"/>
    <n v="208697.37289999999"/>
    <n v="333915.80160000001"/>
    <n v="260871.71609999999"/>
    <n v="417394.75199999998"/>
    <n v="295654.6116"/>
    <n v="473047.38569999998"/>
    <n v="330437.50709999999"/>
    <n v="528700.01930000004"/>
  </r>
  <r>
    <s v="4"/>
    <n v="5"/>
    <x v="26"/>
    <s v="NC"/>
    <x v="172"/>
    <s v="1"/>
    <x v="0"/>
    <n v="117974.1441"/>
    <n v="206454.75210000001"/>
    <n v="153052.323"/>
    <n v="267841.56520000001"/>
    <n v="182826.24830000001"/>
    <n v="319945.93449999997"/>
    <n v="217913.27929999999"/>
    <n v="381348.2389"/>
    <n v="257039.93169999999"/>
    <n v="449819.88050000003"/>
    <n v="281949.7193"/>
    <n v="493412.00870000001"/>
    <n v="305365.60320000001"/>
    <n v="534389.80570000003"/>
  </r>
  <r>
    <s v="4"/>
    <n v="5"/>
    <x v="26"/>
    <s v="NC"/>
    <x v="172"/>
    <s v="2"/>
    <x v="1"/>
    <n v="99450.084400000007"/>
    <n v="174037.64780000001"/>
    <n v="132089.4148"/>
    <n v="231156.47589999999"/>
    <n v="162269.2095"/>
    <n v="283971.11670000001"/>
    <n v="203294.71720000001"/>
    <n v="355765.75510000001"/>
    <n v="245407.08670000001"/>
    <n v="429462.40159999998"/>
    <n v="270828.87760000001"/>
    <n v="473950.53580000001"/>
    <n v="294581.50429999997"/>
    <n v="515517.63250000001"/>
  </r>
  <r>
    <s v="4"/>
    <n v="5"/>
    <x v="26"/>
    <s v="NC"/>
    <x v="172"/>
    <s v="3"/>
    <x v="2"/>
    <n v="92112.532699999996"/>
    <n v="161196.93229999999"/>
    <n v="127282.67690000001"/>
    <n v="222744.6845"/>
    <n v="161499.9424"/>
    <n v="282624.89919999999"/>
    <n v="211026.45060000001"/>
    <n v="369296.28840000002"/>
    <n v="262889.30310000002"/>
    <n v="460056.2806"/>
    <n v="295907.44069999998"/>
    <n v="517838.02120000002"/>
    <n v="328447.04430000001"/>
    <n v="574782.32750000001"/>
  </r>
  <r>
    <s v="4"/>
    <n v="5"/>
    <x v="26"/>
    <s v="NC"/>
    <x v="172"/>
    <s v="4"/>
    <x v="3"/>
    <n v="101726.68979999999"/>
    <n v="162762.70619999999"/>
    <n v="142417.36569999999"/>
    <n v="227867.7886"/>
    <n v="183108.0416"/>
    <n v="292972.87109999999"/>
    <n v="244144.05549999999"/>
    <n v="390630.49469999998"/>
    <n v="305180.06949999998"/>
    <n v="488288.11839999998"/>
    <n v="345870.74540000001"/>
    <n v="553393.20090000005"/>
    <n v="386561.42139999999"/>
    <n v="618498.28330000001"/>
  </r>
  <r>
    <s v="4"/>
    <n v="5"/>
    <x v="26"/>
    <s v="NC"/>
    <x v="173"/>
    <s v="1"/>
    <x v="0"/>
    <n v="119090.9903"/>
    <n v="208409.23310000001"/>
    <n v="154396.64309999999"/>
    <n v="270194.12530000001"/>
    <n v="184340.8149"/>
    <n v="322596.42619999999"/>
    <n v="219591.57990000001"/>
    <n v="384285.2648"/>
    <n v="258929.7751"/>
    <n v="453127.10649999999"/>
    <n v="283984.5785"/>
    <n v="496973.01250000001"/>
    <n v="307501.45209999999"/>
    <n v="538127.54110000003"/>
  </r>
  <r>
    <s v="4"/>
    <n v="5"/>
    <x v="26"/>
    <s v="NC"/>
    <x v="173"/>
    <s v="2"/>
    <x v="1"/>
    <n v="100957.06050000001"/>
    <n v="176674.8559"/>
    <n v="133875.0589"/>
    <n v="234281.353"/>
    <n v="164216.55549999999"/>
    <n v="287378.97220000002"/>
    <n v="205280.77669999999"/>
    <n v="359241.35920000001"/>
    <n v="247541.83180000001"/>
    <n v="433198.20569999999"/>
    <n v="273097.85969999997"/>
    <n v="477921.25449999998"/>
    <n v="296944.38660000003"/>
    <n v="519652.6765"/>
  </r>
  <r>
    <s v="4"/>
    <n v="5"/>
    <x v="26"/>
    <s v="NC"/>
    <x v="173"/>
    <s v="3"/>
    <x v="2"/>
    <n v="93867.542100000006"/>
    <n v="164268.19880000001"/>
    <n v="129774.9504"/>
    <n v="227106.16329999999"/>
    <n v="164749.54070000001"/>
    <n v="288311.69620000001"/>
    <n v="215449.9178"/>
    <n v="377037.35609999998"/>
    <n v="268437.45319999999"/>
    <n v="469765.54310000001"/>
    <n v="302238.16029999999"/>
    <n v="528916.78040000005"/>
    <n v="335570.40769999998"/>
    <n v="587248.21349999995"/>
  </r>
  <r>
    <s v="4"/>
    <n v="5"/>
    <x v="26"/>
    <s v="NC"/>
    <x v="173"/>
    <s v="4"/>
    <x v="3"/>
    <n v="102702.42110000001"/>
    <n v="164323.87609999999"/>
    <n v="143783.38939999999"/>
    <n v="230053.4265"/>
    <n v="184864.3578"/>
    <n v="295782.97690000001"/>
    <n v="246485.81039999999"/>
    <n v="394377.3026"/>
    <n v="308107.26309999998"/>
    <n v="492971.62829999998"/>
    <n v="349188.23149999999"/>
    <n v="558701.17870000005"/>
    <n v="390269.19990000001"/>
    <n v="624430.7291"/>
  </r>
  <r>
    <s v="4"/>
    <n v="5"/>
    <x v="26"/>
    <s v="NC"/>
    <x v="174"/>
    <s v="1"/>
    <x v="0"/>
    <n v="119774.40089999999"/>
    <n v="209605.2016"/>
    <n v="155335.56090000001"/>
    <n v="271837.23149999999"/>
    <n v="185508.01930000001"/>
    <n v="324639.03379999998"/>
    <n v="221046.25459999999"/>
    <n v="386830.94549999997"/>
    <n v="260690.53810000001"/>
    <n v="456208.44140000001"/>
    <n v="285935.04190000001"/>
    <n v="500386.32329999999"/>
    <n v="309647.90360000002"/>
    <n v="541883.83149999997"/>
  </r>
  <r>
    <s v="4"/>
    <n v="5"/>
    <x v="26"/>
    <s v="NC"/>
    <x v="174"/>
    <s v="2"/>
    <x v="1"/>
    <n v="101250.4163"/>
    <n v="177188.2285"/>
    <n v="134372.65270000001"/>
    <n v="235152.1421"/>
    <n v="164950.98060000001"/>
    <n v="288664.21590000001"/>
    <n v="206427.6925"/>
    <n v="361248.46179999999"/>
    <n v="249057.69289999999"/>
    <n v="435850.96250000002"/>
    <n v="274814.20020000002"/>
    <n v="480924.8504"/>
    <n v="298863.80479999998"/>
    <n v="523011.65830000001"/>
  </r>
  <r>
    <s v="4"/>
    <n v="5"/>
    <x v="26"/>
    <s v="NC"/>
    <x v="174"/>
    <s v="3"/>
    <x v="2"/>
    <n v="93959.644"/>
    <n v="164429.37700000001"/>
    <n v="129868.6326"/>
    <n v="227270.10699999999"/>
    <n v="164824.7427"/>
    <n v="288443.29969999997"/>
    <n v="215459.51749999999"/>
    <n v="377054.1556"/>
    <n v="268430.63689999998"/>
    <n v="469753.61459999997"/>
    <n v="302187.6189"/>
    <n v="528828.33310000005"/>
    <n v="335466.06709999999"/>
    <n v="587065.61730000004"/>
  </r>
  <r>
    <s v="4"/>
    <n v="5"/>
    <x v="26"/>
    <s v="NC"/>
    <x v="174"/>
    <s v="4"/>
    <x v="3"/>
    <n v="103285.36320000001"/>
    <n v="165256.58360000001"/>
    <n v="144599.5085"/>
    <n v="231359.21710000001"/>
    <n v="185913.6538"/>
    <n v="297461.8505"/>
    <n v="247884.87169999999"/>
    <n v="396615.80060000002"/>
    <n v="309856.08970000001"/>
    <n v="495769.75089999998"/>
    <n v="351170.23499999999"/>
    <n v="561872.38430000003"/>
    <n v="392484.38020000001"/>
    <n v="627975.01769999997"/>
  </r>
  <r>
    <s v="4"/>
    <n v="5"/>
    <x v="26"/>
    <s v="NC"/>
    <x v="175"/>
    <s v="1"/>
    <x v="0"/>
    <n v="116048.90150000001"/>
    <n v="203085.57769999999"/>
    <n v="150502.3296"/>
    <n v="263379.07689999999"/>
    <n v="179734.55900000001"/>
    <n v="314535.47810000001"/>
    <n v="214164.78279999999"/>
    <n v="374788.37"/>
    <n v="252573.48790000001"/>
    <n v="442003.60379999998"/>
    <n v="277031.36700000003"/>
    <n v="484804.8922"/>
    <n v="300004.77990000002"/>
    <n v="525008.36490000004"/>
  </r>
  <r>
    <s v="4"/>
    <n v="5"/>
    <x v="26"/>
    <s v="NC"/>
    <x v="175"/>
    <s v="2"/>
    <x v="1"/>
    <n v="98109.886700000003"/>
    <n v="171692.30170000001"/>
    <n v="130201.4074"/>
    <n v="227852.46290000001"/>
    <n v="159826.68919999999"/>
    <n v="279696.70610000001"/>
    <n v="200007.8591"/>
    <n v="350013.75349999999"/>
    <n v="241307.99549999999"/>
    <n v="422288.99209999997"/>
    <n v="266261.7095"/>
    <n v="465957.99160000001"/>
    <n v="289561.23119999998"/>
    <n v="506732.1545"/>
  </r>
  <r>
    <s v="4"/>
    <n v="5"/>
    <x v="26"/>
    <s v="NC"/>
    <x v="175"/>
    <s v="3"/>
    <x v="2"/>
    <n v="91050.826199999996"/>
    <n v="159338.94589999999"/>
    <n v="125849.1783"/>
    <n v="220236.06200000001"/>
    <n v="159724.7427"/>
    <n v="279518.29969999997"/>
    <n v="208795.52179999999"/>
    <n v="365392.16310000001"/>
    <n v="260128.86619999999"/>
    <n v="455225.5159"/>
    <n v="292843.16979999997"/>
    <n v="512475.54710000003"/>
    <n v="325094.05089999997"/>
    <n v="568914.58909999998"/>
  </r>
  <r>
    <s v="4"/>
    <n v="5"/>
    <x v="26"/>
    <s v="NC"/>
    <x v="175"/>
    <s v="4"/>
    <x v="3"/>
    <n v="100072.94130000001"/>
    <n v="160116.70860000001"/>
    <n v="140102.11790000001"/>
    <n v="224163.39199999999"/>
    <n v="180131.29440000001"/>
    <n v="288210.07539999997"/>
    <n v="240175.05929999999"/>
    <n v="384280.1005"/>
    <n v="300218.82410000003"/>
    <n v="480350.12569999998"/>
    <n v="340248.00069999998"/>
    <n v="544396.80909999995"/>
    <n v="380277.17719999998"/>
    <n v="608443.49250000005"/>
  </r>
  <r>
    <s v="4"/>
    <n v="5"/>
    <x v="26"/>
    <s v="NC"/>
    <x v="176"/>
    <s v="1"/>
    <x v="0"/>
    <n v="120332.8222"/>
    <n v="210582.43900000001"/>
    <n v="156007.71859999999"/>
    <n v="273013.50750000001"/>
    <n v="186265.29990000001"/>
    <n v="325964.27490000002"/>
    <n v="221885.40169999999"/>
    <n v="388299.45309999998"/>
    <n v="261635.45610000001"/>
    <n v="457862.04810000001"/>
    <n v="286952.46759999997"/>
    <n v="502166.81819999998"/>
    <n v="310715.82380000001"/>
    <n v="543752.69169999997"/>
  </r>
  <r>
    <s v="4"/>
    <n v="5"/>
    <x v="26"/>
    <s v="NC"/>
    <x v="176"/>
    <s v="2"/>
    <x v="1"/>
    <n v="102003.9025"/>
    <n v="178506.82949999999"/>
    <n v="135265.4724"/>
    <n v="236714.57670000001"/>
    <n v="165924.65090000001"/>
    <n v="290368.13900000002"/>
    <n v="207420.71909999999"/>
    <n v="362986.25839999999"/>
    <n v="250125.0618"/>
    <n v="437718.85820000002"/>
    <n v="275948.68729999999"/>
    <n v="482910.20280000003"/>
    <n v="300045.24160000001"/>
    <n v="525079.17279999994"/>
  </r>
  <r>
    <s v="4"/>
    <n v="5"/>
    <x v="26"/>
    <s v="NC"/>
    <x v="176"/>
    <s v="3"/>
    <x v="2"/>
    <n v="94837.146900000007"/>
    <n v="165965.00700000001"/>
    <n v="131114.76680000001"/>
    <n v="229450.842"/>
    <n v="166449.5385"/>
    <n v="291286.6924"/>
    <n v="217671.24669999999"/>
    <n v="380924.68170000002"/>
    <n v="271204.70640000002"/>
    <n v="474608.23619999998"/>
    <n v="305352.97249999997"/>
    <n v="534367.70180000004"/>
    <n v="339027.74180000002"/>
    <n v="593298.54810000001"/>
  </r>
  <r>
    <s v="4"/>
    <n v="5"/>
    <x v="26"/>
    <s v="NC"/>
    <x v="176"/>
    <s v="4"/>
    <x v="3"/>
    <n v="103773.2273"/>
    <n v="166037.16620000001"/>
    <n v="145282.51819999999"/>
    <n v="232452.03260000001"/>
    <n v="186791.80910000001"/>
    <n v="298866.89899999998"/>
    <n v="249055.74540000001"/>
    <n v="398489.1986"/>
    <n v="311319.68180000002"/>
    <n v="498111.49839999998"/>
    <n v="352828.97279999999"/>
    <n v="564526.36470000003"/>
    <n v="394338.26360000001"/>
    <n v="630941.23120000004"/>
  </r>
  <r>
    <s v="4"/>
    <n v="5"/>
    <x v="26"/>
    <s v="NC"/>
    <x v="177"/>
    <s v="1"/>
    <x v="0"/>
    <n v="118490.9059"/>
    <n v="207359.08540000001"/>
    <n v="153635.56529999999"/>
    <n v="268862.23920000001"/>
    <n v="183446.89309999999"/>
    <n v="321032.06280000001"/>
    <n v="218547.25690000001"/>
    <n v="382457.69959999999"/>
    <n v="257712.9088"/>
    <n v="450997.59039999999"/>
    <n v="282656.14039999997"/>
    <n v="494648.24560000002"/>
    <n v="306074.02149999997"/>
    <n v="535629.53760000004"/>
  </r>
  <r>
    <s v="4"/>
    <n v="5"/>
    <x v="26"/>
    <s v="NC"/>
    <x v="177"/>
    <s v="2"/>
    <x v="1"/>
    <n v="100356.95110000001"/>
    <n v="175624.66450000001"/>
    <n v="133113.9811"/>
    <n v="232949.46679999999"/>
    <n v="163322.63370000001"/>
    <n v="285814.60889999999"/>
    <n v="204236.45370000001"/>
    <n v="357413.79399999999"/>
    <n v="246324.96549999999"/>
    <n v="431068.68959999998"/>
    <n v="271769.4215"/>
    <n v="475596.48759999999"/>
    <n v="295516.95600000001"/>
    <n v="517154.67290000001"/>
  </r>
  <r>
    <s v="4"/>
    <n v="5"/>
    <x v="26"/>
    <s v="NC"/>
    <x v="177"/>
    <s v="3"/>
    <x v="2"/>
    <n v="93251.839600000007"/>
    <n v="163190.7194"/>
    <n v="128912.9669"/>
    <n v="225597.69209999999"/>
    <n v="163641.27609999999"/>
    <n v="286372.23320000002"/>
    <n v="213972.23180000001"/>
    <n v="374451.40549999999"/>
    <n v="266590.3456"/>
    <n v="466533.10489999998"/>
    <n v="300144.77169999998"/>
    <n v="525253.3504"/>
    <n v="333230.73810000002"/>
    <n v="583153.79169999994"/>
  </r>
  <r>
    <s v="4"/>
    <n v="5"/>
    <x v="26"/>
    <s v="NC"/>
    <x v="177"/>
    <s v="4"/>
    <x v="3"/>
    <n v="102182.8642"/>
    <n v="163492.58530000001"/>
    <n v="143056.01"/>
    <n v="228889.61929999999"/>
    <n v="183929.1557"/>
    <n v="294286.65340000001"/>
    <n v="245238.87419999999"/>
    <n v="392382.2046"/>
    <n v="306548.59279999998"/>
    <n v="490477.75579999998"/>
    <n v="347421.73849999998"/>
    <n v="555874.78969999996"/>
    <n v="388294.88410000002"/>
    <n v="621271.82389999996"/>
  </r>
  <r>
    <s v="4"/>
    <n v="5"/>
    <x v="26"/>
    <s v="NC"/>
    <x v="178"/>
    <s v="1"/>
    <x v="0"/>
    <n v="114165.3183"/>
    <n v="199789.30710000001"/>
    <n v="148041.2512"/>
    <n v="259072.18960000001"/>
    <n v="176779.50459999999"/>
    <n v="309364.13309999998"/>
    <n v="210621.4547"/>
    <n v="368587.54570000002"/>
    <n v="248378.9835"/>
    <n v="434663.22110000002"/>
    <n v="272424.01740000001"/>
    <n v="476742.0306"/>
    <n v="295003.45640000002"/>
    <n v="516256.04869999998"/>
  </r>
  <r>
    <s v="4"/>
    <n v="5"/>
    <x v="26"/>
    <s v="NC"/>
    <x v="178"/>
    <s v="2"/>
    <x v="1"/>
    <n v="96616.309399999998"/>
    <n v="169078.54149999999"/>
    <n v="128181.65429999999"/>
    <n v="224317.89490000001"/>
    <n v="157304.41560000001"/>
    <n v="275282.72720000002"/>
    <n v="196772.29079999999"/>
    <n v="344351.50890000002"/>
    <n v="237358.39360000001"/>
    <n v="415377.1887"/>
    <n v="261888.4834"/>
    <n v="458304.84600000002"/>
    <n v="284786.94179999997"/>
    <n v="498377.14809999999"/>
  </r>
  <r>
    <s v="4"/>
    <n v="5"/>
    <x v="26"/>
    <s v="NC"/>
    <x v="178"/>
    <s v="3"/>
    <x v="2"/>
    <n v="89727.317299999995"/>
    <n v="157022.8052"/>
    <n v="124031.52619999999"/>
    <n v="217055.17079999999"/>
    <n v="157433.00810000001"/>
    <n v="275507.76419999998"/>
    <n v="205830.54550000001"/>
    <n v="360203.4547"/>
    <n v="256441.46179999999"/>
    <n v="448772.55829999998"/>
    <n v="288706.9278"/>
    <n v="505237.1237"/>
    <n v="320519.04570000002"/>
    <n v="560908.32999999996"/>
  </r>
  <r>
    <s v="4"/>
    <n v="5"/>
    <x v="26"/>
    <s v="NC"/>
    <x v="178"/>
    <s v="4"/>
    <x v="3"/>
    <n v="98450.882299999997"/>
    <n v="157521.41409999999"/>
    <n v="137831.2352"/>
    <n v="220529.9797"/>
    <n v="177211.5882"/>
    <n v="283538.5453"/>
    <n v="236282.1176"/>
    <n v="378051.39380000002"/>
    <n v="295352.6471"/>
    <n v="472564.24229999998"/>
    <n v="334733"/>
    <n v="535572.80790000001"/>
    <n v="374113.3529"/>
    <n v="598581.37360000005"/>
  </r>
  <r>
    <s v="4"/>
    <n v="5"/>
    <x v="26"/>
    <s v="NC"/>
    <x v="179"/>
    <s v="1"/>
    <x v="0"/>
    <n v="118574.22840000001"/>
    <n v="207504.89980000001"/>
    <n v="153813.4008"/>
    <n v="269173.45130000002"/>
    <n v="183720.17019999999"/>
    <n v="321510.2978"/>
    <n v="218957.6023"/>
    <n v="383175.80410000001"/>
    <n v="258256.79810000001"/>
    <n v="451949.39659999998"/>
    <n v="283278.15749999997"/>
    <n v="495736.77559999999"/>
    <n v="306793.03389999998"/>
    <n v="536887.80929999996"/>
  </r>
  <r>
    <s v="4"/>
    <n v="5"/>
    <x v="26"/>
    <s v="NC"/>
    <x v="179"/>
    <s v="2"/>
    <x v="1"/>
    <n v="100050.19379999999"/>
    <n v="175087.83919999999"/>
    <n v="132850.49249999999"/>
    <n v="232488.36199999999"/>
    <n v="163163.13140000001"/>
    <n v="285535.48"/>
    <n v="204339.04019999999"/>
    <n v="357593.32040000003"/>
    <n v="246623.95300000001"/>
    <n v="431591.91769999999"/>
    <n v="272157.31589999999"/>
    <n v="476275.3027"/>
    <n v="296008.935"/>
    <n v="518015.6361"/>
  </r>
  <r>
    <s v="4"/>
    <n v="5"/>
    <x v="26"/>
    <s v="NC"/>
    <x v="179"/>
    <s v="3"/>
    <x v="2"/>
    <n v="92728.2353"/>
    <n v="162274.4117"/>
    <n v="128144.66039999999"/>
    <n v="224253.1557"/>
    <n v="162608.20689999999"/>
    <n v="284564.36219999997"/>
    <n v="212504.1366"/>
    <n v="371882.239"/>
    <n v="264736.41070000001"/>
    <n v="463288.71879999997"/>
    <n v="298000.82929999998"/>
    <n v="521501.45120000001"/>
    <n v="330786.71389999997"/>
    <n v="578876.74930000002"/>
  </r>
  <r>
    <s v="4"/>
    <n v="5"/>
    <x v="26"/>
    <s v="NC"/>
    <x v="179"/>
    <s v="4"/>
    <x v="3"/>
    <n v="102246.2466"/>
    <n v="163593.99710000001"/>
    <n v="143144.7452"/>
    <n v="229031.59580000001"/>
    <n v="184043.2438"/>
    <n v="294469.19459999999"/>
    <n v="245390.99179999999"/>
    <n v="392625.59269999998"/>
    <n v="306738.73979999998"/>
    <n v="490781.99099999998"/>
    <n v="347637.23839999997"/>
    <n v="556219.58970000001"/>
    <n v="388535.73700000002"/>
    <n v="621657.18850000005"/>
  </r>
  <r>
    <s v="4"/>
    <n v="5"/>
    <x v="26"/>
    <s v="NC"/>
    <x v="180"/>
    <s v="1"/>
    <x v="0"/>
    <n v="114848.73269999999"/>
    <n v="200985.28219999999"/>
    <n v="148980.1741"/>
    <n v="260715.30470000001"/>
    <n v="177946.71520000001"/>
    <n v="311406.75140000001"/>
    <n v="212076.13680000001"/>
    <n v="371133.23940000002"/>
    <n v="250139.75520000001"/>
    <n v="437744.57160000002"/>
    <n v="274374.49050000001"/>
    <n v="480155.35840000003"/>
    <n v="297149.91869999998"/>
    <n v="520012.35769999999"/>
  </r>
  <r>
    <s v="4"/>
    <n v="5"/>
    <x v="26"/>
    <s v="NC"/>
    <x v="180"/>
    <s v="2"/>
    <x v="1"/>
    <n v="96909.667799999996"/>
    <n v="169591.91870000001"/>
    <n v="128679.2519"/>
    <n v="225188.69070000001"/>
    <n v="158038.84539999999"/>
    <n v="276567.97950000002"/>
    <n v="197919.21309999999"/>
    <n v="346358.62290000002"/>
    <n v="238874.2628"/>
    <n v="418029.95990000002"/>
    <n v="263604.83299999998"/>
    <n v="461308.45779999997"/>
    <n v="286706.36989999999"/>
    <n v="501736.14730000001"/>
  </r>
  <r>
    <s v="4"/>
    <n v="5"/>
    <x v="26"/>
    <s v="NC"/>
    <x v="180"/>
    <s v="3"/>
    <x v="2"/>
    <n v="89819.421100000007"/>
    <n v="157183.9871"/>
    <n v="124125.21120000001"/>
    <n v="217219.11970000001"/>
    <n v="157508.21350000001"/>
    <n v="275639.3738"/>
    <n v="205840.14970000001"/>
    <n v="360220.26189999998"/>
    <n v="256434.65109999999"/>
    <n v="448760.63939999999"/>
    <n v="288656.39260000002"/>
    <n v="505148.68709999998"/>
    <n v="320414.71169999999"/>
    <n v="560725.74549999996"/>
  </r>
  <r>
    <s v="4"/>
    <n v="5"/>
    <x v="26"/>
    <s v="NC"/>
    <x v="180"/>
    <s v="4"/>
    <x v="3"/>
    <n v="99033.827799999999"/>
    <n v="158454.1269"/>
    <n v="138647.35889999999"/>
    <n v="221835.77770000001"/>
    <n v="178260.89009999999"/>
    <n v="285217.42839999998"/>
    <n v="237681.1868"/>
    <n v="380289.9045"/>
    <n v="297101.48340000003"/>
    <n v="475362.38069999998"/>
    <n v="336715.0147"/>
    <n v="538744.03139999998"/>
    <n v="376328.54570000002"/>
    <n v="602125.68220000004"/>
  </r>
  <r>
    <s v="4"/>
    <n v="5"/>
    <x v="26"/>
    <s v="NC"/>
    <x v="91"/>
    <s v="1"/>
    <x v="0"/>
    <n v="116048.90150000001"/>
    <n v="203085.57769999999"/>
    <n v="150502.3296"/>
    <n v="263379.07689999999"/>
    <n v="179734.55900000001"/>
    <n v="314535.47810000001"/>
    <n v="214164.78279999999"/>
    <n v="374788.37"/>
    <n v="252573.48790000001"/>
    <n v="442003.60379999998"/>
    <n v="277031.36700000003"/>
    <n v="484804.8922"/>
    <n v="300004.77990000002"/>
    <n v="525008.36490000004"/>
  </r>
  <r>
    <s v="4"/>
    <n v="5"/>
    <x v="26"/>
    <s v="NC"/>
    <x v="91"/>
    <s v="2"/>
    <x v="1"/>
    <n v="98109.886700000003"/>
    <n v="171692.30170000001"/>
    <n v="130201.4074"/>
    <n v="227852.46290000001"/>
    <n v="159826.68919999999"/>
    <n v="279696.70610000001"/>
    <n v="200007.8591"/>
    <n v="350013.75349999999"/>
    <n v="241307.99549999999"/>
    <n v="422288.99209999997"/>
    <n v="266261.7095"/>
    <n v="465957.99160000001"/>
    <n v="289561.23119999998"/>
    <n v="506732.1545"/>
  </r>
  <r>
    <s v="4"/>
    <n v="5"/>
    <x v="26"/>
    <s v="NC"/>
    <x v="91"/>
    <s v="3"/>
    <x v="2"/>
    <n v="91050.826199999996"/>
    <n v="159338.94589999999"/>
    <n v="125849.1783"/>
    <n v="220236.06200000001"/>
    <n v="159724.7427"/>
    <n v="279518.29969999997"/>
    <n v="208795.52179999999"/>
    <n v="365392.16310000001"/>
    <n v="260128.86619999999"/>
    <n v="455225.5159"/>
    <n v="292843.16979999997"/>
    <n v="512475.54710000003"/>
    <n v="325094.05089999997"/>
    <n v="568914.58909999998"/>
  </r>
  <r>
    <s v="4"/>
    <n v="5"/>
    <x v="26"/>
    <s v="NC"/>
    <x v="91"/>
    <s v="4"/>
    <x v="3"/>
    <n v="100072.94130000001"/>
    <n v="160116.70860000001"/>
    <n v="140102.11790000001"/>
    <n v="224163.39199999999"/>
    <n v="180131.29440000001"/>
    <n v="288210.07539999997"/>
    <n v="240175.05929999999"/>
    <n v="384280.1005"/>
    <n v="300218.82410000003"/>
    <n v="480350.12569999998"/>
    <n v="340248.00069999998"/>
    <n v="544396.80909999995"/>
    <n v="380277.17719999998"/>
    <n v="608443.49250000005"/>
  </r>
  <r>
    <s v="4"/>
    <n v="5"/>
    <x v="26"/>
    <s v="NC"/>
    <x v="181"/>
    <s v="1"/>
    <x v="0"/>
    <n v="115923.9121"/>
    <n v="202866.8461"/>
    <n v="150235.56899999999"/>
    <n v="262912.24579999998"/>
    <n v="179324.63449999999"/>
    <n v="313818.1103"/>
    <n v="213549.25409999999"/>
    <n v="373711.19469999999"/>
    <n v="251757.6415"/>
    <n v="440575.8725"/>
    <n v="276098.32750000001"/>
    <n v="483172.07319999998"/>
    <n v="298926.2463"/>
    <n v="523120.93119999999"/>
  </r>
  <r>
    <s v="4"/>
    <n v="5"/>
    <x v="26"/>
    <s v="NC"/>
    <x v="181"/>
    <s v="2"/>
    <x v="1"/>
    <n v="98570.018200000006"/>
    <n v="172497.53169999999"/>
    <n v="130596.63400000001"/>
    <n v="228544.1096"/>
    <n v="160065.9351"/>
    <n v="280115.38630000001"/>
    <n v="199853.96969999999"/>
    <n v="349744.44699999999"/>
    <n v="240859.5024"/>
    <n v="421504.12920000002"/>
    <n v="265679.85489999998"/>
    <n v="464939.74609999999"/>
    <n v="288823.24849999999"/>
    <n v="505440.68479999999"/>
  </r>
  <r>
    <s v="4"/>
    <n v="5"/>
    <x v="26"/>
    <s v="NC"/>
    <x v="181"/>
    <s v="3"/>
    <x v="2"/>
    <n v="91836.228799999997"/>
    <n v="160713.40049999999"/>
    <n v="127001.6326"/>
    <n v="222252.85709999999"/>
    <n v="161274.33970000001"/>
    <n v="282230.0944"/>
    <n v="210997.6557"/>
    <n v="369245.89740000002"/>
    <n v="262909.75760000001"/>
    <n v="460092.07579999999"/>
    <n v="296059.071"/>
    <n v="518103.37420000002"/>
    <n v="328760.0736"/>
    <n v="575330.12879999995"/>
  </r>
  <r>
    <s v="4"/>
    <n v="5"/>
    <x v="26"/>
    <s v="NC"/>
    <x v="181"/>
    <s v="4"/>
    <x v="3"/>
    <n v="99977.862999999998"/>
    <n v="159964.58319999999"/>
    <n v="139969.00829999999"/>
    <n v="223950.41649999999"/>
    <n v="179960.15349999999"/>
    <n v="287936.24979999999"/>
    <n v="239946.87119999999"/>
    <n v="383914.99979999999"/>
    <n v="299933.58909999998"/>
    <n v="479893.74969999999"/>
    <n v="339924.73420000001"/>
    <n v="543879.58290000004"/>
    <n v="379915.87949999998"/>
    <n v="607865.41630000004"/>
  </r>
  <r>
    <s v="4"/>
    <n v="5"/>
    <x v="27"/>
    <s v="SC"/>
    <x v="125"/>
    <s v="1"/>
    <x v="0"/>
    <n v="119132.6534"/>
    <n v="208482.14350000001"/>
    <n v="154485.56299999999"/>
    <n v="270349.7353"/>
    <n v="184477.45619999999"/>
    <n v="322835.54830000002"/>
    <n v="219796.75580000001"/>
    <n v="384644.32250000001"/>
    <n v="259201.72339999999"/>
    <n v="453603.0159"/>
    <n v="284295.59110000002"/>
    <n v="497517.2844"/>
    <n v="307860.96250000002"/>
    <n v="538756.68449999997"/>
  </r>
  <r>
    <s v="4"/>
    <n v="5"/>
    <x v="27"/>
    <s v="SC"/>
    <x v="125"/>
    <s v="2"/>
    <x v="1"/>
    <n v="100803.68369999999"/>
    <n v="176406.44649999999"/>
    <n v="133743.31690000001"/>
    <n v="234050.8045"/>
    <n v="164136.80710000001"/>
    <n v="287239.41239999997"/>
    <n v="205332.07310000001"/>
    <n v="359331.12790000002"/>
    <n v="247691.32920000001"/>
    <n v="433459.826"/>
    <n v="273291.81089999998"/>
    <n v="478260.66899999999"/>
    <n v="297190.38030000002"/>
    <n v="520083.16560000001"/>
  </r>
  <r>
    <s v="4"/>
    <n v="5"/>
    <x v="27"/>
    <s v="SC"/>
    <x v="125"/>
    <s v="3"/>
    <x v="2"/>
    <n v="93605.741800000003"/>
    <n v="163810.04819999999"/>
    <n v="129390.79979999999"/>
    <n v="226433.8996"/>
    <n v="164233.00940000001"/>
    <n v="287407.76640000002"/>
    <n v="214715.87469999999"/>
    <n v="375752.7806"/>
    <n v="267510.49129999999"/>
    <n v="468143.35969999997"/>
    <n v="301166.19530000002"/>
    <n v="527040.84180000005"/>
    <n v="334348.40259999997"/>
    <n v="585109.70449999999"/>
  </r>
  <r>
    <s v="4"/>
    <n v="5"/>
    <x v="27"/>
    <s v="SC"/>
    <x v="125"/>
    <s v="4"/>
    <x v="3"/>
    <n v="102734.11380000001"/>
    <n v="164374.58439999999"/>
    <n v="143827.75930000001"/>
    <n v="230124.41819999999"/>
    <n v="184921.40470000001"/>
    <n v="295874.25199999998"/>
    <n v="246561.87289999999"/>
    <n v="394499.00260000001"/>
    <n v="308202.34120000002"/>
    <n v="493123.75329999998"/>
    <n v="349295.98670000001"/>
    <n v="558873.58700000006"/>
    <n v="390389.63219999999"/>
    <n v="624623.42079999996"/>
  </r>
  <r>
    <s v="4"/>
    <n v="5"/>
    <x v="27"/>
    <s v="SC"/>
    <x v="182"/>
    <s v="1"/>
    <x v="0"/>
    <n v="115365.4872"/>
    <n v="201889.60260000001"/>
    <n v="149563.40669999999"/>
    <n v="261735.96179999999"/>
    <n v="178567.34839999999"/>
    <n v="312492.85979999998"/>
    <n v="212710.10070000001"/>
    <n v="372242.67629999999"/>
    <n v="250812.71609999999"/>
    <n v="438922.25329999998"/>
    <n v="275080.89390000002"/>
    <n v="481391.56439999997"/>
    <n v="297858.31760000001"/>
    <n v="521252.05589999998"/>
  </r>
  <r>
    <s v="4"/>
    <n v="5"/>
    <x v="27"/>
    <s v="SC"/>
    <x v="182"/>
    <s v="2"/>
    <x v="1"/>
    <n v="97816.528300000005"/>
    <n v="171178.92449999999"/>
    <n v="129703.8098"/>
    <n v="226981.66709999999"/>
    <n v="159092.25940000001"/>
    <n v="278411.45390000002"/>
    <n v="198860.9368"/>
    <n v="348006.63949999999"/>
    <n v="239792.1263"/>
    <n v="419636.22090000001"/>
    <n v="264545.35989999998"/>
    <n v="462954.3798"/>
    <n v="287641.80300000001"/>
    <n v="503373.15529999998"/>
  </r>
  <r>
    <s v="4"/>
    <n v="5"/>
    <x v="27"/>
    <s v="SC"/>
    <x v="182"/>
    <s v="3"/>
    <x v="2"/>
    <n v="90958.722299999994"/>
    <n v="159177.764"/>
    <n v="125755.4932"/>
    <n v="220072.11319999999"/>
    <n v="159649.53719999999"/>
    <n v="279386.69"/>
    <n v="208785.91759999999"/>
    <n v="365375.35580000002"/>
    <n v="260135.677"/>
    <n v="455237.43489999999"/>
    <n v="292893.70490000001"/>
    <n v="512563.98369999998"/>
    <n v="325198.3849"/>
    <n v="569097.17370000004"/>
  </r>
  <r>
    <s v="4"/>
    <n v="5"/>
    <x v="27"/>
    <s v="SC"/>
    <x v="182"/>
    <s v="4"/>
    <x v="3"/>
    <n v="99489.995899999994"/>
    <n v="159183.99590000001"/>
    <n v="139285.99419999999"/>
    <n v="222857.59409999999"/>
    <n v="179081.99249999999"/>
    <n v="286531.1924"/>
    <n v="238775.9901"/>
    <n v="382041.58980000002"/>
    <n v="298469.9877"/>
    <n v="477551.98739999998"/>
    <n v="338265.98599999998"/>
    <n v="541225.58559999999"/>
    <n v="378061.98430000001"/>
    <n v="604899.18389999995"/>
  </r>
  <r>
    <s v="4"/>
    <n v="5"/>
    <x v="27"/>
    <s v="SC"/>
    <x v="183"/>
    <s v="1"/>
    <x v="0"/>
    <n v="111764.9771"/>
    <n v="195588.70980000001"/>
    <n v="144996.93549999999"/>
    <n v="253744.6372"/>
    <n v="173203.81169999999"/>
    <n v="303106.67050000001"/>
    <n v="206444.15650000001"/>
    <n v="361277.27380000002"/>
    <n v="243511.51089999999"/>
    <n v="426145.14409999998"/>
    <n v="267110.25660000002"/>
    <n v="467442.94900000002"/>
    <n v="289293.7254"/>
    <n v="506264.01939999999"/>
  </r>
  <r>
    <s v="4"/>
    <n v="5"/>
    <x v="27"/>
    <s v="SC"/>
    <x v="183"/>
    <s v="2"/>
    <x v="1"/>
    <n v="94215.868100000007"/>
    <n v="164877.76930000001"/>
    <n v="125137.3386"/>
    <n v="218990.3426"/>
    <n v="153728.72270000001"/>
    <n v="269025.2647"/>
    <n v="192594.9926"/>
    <n v="337041.23700000002"/>
    <n v="232490.921"/>
    <n v="406859.11170000001"/>
    <n v="256574.72260000001"/>
    <n v="449005.76449999999"/>
    <n v="279077.2108"/>
    <n v="488385.1188"/>
  </r>
  <r>
    <s v="4"/>
    <n v="5"/>
    <x v="27"/>
    <s v="SC"/>
    <x v="183"/>
    <s v="3"/>
    <x v="2"/>
    <n v="87264.503500000006"/>
    <n v="152712.8811"/>
    <n v="120583.58689999999"/>
    <n v="211021.27710000001"/>
    <n v="152999.94330000001"/>
    <n v="267749.9007"/>
    <n v="199919.79250000001"/>
    <n v="349859.63679999998"/>
    <n v="249053.02050000001"/>
    <n v="435842.78600000002"/>
    <n v="280333.36099999998"/>
    <n v="490583.38170000003"/>
    <n v="311160.35340000002"/>
    <n v="544530.61840000004"/>
  </r>
  <r>
    <s v="4"/>
    <n v="5"/>
    <x v="27"/>
    <s v="SC"/>
    <x v="183"/>
    <s v="4"/>
    <x v="3"/>
    <n v="96372.652100000007"/>
    <n v="154196.2458"/>
    <n v="134921.71299999999"/>
    <n v="215874.74410000001"/>
    <n v="173470.7738"/>
    <n v="277553.24239999999"/>
    <n v="231294.3652"/>
    <n v="370070.98989999999"/>
    <n v="289117.95649999997"/>
    <n v="462588.73729999998"/>
    <n v="327667.01730000001"/>
    <n v="524267.23560000001"/>
    <n v="366216.07819999999"/>
    <n v="585945.73400000005"/>
  </r>
  <r>
    <s v="4"/>
    <n v="5"/>
    <x v="27"/>
    <s v="SC"/>
    <x v="167"/>
    <s v="1"/>
    <x v="0"/>
    <n v="116732.3121"/>
    <n v="204281.54629999999"/>
    <n v="151441.24739999999"/>
    <n v="265022.18300000002"/>
    <n v="180901.76319999999"/>
    <n v="316578.0857"/>
    <n v="215619.45749999999"/>
    <n v="377334.05060000002"/>
    <n v="254334.25080000001"/>
    <n v="445084.93890000001"/>
    <n v="278981.83020000003"/>
    <n v="488218.20299999998"/>
    <n v="302151.23149999999"/>
    <n v="528764.65520000004"/>
  </r>
  <r>
    <s v="4"/>
    <n v="5"/>
    <x v="27"/>
    <s v="SC"/>
    <x v="167"/>
    <s v="2"/>
    <x v="1"/>
    <n v="98403.242400000003"/>
    <n v="172205.67430000001"/>
    <n v="130699.0013"/>
    <n v="228723.25210000001"/>
    <n v="160561.11420000001"/>
    <n v="280981.9498"/>
    <n v="201154.77480000001"/>
    <n v="352020.85600000003"/>
    <n v="242823.8566"/>
    <n v="424941.74900000001"/>
    <n v="267978.05"/>
    <n v="468961.58750000002"/>
    <n v="291480.64929999999"/>
    <n v="510091.13630000001"/>
  </r>
  <r>
    <s v="4"/>
    <n v="5"/>
    <x v="27"/>
    <s v="SC"/>
    <x v="167"/>
    <s v="3"/>
    <x v="2"/>
    <n v="91142.928100000005"/>
    <n v="159500.12409999999"/>
    <n v="125942.86040000001"/>
    <n v="220400.00580000001"/>
    <n v="159799.94459999999"/>
    <n v="279649.9031"/>
    <n v="208805.12160000001"/>
    <n v="365408.96269999997"/>
    <n v="260122.04990000001"/>
    <n v="455213.58730000001"/>
    <n v="292792.62849999999"/>
    <n v="512387.09980000003"/>
    <n v="324989.71029999998"/>
    <n v="568731.99289999995"/>
  </r>
  <r>
    <s v="4"/>
    <n v="5"/>
    <x v="27"/>
    <s v="SC"/>
    <x v="167"/>
    <s v="4"/>
    <x v="3"/>
    <n v="100655.8836"/>
    <n v="161049.41620000001"/>
    <n v="140918.23699999999"/>
    <n v="225469.1825"/>
    <n v="181180.59039999999"/>
    <n v="289888.94900000002"/>
    <n v="241574.12049999999"/>
    <n v="386518.59860000003"/>
    <n v="301967.6507"/>
    <n v="483148.24839999998"/>
    <n v="342230.00410000002"/>
    <n v="547568.01470000006"/>
    <n v="382492.35759999999"/>
    <n v="611987.78119999997"/>
  </r>
  <r>
    <s v="4"/>
    <n v="5"/>
    <x v="27"/>
    <s v="SC"/>
    <x v="184"/>
    <s v="1"/>
    <x v="0"/>
    <n v="114848.73269999999"/>
    <n v="200985.28219999999"/>
    <n v="148980.1741"/>
    <n v="260715.30470000001"/>
    <n v="177946.71520000001"/>
    <n v="311406.75140000001"/>
    <n v="212076.13680000001"/>
    <n v="371133.23940000002"/>
    <n v="250139.75520000001"/>
    <n v="437744.57160000002"/>
    <n v="274374.49050000001"/>
    <n v="480155.35840000003"/>
    <n v="297149.91869999998"/>
    <n v="520012.35769999999"/>
  </r>
  <r>
    <s v="4"/>
    <n v="5"/>
    <x v="27"/>
    <s v="SC"/>
    <x v="184"/>
    <s v="2"/>
    <x v="1"/>
    <n v="96909.667799999996"/>
    <n v="169591.91870000001"/>
    <n v="128679.2519"/>
    <n v="225188.69070000001"/>
    <n v="158038.84539999999"/>
    <n v="276567.97950000002"/>
    <n v="197919.21309999999"/>
    <n v="346358.62290000002"/>
    <n v="238874.2628"/>
    <n v="418029.95990000002"/>
    <n v="263604.83299999998"/>
    <n v="461308.45779999997"/>
    <n v="286706.36989999999"/>
    <n v="501736.14730000001"/>
  </r>
  <r>
    <s v="4"/>
    <n v="5"/>
    <x v="27"/>
    <s v="SC"/>
    <x v="184"/>
    <s v="3"/>
    <x v="2"/>
    <n v="89819.421100000007"/>
    <n v="157183.9871"/>
    <n v="124125.21120000001"/>
    <n v="217219.11970000001"/>
    <n v="157508.21350000001"/>
    <n v="275639.3738"/>
    <n v="205840.14970000001"/>
    <n v="360220.26189999998"/>
    <n v="256434.65109999999"/>
    <n v="448760.63939999999"/>
    <n v="288656.39260000002"/>
    <n v="505148.68709999998"/>
    <n v="320414.71169999999"/>
    <n v="560725.74549999996"/>
  </r>
  <r>
    <s v="4"/>
    <n v="5"/>
    <x v="27"/>
    <s v="SC"/>
    <x v="184"/>
    <s v="4"/>
    <x v="3"/>
    <n v="99033.827799999999"/>
    <n v="158454.1269"/>
    <n v="138647.35889999999"/>
    <n v="221835.77770000001"/>
    <n v="178260.89009999999"/>
    <n v="285217.42839999998"/>
    <n v="237681.1868"/>
    <n v="380289.9045"/>
    <n v="297101.48340000003"/>
    <n v="475362.38069999998"/>
    <n v="336715.0147"/>
    <n v="538744.03139999998"/>
    <n v="376328.54570000002"/>
    <n v="602125.68220000004"/>
  </r>
  <r>
    <s v="4"/>
    <n v="5"/>
    <x v="27"/>
    <s v="SC"/>
    <x v="185"/>
    <s v="1"/>
    <x v="0"/>
    <n v="116648.986"/>
    <n v="204135.7255"/>
    <n v="151263.40729999999"/>
    <n v="264710.96299999999"/>
    <n v="180628.48079999999"/>
    <n v="316099.84139999998"/>
    <n v="215209.10579999999"/>
    <n v="376615.93520000001"/>
    <n v="253790.35430000001"/>
    <n v="444133.11989999999"/>
    <n v="278359.8052"/>
    <n v="487129.65909999999"/>
    <n v="301432.21059999999"/>
    <n v="527506.36840000004"/>
  </r>
  <r>
    <s v="4"/>
    <n v="5"/>
    <x v="27"/>
    <s v="SC"/>
    <x v="185"/>
    <s v="2"/>
    <x v="1"/>
    <n v="98709.996100000004"/>
    <n v="172742.4932"/>
    <n v="130962.48510000001"/>
    <n v="229184.34899999999"/>
    <n v="160720.61110000001"/>
    <n v="281261.06949999998"/>
    <n v="201052.18210000001"/>
    <n v="351841.3187"/>
    <n v="242524.86180000001"/>
    <n v="424418.50819999998"/>
    <n v="267590.14769999997"/>
    <n v="468282.7585"/>
    <n v="290988.6618"/>
    <n v="509230.1581"/>
  </r>
  <r>
    <s v="4"/>
    <n v="5"/>
    <x v="27"/>
    <s v="SC"/>
    <x v="185"/>
    <s v="3"/>
    <x v="2"/>
    <n v="91666.528699999995"/>
    <n v="160416.42540000001"/>
    <n v="126711.1618"/>
    <n v="221744.53320000001"/>
    <n v="160833.00719999999"/>
    <n v="281457.76260000002"/>
    <n v="210273.20790000001"/>
    <n v="367978.11379999999"/>
    <n v="261975.97390000001"/>
    <n v="458457.95419999998"/>
    <n v="294936.55839999998"/>
    <n v="516138.97710000002"/>
    <n v="327433.7205"/>
    <n v="573009.01089999999"/>
  </r>
  <r>
    <s v="4"/>
    <n v="5"/>
    <x v="27"/>
    <s v="SC"/>
    <x v="185"/>
    <s v="4"/>
    <x v="3"/>
    <n v="100592.4981"/>
    <n v="160947.99950000001"/>
    <n v="140829.49729999999"/>
    <n v="225327.1992"/>
    <n v="181066.49660000001"/>
    <n v="289706.39889999997"/>
    <n v="241421.99549999999"/>
    <n v="386275.1985"/>
    <n v="301777.49440000003"/>
    <n v="482843.99829999998"/>
    <n v="342014.49369999999"/>
    <n v="547223.19799999997"/>
    <n v="382251.49290000001"/>
    <n v="611602.39780000004"/>
  </r>
  <r>
    <s v="4"/>
    <n v="5"/>
    <x v="28"/>
    <s v="TN"/>
    <x v="186"/>
    <s v="1"/>
    <x v="0"/>
    <n v="111373.20819999999"/>
    <n v="194903.11439999999"/>
    <n v="144680.45850000001"/>
    <n v="253190.80230000001"/>
    <n v="172993.0968"/>
    <n v="302737.91930000001"/>
    <n v="206425.7139"/>
    <n v="361244.99930000002"/>
    <n v="243654.38759999999"/>
    <n v="426395.17810000002"/>
    <n v="267336.88290000003"/>
    <n v="467839.54509999999"/>
    <n v="289663.8492"/>
    <n v="506911.73619999998"/>
  </r>
  <r>
    <s v="4"/>
    <n v="5"/>
    <x v="28"/>
    <s v="TN"/>
    <x v="186"/>
    <s v="2"/>
    <x v="1"/>
    <n v="92848.873600000006"/>
    <n v="162485.5288"/>
    <n v="123717.5503"/>
    <n v="216505.71290000001"/>
    <n v="152436.05799999999"/>
    <n v="266763.10159999999"/>
    <n v="191807.15169999999"/>
    <n v="335662.51559999998"/>
    <n v="232021.54250000001"/>
    <n v="406037.69929999998"/>
    <n v="256216.04130000001"/>
    <n v="448378.0722"/>
    <n v="278879.75030000001"/>
    <n v="488039.56300000002"/>
  </r>
  <r>
    <s v="4"/>
    <n v="5"/>
    <x v="28"/>
    <s v="TN"/>
    <x v="186"/>
    <s v="3"/>
    <x v="2"/>
    <n v="85339.797600000005"/>
    <n v="149344.6459"/>
    <n v="117800.84759999999"/>
    <n v="206151.4834"/>
    <n v="149309.01920000001"/>
    <n v="261290.78349999999"/>
    <n v="194771.88630000001"/>
    <n v="340850.80080000003"/>
    <n v="242571.09770000001"/>
    <n v="424499.42109999998"/>
    <n v="272880.14120000001"/>
    <n v="477540.24719999998"/>
    <n v="302710.6508"/>
    <n v="529743.63890000002"/>
  </r>
  <r>
    <s v="4"/>
    <n v="5"/>
    <x v="28"/>
    <s v="TN"/>
    <x v="186"/>
    <s v="4"/>
    <x v="3"/>
    <n v="96011.559200000003"/>
    <n v="153618.497"/>
    <n v="134416.18290000001"/>
    <n v="215065.8958"/>
    <n v="172820.80650000001"/>
    <n v="276513.29450000002"/>
    <n v="230427.742"/>
    <n v="368684.39270000003"/>
    <n v="288034.6776"/>
    <n v="460855.49089999998"/>
    <n v="326439.30119999999"/>
    <n v="522302.8897"/>
    <n v="364843.92489999998"/>
    <n v="583750.28839999996"/>
  </r>
  <r>
    <s v="4"/>
    <n v="5"/>
    <x v="28"/>
    <s v="TN"/>
    <x v="182"/>
    <s v="1"/>
    <x v="0"/>
    <n v="102722.0404"/>
    <n v="179763.57070000001"/>
    <n v="133491.83979999999"/>
    <n v="233610.71979999999"/>
    <n v="159658.3314"/>
    <n v="279402.08"/>
    <n v="190574.1232"/>
    <n v="333504.7156"/>
    <n v="224986.55300000001"/>
    <n v="393726.46789999999"/>
    <n v="246872.65479999999"/>
    <n v="432027.1459"/>
    <n v="267522.73830000003"/>
    <n v="468164.79210000002"/>
  </r>
  <r>
    <s v="4"/>
    <n v="5"/>
    <x v="28"/>
    <s v="TN"/>
    <x v="182"/>
    <s v="2"/>
    <x v="1"/>
    <n v="85367.596399999995"/>
    <n v="149393.29380000001"/>
    <n v="113852.90489999999"/>
    <n v="199242.58360000001"/>
    <n v="140399.63200000001"/>
    <n v="245699.3561"/>
    <n v="176878.83869999999"/>
    <n v="309537.96779999998"/>
    <n v="214088.41399999999"/>
    <n v="374654.72450000001"/>
    <n v="236454.18220000001"/>
    <n v="413794.8187"/>
    <n v="257419.74040000001"/>
    <n v="450484.54570000002"/>
  </r>
  <r>
    <s v="4"/>
    <n v="5"/>
    <x v="28"/>
    <s v="TN"/>
    <x v="182"/>
    <s v="3"/>
    <x v="2"/>
    <n v="78290.758600000001"/>
    <n v="137008.82750000001"/>
    <n v="108037.9742"/>
    <n v="189066.45499999999"/>
    <n v="136892.4932"/>
    <n v="239561.86309999999"/>
    <n v="178488.527"/>
    <n v="312354.92239999998"/>
    <n v="222273.3469"/>
    <n v="388978.35690000001"/>
    <n v="250004.47210000001"/>
    <n v="437507.82620000001"/>
    <n v="277287.2867"/>
    <n v="485252.75170000002"/>
  </r>
  <r>
    <s v="4"/>
    <n v="5"/>
    <x v="28"/>
    <s v="TN"/>
    <x v="182"/>
    <s v="4"/>
    <x v="3"/>
    <n v="88547.601699999999"/>
    <n v="141676.1649"/>
    <n v="123966.6424"/>
    <n v="198346.63080000001"/>
    <n v="159385.68309999999"/>
    <n v="255017.09669999999"/>
    <n v="212514.24419999999"/>
    <n v="340022.79570000002"/>
    <n v="265642.8052"/>
    <n v="425028.49469999998"/>
    <n v="301061.84590000001"/>
    <n v="481698.96059999999"/>
    <n v="336480.88660000003"/>
    <n v="538369.42649999994"/>
  </r>
  <r>
    <s v="4"/>
    <n v="5"/>
    <x v="28"/>
    <s v="TN"/>
    <x v="168"/>
    <s v="1"/>
    <x v="0"/>
    <n v="107606.0494"/>
    <n v="188310.5864"/>
    <n v="139758.31169999999"/>
    <n v="244577.04550000001"/>
    <n v="167083.00049999999"/>
    <n v="292395.25089999998"/>
    <n v="199339.07260000001"/>
    <n v="348843.37689999997"/>
    <n v="235265.3965"/>
    <n v="411714.4437"/>
    <n v="258122.2034"/>
    <n v="451713.85590000002"/>
    <n v="279661.22350000002"/>
    <n v="489407.14110000001"/>
  </r>
  <r>
    <s v="4"/>
    <n v="5"/>
    <x v="28"/>
    <s v="TN"/>
    <x v="168"/>
    <s v="2"/>
    <x v="1"/>
    <n v="89861.724400000006"/>
    <n v="157258.0177"/>
    <n v="119678.0514"/>
    <n v="209436.59"/>
    <n v="147391.52050000001"/>
    <n v="257935.16080000001"/>
    <n v="185336.02830000001"/>
    <n v="324338.04940000002"/>
    <n v="224122.35490000001"/>
    <n v="392214.12109999999"/>
    <n v="247469.6073"/>
    <n v="433071.81270000001"/>
    <n v="269331.19150000002"/>
    <n v="471329.58510000003"/>
  </r>
  <r>
    <s v="4"/>
    <n v="5"/>
    <x v="28"/>
    <s v="TN"/>
    <x v="168"/>
    <s v="3"/>
    <x v="2"/>
    <n v="82692.783899999995"/>
    <n v="144712.37179999999"/>
    <n v="114165.54919999999"/>
    <n v="199789.71109999999"/>
    <n v="144725.55710000001"/>
    <n v="253269.7249"/>
    <n v="188841.9425"/>
    <n v="330473.39929999999"/>
    <n v="235196.3"/>
    <n v="411593.52510000003"/>
    <n v="264607.66950000002"/>
    <n v="463063.4216"/>
    <n v="293560.65379999997"/>
    <n v="513731.14419999998"/>
  </r>
  <r>
    <s v="4"/>
    <n v="5"/>
    <x v="28"/>
    <s v="TN"/>
    <x v="168"/>
    <s v="4"/>
    <x v="3"/>
    <n v="92767.447700000004"/>
    <n v="148427.9186"/>
    <n v="129874.4268"/>
    <n v="207799.08590000001"/>
    <n v="166981.40590000001"/>
    <n v="267170.25329999998"/>
    <n v="222641.87450000001"/>
    <n v="356227.00449999998"/>
    <n v="278302.3431"/>
    <n v="445283.75559999997"/>
    <n v="315409.3222"/>
    <n v="504654.92300000001"/>
    <n v="352516.30129999999"/>
    <n v="564026.09030000004"/>
  </r>
  <r>
    <s v="4"/>
    <n v="5"/>
    <x v="28"/>
    <s v="TN"/>
    <x v="187"/>
    <s v="1"/>
    <x v="0"/>
    <n v="101480.20849999999"/>
    <n v="177590.36489999999"/>
    <n v="131880.76430000001"/>
    <n v="230791.33749999999"/>
    <n v="157733.84640000001"/>
    <n v="276034.23129999998"/>
    <n v="188280.30129999999"/>
    <n v="329490.52730000002"/>
    <n v="222280.87220000001"/>
    <n v="388991.52610000002"/>
    <n v="243904.76579999999"/>
    <n v="426833.34019999998"/>
    <n v="264308.36660000001"/>
    <n v="462539.64159999997"/>
  </r>
  <r>
    <s v="4"/>
    <n v="5"/>
    <x v="28"/>
    <s v="TN"/>
    <x v="187"/>
    <s v="2"/>
    <x v="1"/>
    <n v="84320.754400000005"/>
    <n v="147561.32019999999"/>
    <n v="112462.49129999999"/>
    <n v="196809.35980000001"/>
    <n v="138691.5367"/>
    <n v="242710.18919999999"/>
    <n v="174738.89629999999"/>
    <n v="305793.0686"/>
    <n v="211505.18400000001"/>
    <n v="370134.07189999998"/>
    <n v="233603.35459999999"/>
    <n v="408805.87040000001"/>
    <n v="254318.8854"/>
    <n v="445058.04940000002"/>
  </r>
  <r>
    <s v="4"/>
    <n v="5"/>
    <x v="28"/>
    <s v="TN"/>
    <x v="187"/>
    <s v="3"/>
    <x v="2"/>
    <n v="77321.153999999995"/>
    <n v="135312.01930000001"/>
    <n v="106698.15790000001"/>
    <n v="186721.7763"/>
    <n v="135192.49540000001"/>
    <n v="236586.86689999999"/>
    <n v="176267.19810000001"/>
    <n v="308467.59659999999"/>
    <n v="219506.09359999999"/>
    <n v="384135.66379999998"/>
    <n v="246889.6599"/>
    <n v="432056.90480000002"/>
    <n v="273829.95260000002"/>
    <n v="479202.41710000002"/>
  </r>
  <r>
    <s v="4"/>
    <n v="5"/>
    <x v="28"/>
    <s v="TN"/>
    <x v="187"/>
    <s v="4"/>
    <x v="3"/>
    <n v="87476.795499999993"/>
    <n v="139962.87479999999"/>
    <n v="122467.51360000001"/>
    <n v="195948.02480000001"/>
    <n v="157458.23190000001"/>
    <n v="251933.17480000001"/>
    <n v="209944.30910000001"/>
    <n v="335910.8996"/>
    <n v="262430.38640000002"/>
    <n v="419888.62459999998"/>
    <n v="297421.10460000002"/>
    <n v="475873.7745"/>
    <n v="332411.82280000002"/>
    <n v="531858.92449999996"/>
  </r>
  <r>
    <s v="4"/>
    <n v="5"/>
    <x v="28"/>
    <s v="TN"/>
    <x v="188"/>
    <s v="1"/>
    <x v="0"/>
    <n v="107005.96490000001"/>
    <n v="187260.43859999999"/>
    <n v="138997.23389999999"/>
    <n v="243245.1594"/>
    <n v="166189.07860000001"/>
    <n v="290830.88750000001"/>
    <n v="198294.74960000001"/>
    <n v="347015.81160000002"/>
    <n v="234048.5301"/>
    <n v="409584.9277"/>
    <n v="256793.76509999999"/>
    <n v="449389.08909999998"/>
    <n v="278233.7929"/>
    <n v="486909.13750000001"/>
  </r>
  <r>
    <s v="4"/>
    <n v="5"/>
    <x v="28"/>
    <s v="TN"/>
    <x v="188"/>
    <s v="2"/>
    <x v="1"/>
    <n v="89261.615000000005"/>
    <n v="156207.82629999999"/>
    <n v="118916.9736"/>
    <n v="208104.70389999999"/>
    <n v="146497.5986"/>
    <n v="256370.79749999999"/>
    <n v="184291.7052"/>
    <n v="322510.4841"/>
    <n v="222905.48860000001"/>
    <n v="390084.60499999998"/>
    <n v="246141.16899999999"/>
    <n v="430747.04580000002"/>
    <n v="267903.76089999999"/>
    <n v="468831.58149999997"/>
  </r>
  <r>
    <s v="4"/>
    <n v="5"/>
    <x v="28"/>
    <s v="TN"/>
    <x v="188"/>
    <s v="3"/>
    <x v="2"/>
    <n v="82077.081300000005"/>
    <n v="143634.89240000001"/>
    <n v="113303.56570000001"/>
    <n v="198281.23989999999"/>
    <n v="143617.29259999999"/>
    <n v="251330.26190000001"/>
    <n v="187364.25640000001"/>
    <n v="327887.44870000001"/>
    <n v="233349.1925"/>
    <n v="408361.08689999999"/>
    <n v="262514.28090000001"/>
    <n v="459399.99160000001"/>
    <n v="291220.98420000001"/>
    <n v="509636.72230000002"/>
  </r>
  <r>
    <s v="4"/>
    <n v="5"/>
    <x v="28"/>
    <s v="TN"/>
    <x v="188"/>
    <s v="4"/>
    <x v="3"/>
    <n v="92247.890899999999"/>
    <n v="147596.62779999999"/>
    <n v="129147.04730000001"/>
    <n v="206635.2787"/>
    <n v="166046.20370000001"/>
    <n v="265673.92979999998"/>
    <n v="221394.9382"/>
    <n v="354231.90649999998"/>
    <n v="276743.6728"/>
    <n v="442789.88309999998"/>
    <n v="313642.82919999998"/>
    <n v="501828.53409999999"/>
    <n v="350541.98550000001"/>
    <n v="560867.18519999995"/>
  </r>
  <r>
    <s v="4"/>
    <n v="5"/>
    <x v="28"/>
    <s v="TN"/>
    <x v="189"/>
    <s v="1"/>
    <x v="0"/>
    <n v="111331.5487"/>
    <n v="194830.21030000001"/>
    <n v="144591.54300000001"/>
    <n v="253035.20009999999"/>
    <n v="172856.46090000001"/>
    <n v="302498.80650000001"/>
    <n v="206220.54430000001"/>
    <n v="360885.95240000001"/>
    <n v="243382.44649999999"/>
    <n v="425919.28139999998"/>
    <n v="267025.87829999998"/>
    <n v="467295.28690000001"/>
    <n v="289304.34720000002"/>
    <n v="506282.6078"/>
  </r>
  <r>
    <s v="4"/>
    <n v="5"/>
    <x v="28"/>
    <s v="TN"/>
    <x v="189"/>
    <s v="2"/>
    <x v="1"/>
    <n v="93002.254000000001"/>
    <n v="162753.94450000001"/>
    <n v="123849.29670000001"/>
    <n v="216736.26930000001"/>
    <n v="152515.8118"/>
    <n v="266902.67060000001"/>
    <n v="191755.86170000001"/>
    <n v="335572.75780000002"/>
    <n v="231872.05230000001"/>
    <n v="405776.09159999999"/>
    <n v="256022.098"/>
    <n v="448038.6716"/>
    <n v="278633.76500000001"/>
    <n v="487609.08889999997"/>
  </r>
  <r>
    <s v="4"/>
    <n v="5"/>
    <x v="28"/>
    <s v="TN"/>
    <x v="189"/>
    <s v="3"/>
    <x v="2"/>
    <n v="85601.601599999995"/>
    <n v="149802.80290000001"/>
    <n v="118185.00350000001"/>
    <n v="206823.7562"/>
    <n v="149825.55710000001"/>
    <n v="262194.72489999997"/>
    <n v="195505.9382"/>
    <n v="342135.39179999998"/>
    <n v="243498.07070000001"/>
    <n v="426121.6238"/>
    <n v="273952.11869999999"/>
    <n v="479416.20779999997"/>
    <n v="303932.67"/>
    <n v="531882.17229999998"/>
  </r>
  <r>
    <s v="4"/>
    <n v="5"/>
    <x v="28"/>
    <s v="TN"/>
    <x v="189"/>
    <s v="4"/>
    <x v="3"/>
    <n v="95979.869600000005"/>
    <n v="153567.7936"/>
    <n v="134371.8174"/>
    <n v="214994.91099999999"/>
    <n v="172763.76519999999"/>
    <n v="276422.02840000001"/>
    <n v="230351.6869"/>
    <n v="368562.7046"/>
    <n v="287939.60869999998"/>
    <n v="460703.38079999998"/>
    <n v="326331.55650000001"/>
    <n v="522130.49810000003"/>
    <n v="364723.50429999997"/>
    <n v="583557.61560000002"/>
  </r>
  <r>
    <s v="4"/>
    <n v="5"/>
    <x v="28"/>
    <s v="TN"/>
    <x v="190"/>
    <s v="1"/>
    <x v="0"/>
    <n v="113173.465"/>
    <n v="198053.56390000001"/>
    <n v="146963.69630000001"/>
    <n v="257186.46849999999"/>
    <n v="175674.86780000001"/>
    <n v="307431.01860000001"/>
    <n v="209558.68909999999"/>
    <n v="366727.7059"/>
    <n v="247304.9938"/>
    <n v="432783.73910000001"/>
    <n v="271322.20549999998"/>
    <n v="474813.85960000003"/>
    <n v="293946.1496"/>
    <n v="514405.76189999998"/>
  </r>
  <r>
    <s v="4"/>
    <n v="5"/>
    <x v="28"/>
    <s v="TN"/>
    <x v="190"/>
    <s v="2"/>
    <x v="1"/>
    <n v="94649.205400000006"/>
    <n v="165636.10949999999"/>
    <n v="126000.78810000001"/>
    <n v="220501.37909999999"/>
    <n v="155117.8291"/>
    <n v="271456.2009"/>
    <n v="194940.12700000001"/>
    <n v="341145.22220000002"/>
    <n v="235672.14869999999"/>
    <n v="412426.26020000002"/>
    <n v="260201.36379999999"/>
    <n v="455352.38679999998"/>
    <n v="283162.05070000002"/>
    <n v="495533.58870000002"/>
  </r>
  <r>
    <s v="4"/>
    <n v="5"/>
    <x v="28"/>
    <s v="TN"/>
    <x v="190"/>
    <s v="3"/>
    <x v="2"/>
    <n v="87186.908899999995"/>
    <n v="152577.09049999999"/>
    <n v="120386.8034"/>
    <n v="210676.90590000001"/>
    <n v="152633.81950000001"/>
    <n v="267109.18400000001"/>
    <n v="199204.95319999999"/>
    <n v="348608.66810000001"/>
    <n v="248112.43150000001"/>
    <n v="434196.75510000001"/>
    <n v="279160.31949999998"/>
    <n v="488530.55910000001"/>
    <n v="309729.67359999998"/>
    <n v="542026.92870000005"/>
  </r>
  <r>
    <s v="4"/>
    <n v="5"/>
    <x v="28"/>
    <s v="TN"/>
    <x v="190"/>
    <s v="4"/>
    <x v="3"/>
    <n v="97570.232600000003"/>
    <n v="156112.37450000001"/>
    <n v="136598.32560000001"/>
    <n v="218557.32430000001"/>
    <n v="175626.4186"/>
    <n v="281002.27399999998"/>
    <n v="234168.55809999999"/>
    <n v="374669.6986"/>
    <n v="292710.69770000002"/>
    <n v="468337.12339999998"/>
    <n v="331738.79070000001"/>
    <n v="530782.07310000004"/>
    <n v="370766.88380000001"/>
    <n v="593227.02289999998"/>
  </r>
  <r>
    <s v="5"/>
    <n v="6"/>
    <x v="29"/>
    <s v="IL"/>
    <x v="191"/>
    <s v="1"/>
    <x v="0"/>
    <n v="130120.9538"/>
    <n v="227711.66899999999"/>
    <n v="169039.62220000001"/>
    <n v="295819.33880000003"/>
    <n v="202123.239"/>
    <n v="353715.66820000001"/>
    <n v="241191.25810000001"/>
    <n v="422084.70169999998"/>
    <n v="284693.90220000001"/>
    <n v="498214.32880000002"/>
    <n v="312367.03240000003"/>
    <n v="546642.30669999996"/>
    <n v="338457.80249999999"/>
    <n v="592301.1544"/>
  </r>
  <r>
    <s v="5"/>
    <n v="6"/>
    <x v="29"/>
    <s v="IL"/>
    <x v="191"/>
    <s v="2"/>
    <x v="1"/>
    <n v="108452.84759999999"/>
    <n v="189792.48319999999"/>
    <n v="144519.09839999999"/>
    <n v="252908.42230000001"/>
    <n v="178077.46479999999"/>
    <n v="311635.56349999999"/>
    <n v="224091.77960000001"/>
    <n v="392160.61420000001"/>
    <n v="271086.8468"/>
    <n v="474401.98180000001"/>
    <n v="299358.8725"/>
    <n v="523878.0269"/>
    <n v="325843.53399999999"/>
    <n v="570226.18440000003"/>
  </r>
  <r>
    <s v="5"/>
    <n v="6"/>
    <x v="29"/>
    <s v="IL"/>
    <x v="191"/>
    <s v="3"/>
    <x v="2"/>
    <n v="99665.42"/>
    <n v="174414.48499999999"/>
    <n v="137572.47700000001"/>
    <n v="240751.83470000001"/>
    <n v="174364.9423"/>
    <n v="305138.64909999998"/>
    <n v="227448.8757"/>
    <n v="398035.53230000002"/>
    <n v="283265.6545"/>
    <n v="495714.89539999998"/>
    <n v="318655.4878"/>
    <n v="557647.10369999998"/>
    <n v="353485.57520000002"/>
    <n v="618599.75659999996"/>
  </r>
  <r>
    <s v="5"/>
    <n v="6"/>
    <x v="29"/>
    <s v="IL"/>
    <x v="191"/>
    <s v="4"/>
    <x v="3"/>
    <n v="112172.86470000001"/>
    <n v="179476.5863"/>
    <n v="157042.01070000001"/>
    <n v="251267.22089999999"/>
    <n v="201911.15659999999"/>
    <n v="323057.8554"/>
    <n v="269214.87540000002"/>
    <n v="430743.80719999998"/>
    <n v="336518.5944"/>
    <n v="538429.75899999996"/>
    <n v="381387.7402"/>
    <n v="610220.39339999994"/>
    <n v="426256.8861"/>
    <n v="682011.02800000005"/>
  </r>
  <r>
    <s v="5"/>
    <n v="6"/>
    <x v="29"/>
    <s v="IL"/>
    <x v="192"/>
    <s v="1"/>
    <x v="0"/>
    <n v="128727.9311"/>
    <n v="225273.87950000001"/>
    <n v="167127.08249999999"/>
    <n v="292472.39449999999"/>
    <n v="199746.75409999999"/>
    <n v="349556.8198"/>
    <n v="238230.89379999999"/>
    <n v="416904.06410000002"/>
    <n v="281111.5907"/>
    <n v="491945.28360000002"/>
    <n v="308399.16979999997"/>
    <n v="539698.54709999997"/>
    <n v="334091.94150000002"/>
    <n v="584660.89769999997"/>
  </r>
  <r>
    <s v="5"/>
    <n v="6"/>
    <x v="29"/>
    <s v="IL"/>
    <x v="192"/>
    <s v="2"/>
    <x v="1"/>
    <n v="107847.8967"/>
    <n v="188733.8193"/>
    <n v="143498.21599999999"/>
    <n v="251121.878"/>
    <n v="176575.37349999999"/>
    <n v="309006.90370000002"/>
    <n v="221753.21580000001"/>
    <n v="388068.1275"/>
    <n v="267999.3382"/>
    <n v="468998.8419"/>
    <n v="295864.03480000002"/>
    <n v="517762.06099999999"/>
    <n v="321936.37459999998"/>
    <n v="563388.65549999999"/>
  </r>
  <r>
    <s v="5"/>
    <n v="6"/>
    <x v="29"/>
    <s v="IL"/>
    <x v="192"/>
    <s v="3"/>
    <x v="2"/>
    <n v="99466.767099999997"/>
    <n v="174066.8425"/>
    <n v="137365.6035"/>
    <n v="240389.80609999999"/>
    <n v="174190.37899999999"/>
    <n v="304833.16310000001"/>
    <n v="227399.3144"/>
    <n v="397948.8002"/>
    <n v="283241.71909999999"/>
    <n v="495673.00839999999"/>
    <n v="318714.86739999999"/>
    <n v="557751.01800000004"/>
    <n v="353648.62420000002"/>
    <n v="618885.09239999996"/>
  </r>
  <r>
    <s v="5"/>
    <n v="6"/>
    <x v="29"/>
    <s v="IL"/>
    <x v="192"/>
    <s v="4"/>
    <x v="3"/>
    <n v="110984.47380000001"/>
    <n v="177575.16080000001"/>
    <n v="155378.26329999999"/>
    <n v="248605.22500000001"/>
    <n v="199772.0528"/>
    <n v="319635.2892"/>
    <n v="266362.73700000002"/>
    <n v="426180.38569999998"/>
    <n v="332953.42139999999"/>
    <n v="532725.48210000002"/>
    <n v="377347.2108"/>
    <n v="603755.54630000005"/>
    <n v="421741.00030000001"/>
    <n v="674785.61069999996"/>
  </r>
  <r>
    <s v="5"/>
    <n v="6"/>
    <x v="29"/>
    <s v="IL"/>
    <x v="193"/>
    <s v="1"/>
    <x v="0"/>
    <n v="129976.3192"/>
    <n v="227458.55859999999"/>
    <n v="168746.84169999999"/>
    <n v="295306.9731"/>
    <n v="201681.76749999999"/>
    <n v="352943.0931"/>
    <n v="240537.48069999999"/>
    <n v="420940.59110000002"/>
    <n v="283832.48149999999"/>
    <n v="496706.84259999997"/>
    <n v="311383.8076"/>
    <n v="544921.66319999995"/>
    <n v="337324.56880000001"/>
    <n v="590317.99549999996"/>
  </r>
  <r>
    <s v="5"/>
    <n v="6"/>
    <x v="29"/>
    <s v="IL"/>
    <x v="193"/>
    <s v="2"/>
    <x v="1"/>
    <n v="108899.3026"/>
    <n v="190573.77960000001"/>
    <n v="144895.05900000001"/>
    <n v="253566.35320000001"/>
    <n v="178291.78649999999"/>
    <n v="312010.62640000001"/>
    <n v="223904.3511"/>
    <n v="391832.61440000002"/>
    <n v="270596.52720000001"/>
    <n v="473543.92259999999"/>
    <n v="298730.4154"/>
    <n v="522778.22690000001"/>
    <n v="325054.32549999998"/>
    <n v="568845.06960000005"/>
  </r>
  <r>
    <s v="5"/>
    <n v="6"/>
    <x v="29"/>
    <s v="IL"/>
    <x v="193"/>
    <s v="3"/>
    <x v="2"/>
    <n v="100439.98729999999"/>
    <n v="175769.97779999999"/>
    <n v="138710.3015"/>
    <n v="242743.0276"/>
    <n v="175896.42189999999"/>
    <n v="307818.73839999997"/>
    <n v="229628.24050000001"/>
    <n v="401849.42090000003"/>
    <n v="286018.3726"/>
    <n v="500532.152"/>
    <n v="321840.11469999998"/>
    <n v="563220.20059999998"/>
    <n v="357117.37640000001"/>
    <n v="624955.40870000003"/>
  </r>
  <r>
    <s v="5"/>
    <n v="6"/>
    <x v="29"/>
    <s v="IL"/>
    <x v="193"/>
    <s v="4"/>
    <x v="3"/>
    <n v="112060.91160000001"/>
    <n v="179297.4613"/>
    <n v="156885.2764"/>
    <n v="251016.44589999999"/>
    <n v="201709.641"/>
    <n v="322735.43030000001"/>
    <n v="268946.18800000002"/>
    <n v="430313.90710000001"/>
    <n v="336182.73499999999"/>
    <n v="537892.38399999996"/>
    <n v="381007.09960000002"/>
    <n v="609611.36849999998"/>
    <n v="425831.46429999999"/>
    <n v="681330.35309999995"/>
  </r>
  <r>
    <s v="5"/>
    <n v="6"/>
    <x v="29"/>
    <s v="IL"/>
    <x v="194"/>
    <s v="1"/>
    <x v="0"/>
    <n v="132424.86840000001"/>
    <n v="231743.51980000001"/>
    <n v="171888.7464"/>
    <n v="300805.30609999999"/>
    <n v="205404.61230000001"/>
    <n v="359458.07140000002"/>
    <n v="244932.6985"/>
    <n v="428632.22230000002"/>
    <n v="288987.087"/>
    <n v="505727.40230000002"/>
    <n v="317025.30209999997"/>
    <n v="554794.27859999996"/>
    <n v="343412.03590000002"/>
    <n v="600971.06290000002"/>
  </r>
  <r>
    <s v="5"/>
    <n v="6"/>
    <x v="29"/>
    <s v="IL"/>
    <x v="194"/>
    <s v="2"/>
    <x v="1"/>
    <n v="111150.92200000001"/>
    <n v="194514.11350000001"/>
    <n v="147814.04990000001"/>
    <n v="258674.58730000001"/>
    <n v="181796.0336"/>
    <n v="318143.05869999999"/>
    <n v="228144.11919999999"/>
    <n v="399252.20870000002"/>
    <n v="275627.43239999999"/>
    <n v="482348.00670000003"/>
    <n v="304253.65399999998"/>
    <n v="532443.89450000005"/>
    <n v="331027.11749999999"/>
    <n v="579297.45570000005"/>
  </r>
  <r>
    <s v="5"/>
    <n v="6"/>
    <x v="29"/>
    <s v="IL"/>
    <x v="194"/>
    <s v="3"/>
    <x v="2"/>
    <n v="102644.60830000001"/>
    <n v="179628.06460000001"/>
    <n v="141778.9607"/>
    <n v="248113.1813"/>
    <n v="179818.98689999999"/>
    <n v="314683.22710000002"/>
    <n v="234812.52979999999"/>
    <n v="410921.92719999998"/>
    <n v="292489.23019999999"/>
    <n v="511856.15289999999"/>
    <n v="329152.12670000002"/>
    <n v="576016.22180000006"/>
    <n v="365265.45439999999"/>
    <n v="639214.54520000005"/>
  </r>
  <r>
    <s v="5"/>
    <n v="6"/>
    <x v="29"/>
    <s v="IL"/>
    <x v="194"/>
    <s v="4"/>
    <x v="3"/>
    <n v="114176.4564"/>
    <n v="182682.33300000001"/>
    <n v="159847.03899999999"/>
    <n v="255755.26620000001"/>
    <n v="205517.62160000001"/>
    <n v="328828.19939999998"/>
    <n v="274023.49550000002"/>
    <n v="438437.5993"/>
    <n v="342529.36930000002"/>
    <n v="548046.99910000002"/>
    <n v="388199.95189999999"/>
    <n v="621119.93220000004"/>
    <n v="433870.53450000001"/>
    <n v="694192.86549999996"/>
  </r>
  <r>
    <s v="5"/>
    <n v="6"/>
    <x v="29"/>
    <s v="IL"/>
    <x v="195"/>
    <s v="1"/>
    <x v="0"/>
    <n v="150454.08850000001"/>
    <n v="263294.65480000002"/>
    <n v="195228.7451"/>
    <n v="341650.3039"/>
    <n v="233241.424"/>
    <n v="408172.49209999997"/>
    <n v="278051.141"/>
    <n v="486589.49660000001"/>
    <n v="328009.0809"/>
    <n v="574015.89159999997"/>
    <n v="359810.70299999998"/>
    <n v="629668.73030000005"/>
    <n v="389718.25910000002"/>
    <n v="682006.9534"/>
  </r>
  <r>
    <s v="5"/>
    <n v="6"/>
    <x v="29"/>
    <s v="IL"/>
    <x v="195"/>
    <s v="2"/>
    <x v="1"/>
    <n v="126619.4765"/>
    <n v="221584.08369999999"/>
    <n v="168256.16880000001"/>
    <n v="294448.2953"/>
    <n v="206791.0722"/>
    <n v="361884.37640000001"/>
    <n v="259241.7144"/>
    <n v="453673.0001"/>
    <n v="313041.3198"/>
    <n v="547822.30960000004"/>
    <n v="345501.72700000001"/>
    <n v="604628.02229999995"/>
    <n v="375842.56359999999"/>
    <n v="657724.48620000004"/>
  </r>
  <r>
    <s v="5"/>
    <n v="6"/>
    <x v="29"/>
    <s v="IL"/>
    <x v="195"/>
    <s v="3"/>
    <x v="2"/>
    <n v="117143.54210000001"/>
    <n v="205001.1986"/>
    <n v="161845.93669999999"/>
    <n v="283230.38919999998"/>
    <n v="205322.2806"/>
    <n v="359313.99099999998"/>
    <n v="268221.5552"/>
    <n v="469387.72159999999"/>
    <n v="334126.95990000002"/>
    <n v="584722.17980000004"/>
    <n v="376060.40850000002"/>
    <n v="658105.71499999997"/>
    <n v="417378.13660000003"/>
    <n v="730411.73910000001"/>
  </r>
  <r>
    <s v="5"/>
    <n v="6"/>
    <x v="29"/>
    <s v="IL"/>
    <x v="195"/>
    <s v="4"/>
    <x v="3"/>
    <n v="129728.7519"/>
    <n v="207566.0062"/>
    <n v="181620.25270000001"/>
    <n v="290592.40860000002"/>
    <n v="233511.75339999999"/>
    <n v="373618.81109999999"/>
    <n v="311349.00459999999"/>
    <n v="498158.41489999997"/>
    <n v="389186.25579999998"/>
    <n v="622698.01859999995"/>
    <n v="441077.75650000002"/>
    <n v="705724.42099999997"/>
    <n v="492969.2573"/>
    <n v="788750.82350000006"/>
  </r>
  <r>
    <s v="5"/>
    <n v="6"/>
    <x v="29"/>
    <s v="IL"/>
    <x v="196"/>
    <s v="1"/>
    <x v="0"/>
    <n v="130528.1844"/>
    <n v="228424.32269999999"/>
    <n v="169410.31589999999"/>
    <n v="296468.0527"/>
    <n v="202428.51990000001"/>
    <n v="354249.90970000002"/>
    <n v="241363.8628"/>
    <n v="422386.7599"/>
    <n v="284762.18969999999"/>
    <n v="498333.83189999999"/>
    <n v="312384.48450000002"/>
    <n v="546672.84779999999"/>
    <n v="338374.23340000003"/>
    <n v="592154.90850000002"/>
  </r>
  <r>
    <s v="5"/>
    <n v="6"/>
    <x v="29"/>
    <s v="IL"/>
    <x v="196"/>
    <s v="2"/>
    <x v="1"/>
    <n v="109648.22500000001"/>
    <n v="191884.39379999999"/>
    <n v="145781.44930000001"/>
    <n v="255117.53630000001"/>
    <n v="179257.13930000001"/>
    <n v="313699.99369999999"/>
    <n v="224886.18470000001"/>
    <n v="393550.82329999999"/>
    <n v="271649.93719999999"/>
    <n v="475387.39010000002"/>
    <n v="299849.34950000001"/>
    <n v="524736.36170000001"/>
    <n v="326218.66649999999"/>
    <n v="570882.66630000004"/>
  </r>
  <r>
    <s v="5"/>
    <n v="6"/>
    <x v="29"/>
    <s v="IL"/>
    <x v="196"/>
    <s v="3"/>
    <x v="2"/>
    <n v="101313.8747"/>
    <n v="177299.28080000001"/>
    <n v="139951.55410000001"/>
    <n v="244915.21969999999"/>
    <n v="177515.17259999999"/>
    <n v="310651.55200000003"/>
    <n v="231832.3726"/>
    <n v="405706.652"/>
    <n v="288783.04180000001"/>
    <n v="505370.32319999998"/>
    <n v="324995.0331"/>
    <n v="568741.30799999996"/>
    <n v="360667.63299999997"/>
    <n v="631168.35770000005"/>
  </r>
  <r>
    <s v="5"/>
    <n v="6"/>
    <x v="29"/>
    <s v="IL"/>
    <x v="196"/>
    <s v="4"/>
    <x v="3"/>
    <n v="112543.1441"/>
    <n v="180069.03330000001"/>
    <n v="157560.40169999999"/>
    <n v="252096.64660000001"/>
    <n v="202577.6594"/>
    <n v="324124.2598"/>
    <n v="270103.54580000002"/>
    <n v="432165.67969999998"/>
    <n v="337629.43229999999"/>
    <n v="540207.09970000002"/>
    <n v="382646.6899"/>
    <n v="612234.71290000004"/>
    <n v="427663.94750000001"/>
    <n v="684262.32629999996"/>
  </r>
  <r>
    <s v="5"/>
    <n v="6"/>
    <x v="29"/>
    <s v="IL"/>
    <x v="197"/>
    <s v="1"/>
    <x v="0"/>
    <n v="129976.3192"/>
    <n v="227458.55859999999"/>
    <n v="168746.84169999999"/>
    <n v="295306.9731"/>
    <n v="201681.76749999999"/>
    <n v="352943.0931"/>
    <n v="240537.48069999999"/>
    <n v="420940.59110000002"/>
    <n v="283832.48149999999"/>
    <n v="496706.84259999997"/>
    <n v="311383.8076"/>
    <n v="544921.66319999995"/>
    <n v="337324.56880000001"/>
    <n v="590317.99549999996"/>
  </r>
  <r>
    <s v="5"/>
    <n v="6"/>
    <x v="29"/>
    <s v="IL"/>
    <x v="197"/>
    <s v="2"/>
    <x v="1"/>
    <n v="108899.3026"/>
    <n v="190573.77960000001"/>
    <n v="144895.05900000001"/>
    <n v="253566.35320000001"/>
    <n v="178291.78649999999"/>
    <n v="312010.62640000001"/>
    <n v="223904.3511"/>
    <n v="391832.61440000002"/>
    <n v="270596.52720000001"/>
    <n v="473543.92259999999"/>
    <n v="298730.4154"/>
    <n v="522778.22690000001"/>
    <n v="325054.32549999998"/>
    <n v="568845.06960000005"/>
  </r>
  <r>
    <s v="5"/>
    <n v="6"/>
    <x v="29"/>
    <s v="IL"/>
    <x v="197"/>
    <s v="3"/>
    <x v="2"/>
    <n v="100439.98729999999"/>
    <n v="175769.97779999999"/>
    <n v="138710.3015"/>
    <n v="242743.0276"/>
    <n v="175896.42189999999"/>
    <n v="307818.73839999997"/>
    <n v="229628.24050000001"/>
    <n v="401849.42090000003"/>
    <n v="286018.3726"/>
    <n v="500532.152"/>
    <n v="321840.11469999998"/>
    <n v="563220.20059999998"/>
    <n v="357117.37640000001"/>
    <n v="624955.40870000003"/>
  </r>
  <r>
    <s v="5"/>
    <n v="6"/>
    <x v="29"/>
    <s v="IL"/>
    <x v="197"/>
    <s v="4"/>
    <x v="3"/>
    <n v="112060.91160000001"/>
    <n v="179297.4613"/>
    <n v="156885.2764"/>
    <n v="251016.44589999999"/>
    <n v="201709.641"/>
    <n v="322735.43030000001"/>
    <n v="268946.18800000002"/>
    <n v="430313.90710000001"/>
    <n v="336182.73499999999"/>
    <n v="537892.38399999996"/>
    <n v="381007.09960000002"/>
    <n v="609611.36849999998"/>
    <n v="425831.46429999999"/>
    <n v="681330.35309999995"/>
  </r>
  <r>
    <s v="5"/>
    <n v="6"/>
    <x v="29"/>
    <s v="IL"/>
    <x v="198"/>
    <s v="1"/>
    <x v="0"/>
    <n v="128776.15029999999"/>
    <n v="225358.26310000001"/>
    <n v="167224.6862"/>
    <n v="292643.2009"/>
    <n v="199893.92370000001"/>
    <n v="349814.3665"/>
    <n v="238448.83470000001"/>
    <n v="417285.4607"/>
    <n v="281398.7488"/>
    <n v="492447.81030000001"/>
    <n v="308726.93109999999"/>
    <n v="540272.12950000004"/>
    <n v="334469.70750000002"/>
    <n v="585321.98829999997"/>
  </r>
  <r>
    <s v="5"/>
    <n v="6"/>
    <x v="29"/>
    <s v="IL"/>
    <x v="198"/>
    <s v="2"/>
    <x v="1"/>
    <n v="107699.08379999999"/>
    <n v="188473.39660000001"/>
    <n v="143372.90349999999"/>
    <n v="250902.58100000001"/>
    <n v="176503.94270000001"/>
    <n v="308881.89980000001"/>
    <n v="221815.70509999999"/>
    <n v="388177.48389999999"/>
    <n v="268162.79450000002"/>
    <n v="469284.89039999997"/>
    <n v="296073.53889999999"/>
    <n v="518128.69309999997"/>
    <n v="322199.46419999999"/>
    <n v="563849.06240000005"/>
  </r>
  <r>
    <s v="5"/>
    <n v="6"/>
    <x v="29"/>
    <s v="IL"/>
    <x v="198"/>
    <s v="3"/>
    <x v="2"/>
    <n v="99208.582299999995"/>
    <n v="173615.019"/>
    <n v="136986.33439999999"/>
    <n v="239726.0852"/>
    <n v="173679.89290000001"/>
    <n v="303939.8125"/>
    <n v="226672.86840000001"/>
    <n v="396677.5197"/>
    <n v="282324.15740000003"/>
    <n v="494067.27559999999"/>
    <n v="317653.33740000002"/>
    <n v="555893.34050000005"/>
    <n v="352438.03720000002"/>
    <n v="616766.56519999995"/>
  </r>
  <r>
    <s v="5"/>
    <n v="6"/>
    <x v="29"/>
    <s v="IL"/>
    <x v="198"/>
    <s v="4"/>
    <x v="3"/>
    <n v="111021.7982"/>
    <n v="177634.87959999999"/>
    <n v="155430.51740000001"/>
    <n v="248688.8315"/>
    <n v="199839.2366"/>
    <n v="319742.78330000001"/>
    <n v="266452.31550000003"/>
    <n v="426323.71110000001"/>
    <n v="333065.39439999999"/>
    <n v="532904.63890000002"/>
    <n v="377474.11369999999"/>
    <n v="603958.59080000001"/>
    <n v="421882.83289999998"/>
    <n v="675012.54260000004"/>
  </r>
  <r>
    <s v="5"/>
    <n v="6"/>
    <x v="29"/>
    <s v="IL"/>
    <x v="199"/>
    <s v="1"/>
    <x v="0"/>
    <n v="147957.32060000001"/>
    <n v="258925.31099999999"/>
    <n v="191989.23800000001"/>
    <n v="335981.1666"/>
    <n v="229371.41149999999"/>
    <n v="401399.97009999998"/>
    <n v="273437.98489999998"/>
    <n v="478516.47350000002"/>
    <n v="322567.32059999998"/>
    <n v="564492.81110000005"/>
    <n v="353841.45110000001"/>
    <n v="619222.53929999995"/>
    <n v="383253.03039999999"/>
    <n v="670692.80319999997"/>
  </r>
  <r>
    <s v="5"/>
    <n v="6"/>
    <x v="29"/>
    <s v="IL"/>
    <x v="199"/>
    <s v="2"/>
    <x v="1"/>
    <n v="124516.6683"/>
    <n v="217904.16949999999"/>
    <n v="165462.4889"/>
    <n v="289559.35560000001"/>
    <n v="203358.25520000001"/>
    <n v="355876.94640000002"/>
    <n v="254939.45759999999"/>
    <n v="446144.05080000003"/>
    <n v="307846.96029999998"/>
    <n v="538732.18039999995"/>
    <n v="339768.98680000001"/>
    <n v="594595.72699999996"/>
    <n v="369606.685"/>
    <n v="646811.69869999995"/>
  </r>
  <r>
    <s v="5"/>
    <n v="6"/>
    <x v="29"/>
    <s v="IL"/>
    <x v="199"/>
    <s v="3"/>
    <x v="2"/>
    <n v="115197.10279999999"/>
    <n v="201594.92989999999"/>
    <n v="159156.54199999999"/>
    <n v="278523.9485"/>
    <n v="201910.19560000001"/>
    <n v="353342.84230000002"/>
    <n v="263763.70329999999"/>
    <n v="461586.48070000001"/>
    <n v="328573.65299999999"/>
    <n v="575003.89269999997"/>
    <n v="369809.91379999998"/>
    <n v="647167.34920000006"/>
    <n v="410440.6311"/>
    <n v="718271.10459999996"/>
  </r>
  <r>
    <s v="5"/>
    <n v="6"/>
    <x v="29"/>
    <s v="IL"/>
    <x v="199"/>
    <s v="4"/>
    <x v="3"/>
    <n v="127575.8832"/>
    <n v="204121.41630000001"/>
    <n v="178606.2366"/>
    <n v="285769.9828"/>
    <n v="229636.58979999999"/>
    <n v="367418.54920000001"/>
    <n v="306182.11979999999"/>
    <n v="489891.39899999998"/>
    <n v="382727.64970000001"/>
    <n v="612364.2487"/>
    <n v="433758.00300000003"/>
    <n v="694012.81519999995"/>
    <n v="484788.35639999999"/>
    <n v="775661.38170000003"/>
  </r>
  <r>
    <s v="5"/>
    <n v="6"/>
    <x v="29"/>
    <s v="IL"/>
    <x v="200"/>
    <s v="1"/>
    <x v="0"/>
    <n v="146398.12479999999"/>
    <n v="256196.71849999999"/>
    <n v="190193.97200000001"/>
    <n v="332839.451"/>
    <n v="227425.43160000001"/>
    <n v="397994.50530000002"/>
    <n v="271394.64490000001"/>
    <n v="474940.6286"/>
    <n v="320352.4228"/>
    <n v="560616.73990000004"/>
    <n v="351494.8444"/>
    <n v="615115.97770000005"/>
    <n v="380859.46120000002"/>
    <n v="666504.05720000004"/>
  </r>
  <r>
    <s v="5"/>
    <n v="6"/>
    <x v="29"/>
    <s v="IL"/>
    <x v="200"/>
    <s v="2"/>
    <x v="1"/>
    <n v="121972.2482"/>
    <n v="213451.4345"/>
    <n v="162552.65470000001"/>
    <n v="284467.1458"/>
    <n v="200319.28649999999"/>
    <n v="350558.75150000001"/>
    <n v="252118.8694"/>
    <n v="441208.02140000003"/>
    <n v="305013.56050000002"/>
    <n v="533773.73089999997"/>
    <n v="336831.10070000001"/>
    <n v="589454.42630000005"/>
    <n v="366639.74050000001"/>
    <n v="641619.54599999997"/>
  </r>
  <r>
    <s v="5"/>
    <n v="6"/>
    <x v="29"/>
    <s v="IL"/>
    <x v="200"/>
    <s v="3"/>
    <x v="2"/>
    <n v="112059.0497"/>
    <n v="196103.33689999999"/>
    <n v="154674.21720000001"/>
    <n v="270679.8799"/>
    <n v="196032.93599999999"/>
    <n v="343057.63780000003"/>
    <n v="255698.3702"/>
    <n v="447472.14779999998"/>
    <n v="318444.46679999999"/>
    <n v="557277.81680000003"/>
    <n v="358222.0367"/>
    <n v="626888.56429999997"/>
    <n v="397368.62030000001"/>
    <n v="695395.08550000004"/>
  </r>
  <r>
    <s v="5"/>
    <n v="6"/>
    <x v="29"/>
    <s v="IL"/>
    <x v="200"/>
    <s v="4"/>
    <x v="3"/>
    <n v="126203.8015"/>
    <n v="201926.08540000001"/>
    <n v="176685.32199999999"/>
    <n v="282696.51949999999"/>
    <n v="227166.84270000001"/>
    <n v="363466.95360000001"/>
    <n v="302889.12349999999"/>
    <n v="484622.60489999998"/>
    <n v="378611.4044"/>
    <n v="605778.2561"/>
    <n v="429092.92499999999"/>
    <n v="686548.69019999995"/>
    <n v="479574.44559999998"/>
    <n v="767319.12439999997"/>
  </r>
  <r>
    <s v="5"/>
    <n v="6"/>
    <x v="29"/>
    <s v="IL"/>
    <x v="201"/>
    <s v="1"/>
    <x v="0"/>
    <n v="131824.78400000001"/>
    <n v="230693.372"/>
    <n v="171127.6686"/>
    <n v="299473.42"/>
    <n v="204510.69029999999"/>
    <n v="357893.70809999999"/>
    <n v="243888.37549999999"/>
    <n v="426804.65710000001"/>
    <n v="287770.22070000001"/>
    <n v="503597.88620000001"/>
    <n v="315696.8639"/>
    <n v="552469.51170000003"/>
    <n v="341984.6053"/>
    <n v="598473.05929999996"/>
  </r>
  <r>
    <s v="5"/>
    <n v="6"/>
    <x v="29"/>
    <s v="IL"/>
    <x v="201"/>
    <s v="2"/>
    <x v="1"/>
    <n v="110550.8126"/>
    <n v="193463.92189999999"/>
    <n v="147052.97210000001"/>
    <n v="257342.70120000001"/>
    <n v="180902.11170000001"/>
    <n v="316578.69540000003"/>
    <n v="227099.79629999999"/>
    <n v="397424.6434"/>
    <n v="274410.5661"/>
    <n v="480218.49060000002"/>
    <n v="302925.21580000001"/>
    <n v="530119.12760000001"/>
    <n v="329599.68680000002"/>
    <n v="576799.45200000005"/>
  </r>
  <r>
    <s v="5"/>
    <n v="6"/>
    <x v="29"/>
    <s v="IL"/>
    <x v="201"/>
    <s v="3"/>
    <x v="2"/>
    <n v="102028.90579999999"/>
    <n v="178550.5851"/>
    <n v="140916.97719999999"/>
    <n v="246604.7101"/>
    <n v="178710.7224"/>
    <n v="312743.76419999998"/>
    <n v="233334.8438"/>
    <n v="408335.97659999999"/>
    <n v="290642.1226"/>
    <n v="508623.71460000001"/>
    <n v="327058.73810000002"/>
    <n v="572352.79169999994"/>
    <n v="362925.78480000002"/>
    <n v="635120.12340000004"/>
  </r>
  <r>
    <s v="5"/>
    <n v="6"/>
    <x v="29"/>
    <s v="IL"/>
    <x v="201"/>
    <s v="4"/>
    <x v="3"/>
    <n v="113656.89969999999"/>
    <n v="181851.0422"/>
    <n v="159119.65960000001"/>
    <n v="254591.45910000001"/>
    <n v="204582.41940000001"/>
    <n v="327331.87589999998"/>
    <n v="272776.55920000002"/>
    <n v="436442.5012"/>
    <n v="340970.69900000002"/>
    <n v="545553.12659999996"/>
    <n v="386433.45890000003"/>
    <n v="618293.54339999997"/>
    <n v="431896.21879999997"/>
    <n v="691033.96030000004"/>
  </r>
  <r>
    <s v="5"/>
    <n v="6"/>
    <x v="29"/>
    <s v="IL"/>
    <x v="202"/>
    <s v="1"/>
    <x v="0"/>
    <n v="133769.67180000001"/>
    <n v="234096.92559999999"/>
    <n v="173703.68229999999"/>
    <n v="303981.44390000001"/>
    <n v="207633.92749999999"/>
    <n v="363359.37310000003"/>
    <n v="247675.1219"/>
    <n v="433431.4633"/>
    <n v="292282.24040000001"/>
    <n v="511493.92080000002"/>
    <n v="320665.40340000001"/>
    <n v="561164.45589999994"/>
    <n v="347400.13089999999"/>
    <n v="607950.22900000005"/>
  </r>
  <r>
    <s v="5"/>
    <n v="6"/>
    <x v="29"/>
    <s v="IL"/>
    <x v="202"/>
    <s v="2"/>
    <x v="1"/>
    <n v="111904.68580000001"/>
    <n v="195833.20009999999"/>
    <n v="148960.24489999999"/>
    <n v="260680.42860000001"/>
    <n v="183369.55559999999"/>
    <n v="320896.72230000002"/>
    <n v="230420.1937"/>
    <n v="403235.33899999998"/>
    <n v="278551.48460000003"/>
    <n v="487465.0981"/>
    <n v="307538.9877"/>
    <n v="538193.22829999996"/>
    <n v="334671.18729999999"/>
    <n v="585674.57779999997"/>
  </r>
  <r>
    <s v="5"/>
    <n v="6"/>
    <x v="29"/>
    <s v="IL"/>
    <x v="202"/>
    <s v="3"/>
    <x v="2"/>
    <n v="103101.446"/>
    <n v="180427.53049999999"/>
    <n v="142365.10329999999"/>
    <n v="249138.9308"/>
    <n v="180504.03640000001"/>
    <n v="315882.0637"/>
    <n v="235588.53709999999"/>
    <n v="412279.93979999999"/>
    <n v="293430.72720000002"/>
    <n v="513503.77269999997"/>
    <n v="330154.27710000001"/>
    <n v="577769.98490000004"/>
    <n v="366312.99239999999"/>
    <n v="641047.73659999995"/>
  </r>
  <r>
    <s v="5"/>
    <n v="6"/>
    <x v="29"/>
    <s v="IL"/>
    <x v="202"/>
    <s v="4"/>
    <x v="3"/>
    <n v="115327.52310000001"/>
    <n v="184524.03969999999"/>
    <n v="161458.53229999999"/>
    <n v="258333.6556"/>
    <n v="207589.54149999999"/>
    <n v="332143.27149999997"/>
    <n v="276786.05540000001"/>
    <n v="442857.69520000002"/>
    <n v="345982.56929999997"/>
    <n v="553572.11919999996"/>
    <n v="392113.5785"/>
    <n v="627381.73490000004"/>
    <n v="438244.58779999998"/>
    <n v="701191.35089999996"/>
  </r>
  <r>
    <s v="5"/>
    <n v="6"/>
    <x v="29"/>
    <s v="IL"/>
    <x v="203"/>
    <s v="1"/>
    <x v="0"/>
    <n v="127672.40089999999"/>
    <n v="223426.70170000001"/>
    <n v="165897.71299999999"/>
    <n v="290320.99790000002"/>
    <n v="198400.38889999999"/>
    <n v="347200.68060000002"/>
    <n v="236796.03400000001"/>
    <n v="414393.05959999998"/>
    <n v="279539.2893"/>
    <n v="489193.75630000001"/>
    <n v="306725.52990000002"/>
    <n v="536769.67740000004"/>
    <n v="332370.32689999999"/>
    <n v="581648.07209999999"/>
  </r>
  <r>
    <s v="5"/>
    <n v="6"/>
    <x v="29"/>
    <s v="IL"/>
    <x v="203"/>
    <s v="2"/>
    <x v="1"/>
    <n v="106201.22470000001"/>
    <n v="185852.14309999999"/>
    <n v="141600.103"/>
    <n v="247800.18030000001"/>
    <n v="174573.21249999999"/>
    <n v="305503.12190000003"/>
    <n v="219852.00520000001"/>
    <n v="384741.00900000002"/>
    <n v="266055.93430000002"/>
    <n v="465597.88500000001"/>
    <n v="293835.62599999999"/>
    <n v="514212.3455"/>
    <n v="319870.73340000003"/>
    <n v="559773.78339999996"/>
  </r>
  <r>
    <s v="5"/>
    <n v="6"/>
    <x v="29"/>
    <s v="IL"/>
    <x v="203"/>
    <s v="3"/>
    <x v="2"/>
    <n v="97460.795299999998"/>
    <n v="170556.39189999999"/>
    <n v="134503.8125"/>
    <n v="235381.67189999999"/>
    <n v="170442.3707"/>
    <n v="298274.14870000002"/>
    <n v="222264.57750000001"/>
    <n v="388963.01069999998"/>
    <n v="276794.78590000002"/>
    <n v="484390.87530000001"/>
    <n v="311343.4633"/>
    <n v="544851.06070000003"/>
    <n v="345337.48320000002"/>
    <n v="604340.59569999995"/>
  </r>
  <r>
    <s v="5"/>
    <n v="6"/>
    <x v="29"/>
    <s v="IL"/>
    <x v="203"/>
    <s v="4"/>
    <x v="3"/>
    <n v="110057.31690000001"/>
    <n v="176091.70970000001"/>
    <n v="154080.24359999999"/>
    <n v="246528.39350000001"/>
    <n v="198103.1704"/>
    <n v="316965.07740000001"/>
    <n v="264137.56050000002"/>
    <n v="422620.10320000001"/>
    <n v="330171.95079999999"/>
    <n v="528275.12899999996"/>
    <n v="374194.8775"/>
    <n v="598711.81279999996"/>
    <n v="418217.80420000001"/>
    <n v="669148.49670000002"/>
  </r>
  <r>
    <s v="5"/>
    <n v="6"/>
    <x v="29"/>
    <s v="IL"/>
    <x v="204"/>
    <s v="1"/>
    <x v="0"/>
    <n v="139266.86180000001"/>
    <n v="243717.00820000001"/>
    <n v="180748.57819999999"/>
    <n v="316310.01189999998"/>
    <n v="215973.54949999999"/>
    <n v="377953.71169999999"/>
    <n v="257509.89300000001"/>
    <n v="450642.31270000001"/>
    <n v="303808.33240000001"/>
    <n v="531664.58180000004"/>
    <n v="333276.84649999999"/>
    <n v="583234.48140000005"/>
    <n v="361002.51260000002"/>
    <n v="631754.39729999995"/>
  </r>
  <r>
    <s v="5"/>
    <n v="6"/>
    <x v="29"/>
    <s v="IL"/>
    <x v="204"/>
    <s v="2"/>
    <x v="1"/>
    <n v="117008.041"/>
    <n v="204764.07190000001"/>
    <n v="155559.31359999999"/>
    <n v="272228.79879999999"/>
    <n v="191271.9822"/>
    <n v="334725.96889999998"/>
    <n v="239944.0655"/>
    <n v="419902.11459999997"/>
    <n v="289830.17589999997"/>
    <n v="507202.80780000001"/>
    <n v="319913.91899999999"/>
    <n v="559849.35820000002"/>
    <n v="348044.21899999998"/>
    <n v="609077.38320000004"/>
  </r>
  <r>
    <s v="5"/>
    <n v="6"/>
    <x v="29"/>
    <s v="IL"/>
    <x v="204"/>
    <s v="3"/>
    <x v="2"/>
    <n v="108126.39780000001"/>
    <n v="189221.19630000001"/>
    <n v="149364.41570000001"/>
    <n v="261387.72760000001"/>
    <n v="189457.44409999999"/>
    <n v="331550.52710000001"/>
    <n v="247434.8193"/>
    <n v="433010.93369999999"/>
    <n v="308219.57209999999"/>
    <n v="539384.25109999999"/>
    <n v="346871.71480000002"/>
    <n v="607025.50100000005"/>
    <n v="384948.84580000001"/>
    <n v="673660.48019999999"/>
  </r>
  <r>
    <s v="5"/>
    <n v="6"/>
    <x v="29"/>
    <s v="IL"/>
    <x v="204"/>
    <s v="4"/>
    <x v="3"/>
    <n v="120078.17570000001"/>
    <n v="192125.0839"/>
    <n v="168109.44589999999"/>
    <n v="268975.11739999999"/>
    <n v="216140.71609999999"/>
    <n v="345825.15090000001"/>
    <n v="288187.6214"/>
    <n v="461100.20120000001"/>
    <n v="360234.5269"/>
    <n v="576375.25159999996"/>
    <n v="408265.79710000003"/>
    <n v="653225.28500000003"/>
    <n v="456297.0674"/>
    <n v="730075.31869999995"/>
  </r>
  <r>
    <s v="5"/>
    <n v="6"/>
    <x v="29"/>
    <s v="IL"/>
    <x v="18"/>
    <s v="1"/>
    <x v="0"/>
    <n v="129831.67690000001"/>
    <n v="227205.43470000001"/>
    <n v="168454.05119999999"/>
    <n v="294794.5895"/>
    <n v="201240.2836"/>
    <n v="352170.4963"/>
    <n v="239883.6882"/>
    <n v="419796.45439999999"/>
    <n v="282971.0428"/>
    <n v="495199.32490000001"/>
    <n v="310400.56300000002"/>
    <n v="543200.98529999994"/>
    <n v="336191.3137"/>
    <n v="588334.79890000005"/>
  </r>
  <r>
    <s v="5"/>
    <n v="6"/>
    <x v="29"/>
    <s v="IL"/>
    <x v="18"/>
    <s v="2"/>
    <x v="1"/>
    <n v="109345.75229999999"/>
    <n v="191355.06649999999"/>
    <n v="145271.01190000001"/>
    <n v="254224.2708"/>
    <n v="178506.09849999999"/>
    <n v="312385.67229999998"/>
    <n v="223716.90950000001"/>
    <n v="391504.59149999998"/>
    <n v="270106.1912"/>
    <n v="472685.8345"/>
    <n v="298101.9399"/>
    <n v="521678.39480000001"/>
    <n v="324265.0968"/>
    <n v="567463.91949999996"/>
  </r>
  <r>
    <s v="5"/>
    <n v="6"/>
    <x v="29"/>
    <s v="IL"/>
    <x v="18"/>
    <s v="3"/>
    <x v="2"/>
    <n v="101214.55039999999"/>
    <n v="177125.4633"/>
    <n v="139848.12030000001"/>
    <n v="244734.21040000001"/>
    <n v="177427.89439999999"/>
    <n v="310498.81530000002"/>
    <n v="231807.59650000001"/>
    <n v="405663.29389999999"/>
    <n v="288771.0797"/>
    <n v="505349.38939999999"/>
    <n v="325024.7291"/>
    <n v="568793.27590000001"/>
    <n v="360749.1642"/>
    <n v="631311.03740000003"/>
  </r>
  <r>
    <s v="5"/>
    <n v="6"/>
    <x v="29"/>
    <s v="IL"/>
    <x v="18"/>
    <s v="4"/>
    <x v="3"/>
    <n v="111948.9519"/>
    <n v="179118.32569999999"/>
    <n v="156728.53270000001"/>
    <n v="250765.65599999999"/>
    <n v="201508.11350000001"/>
    <n v="322412.98629999999"/>
    <n v="268677.48460000003"/>
    <n v="429883.9817"/>
    <n v="335846.85570000001"/>
    <n v="537354.97719999996"/>
    <n v="380626.43640000001"/>
    <n v="609002.30740000005"/>
    <n v="425406.0172"/>
    <n v="680649.63769999996"/>
  </r>
  <r>
    <s v="5"/>
    <n v="6"/>
    <x v="30"/>
    <s v="IN"/>
    <x v="205"/>
    <s v="1"/>
    <x v="0"/>
    <n v="111898.891"/>
    <n v="195823.05910000001"/>
    <n v="145309.25339999999"/>
    <n v="254291.1936"/>
    <n v="173697.80300000001"/>
    <n v="303971.15529999998"/>
    <n v="207201.11730000001"/>
    <n v="362601.95529999997"/>
    <n v="244523.3529"/>
    <n v="427915.8676"/>
    <n v="268270.67109999998"/>
    <n v="469473.67430000001"/>
    <n v="290640.60749999998"/>
    <n v="508621.06300000002"/>
  </r>
  <r>
    <s v="5"/>
    <n v="6"/>
    <x v="30"/>
    <s v="IN"/>
    <x v="205"/>
    <s v="2"/>
    <x v="1"/>
    <n v="93579.570999999996"/>
    <n v="163764.24919999999"/>
    <n v="124578.26549999999"/>
    <n v="218011.96470000001"/>
    <n v="153368.1943"/>
    <n v="268394.33990000002"/>
    <n v="192744.28570000001"/>
    <n v="337302.4999"/>
    <n v="233019.20619999999"/>
    <n v="407783.61080000002"/>
    <n v="257272.8633"/>
    <n v="450227.51079999999"/>
    <n v="279975.81689999998"/>
    <n v="489957.67959999997"/>
  </r>
  <r>
    <s v="5"/>
    <n v="6"/>
    <x v="30"/>
    <s v="IN"/>
    <x v="205"/>
    <s v="3"/>
    <x v="2"/>
    <n v="86199.248000000007"/>
    <n v="150848.6839"/>
    <n v="119022.6078"/>
    <n v="208289.56359999999"/>
    <n v="150903.6312"/>
    <n v="264081.35450000002"/>
    <n v="196945.6833"/>
    <n v="344654.94569999998"/>
    <n v="245298.23209999999"/>
    <n v="429271.90610000002"/>
    <n v="275993.39380000002"/>
    <n v="482988.43920000002"/>
    <n v="306215.31579999998"/>
    <n v="535876.80260000005"/>
  </r>
  <r>
    <s v="5"/>
    <n v="6"/>
    <x v="30"/>
    <s v="IN"/>
    <x v="205"/>
    <s v="4"/>
    <x v="3"/>
    <n v="96471.301300000006"/>
    <n v="154354.0845"/>
    <n v="135059.82190000001"/>
    <n v="216095.71830000001"/>
    <n v="173648.34239999999"/>
    <n v="277837.35200000001"/>
    <n v="231531.1232"/>
    <n v="370449.8027"/>
    <n v="289413.90409999999"/>
    <n v="463062.25339999999"/>
    <n v="328002.42450000002"/>
    <n v="524803.88710000005"/>
    <n v="366590.94510000001"/>
    <n v="586545.5209"/>
  </r>
  <r>
    <s v="5"/>
    <n v="6"/>
    <x v="30"/>
    <s v="IN"/>
    <x v="191"/>
    <s v="1"/>
    <x v="0"/>
    <n v="118092.58869999999"/>
    <n v="206662.03020000001"/>
    <n v="153310.41469999999"/>
    <n v="268293.22570000001"/>
    <n v="183225.66209999999"/>
    <n v="320644.90879999998"/>
    <n v="218516.0643"/>
    <n v="382403.11259999999"/>
    <n v="257840.59340000001"/>
    <n v="451221.03850000002"/>
    <n v="282866.03759999998"/>
    <n v="495015.56569999998"/>
    <n v="306425.91129999998"/>
    <n v="536245.34459999995"/>
  </r>
  <r>
    <s v="5"/>
    <n v="6"/>
    <x v="30"/>
    <s v="IN"/>
    <x v="191"/>
    <s v="2"/>
    <x v="1"/>
    <n v="98985.398100000006"/>
    <n v="173224.4466"/>
    <n v="131687.7709"/>
    <n v="230453.59899999999"/>
    <n v="162021.6611"/>
    <n v="283537.90700000001"/>
    <n v="203437.43309999999"/>
    <n v="356015.50790000003"/>
    <n v="245841.64449999999"/>
    <n v="430222.87780000002"/>
    <n v="271395.20559999999"/>
    <n v="474941.60969999997"/>
    <n v="295302.41979999997"/>
    <n v="516779.23460000003"/>
  </r>
  <r>
    <s v="5"/>
    <n v="6"/>
    <x v="30"/>
    <s v="IN"/>
    <x v="191"/>
    <s v="3"/>
    <x v="2"/>
    <n v="91323.522500000006"/>
    <n v="159816.16450000001"/>
    <n v="126125.3518"/>
    <n v="220719.36559999999"/>
    <n v="159944.31390000001"/>
    <n v="279902.54940000002"/>
    <n v="208816.73730000001"/>
    <n v="365429.29029999999"/>
    <n v="260099.0336"/>
    <n v="455173.3088"/>
    <n v="292681.12920000002"/>
    <n v="512191.97629999998"/>
    <n v="324769.63079999998"/>
    <n v="568346.85389999999"/>
  </r>
  <r>
    <s v="5"/>
    <n v="6"/>
    <x v="30"/>
    <s v="IN"/>
    <x v="191"/>
    <s v="4"/>
    <x v="3"/>
    <n v="101816.14629999999"/>
    <n v="162905.8365"/>
    <n v="142542.6047"/>
    <n v="228068.17110000001"/>
    <n v="183269.06330000001"/>
    <n v="293230.50559999997"/>
    <n v="244358.75099999999"/>
    <n v="390974.00750000001"/>
    <n v="305448.4388"/>
    <n v="488717.50939999998"/>
    <n v="346174.89730000001"/>
    <n v="553879.84389999998"/>
    <n v="386901.35580000002"/>
    <n v="619042.17850000004"/>
  </r>
  <r>
    <s v="5"/>
    <n v="6"/>
    <x v="30"/>
    <s v="IN"/>
    <x v="154"/>
    <s v="1"/>
    <x v="0"/>
    <n v="115644.03200000001"/>
    <n v="202377.05609999999"/>
    <n v="150168.50049999999"/>
    <n v="262794.87589999998"/>
    <n v="179502.80590000001"/>
    <n v="314129.91029999999"/>
    <n v="214120.8328"/>
    <n v="374711.45730000001"/>
    <n v="252685.97159999999"/>
    <n v="442200.45039999997"/>
    <n v="277224.52529999998"/>
    <n v="485142.9191"/>
    <n v="300338.42489999998"/>
    <n v="525592.24360000005"/>
  </r>
  <r>
    <s v="5"/>
    <n v="6"/>
    <x v="30"/>
    <s v="IN"/>
    <x v="154"/>
    <s v="2"/>
    <x v="1"/>
    <n v="96733.772500000006"/>
    <n v="169284.10190000001"/>
    <n v="128768.77159999999"/>
    <n v="225345.3504"/>
    <n v="158517.4039"/>
    <n v="277405.45679999999"/>
    <n v="199197.65220000001"/>
    <n v="348595.89120000001"/>
    <n v="240810.72380000001"/>
    <n v="421418.76669999998"/>
    <n v="265871.9498"/>
    <n v="465275.91220000002"/>
    <n v="289329.60920000001"/>
    <n v="506326.8161"/>
  </r>
  <r>
    <s v="5"/>
    <n v="6"/>
    <x v="30"/>
    <s v="IN"/>
    <x v="154"/>
    <s v="3"/>
    <x v="2"/>
    <n v="89118.895699999994"/>
    <n v="155958.06760000001"/>
    <n v="123056.6845"/>
    <n v="215349.19779999999"/>
    <n v="156021.73879999999"/>
    <n v="273038.0429"/>
    <n v="203632.43470000001"/>
    <n v="356356.76079999999"/>
    <n v="253628.1594"/>
    <n v="443849.27899999998"/>
    <n v="285369.09860000003"/>
    <n v="499395.92249999999"/>
    <n v="316621.53210000001"/>
    <n v="554087.68130000005"/>
  </r>
  <r>
    <s v="5"/>
    <n v="6"/>
    <x v="30"/>
    <s v="IN"/>
    <x v="154"/>
    <s v="4"/>
    <x v="3"/>
    <n v="99700.595100000006"/>
    <n v="159520.95449999999"/>
    <n v="139580.83309999999"/>
    <n v="223329.3363"/>
    <n v="179461.07120000001"/>
    <n v="287137.7181"/>
    <n v="239281.42809999999"/>
    <n v="382850.29080000002"/>
    <n v="299101.78519999998"/>
    <n v="478562.86349999998"/>
    <n v="338982.0233"/>
    <n v="542371.24529999995"/>
    <n v="378862.26120000001"/>
    <n v="606179.62710000004"/>
  </r>
  <r>
    <s v="5"/>
    <n v="6"/>
    <x v="30"/>
    <s v="IN"/>
    <x v="206"/>
    <s v="1"/>
    <x v="0"/>
    <n v="116292.3318"/>
    <n v="203511.58069999999"/>
    <n v="151027.17679999999"/>
    <n v="264297.55949999997"/>
    <n v="180543.89120000001"/>
    <n v="315951.80949999997"/>
    <n v="215383.08910000001"/>
    <n v="376920.40590000001"/>
    <n v="254189.9872"/>
    <n v="444832.47759999998"/>
    <n v="278880.71490000002"/>
    <n v="488041.25109999999"/>
    <n v="302143.61080000002"/>
    <n v="528751.31889999995"/>
  </r>
  <r>
    <s v="5"/>
    <n v="6"/>
    <x v="30"/>
    <s v="IN"/>
    <x v="206"/>
    <s v="2"/>
    <x v="1"/>
    <n v="97185.066200000001"/>
    <n v="170073.8659"/>
    <n v="129404.533"/>
    <n v="226457.93280000001"/>
    <n v="159339.89009999999"/>
    <n v="278844.8077"/>
    <n v="200304.45790000001"/>
    <n v="350532.80129999999"/>
    <n v="242191.03829999999"/>
    <n v="423834.31689999998"/>
    <n v="267409.88299999997"/>
    <n v="467967.29519999999"/>
    <n v="291020.11940000003"/>
    <n v="509285.20899999997"/>
  </r>
  <r>
    <s v="5"/>
    <n v="6"/>
    <x v="30"/>
    <s v="IN"/>
    <x v="206"/>
    <s v="3"/>
    <x v="2"/>
    <n v="89476.411300000007"/>
    <n v="156583.71979999999"/>
    <n v="123539.39599999999"/>
    <n v="216193.9431"/>
    <n v="156619.51370000001"/>
    <n v="274084.14899999998"/>
    <n v="204383.6703"/>
    <n v="357671.42300000001"/>
    <n v="254557.69990000001"/>
    <n v="445475.97470000002"/>
    <n v="286400.951"/>
    <n v="501201.6643"/>
    <n v="317750.60800000001"/>
    <n v="556063.56409999996"/>
  </r>
  <r>
    <s v="5"/>
    <n v="6"/>
    <x v="30"/>
    <s v="IN"/>
    <x v="206"/>
    <s v="4"/>
    <x v="3"/>
    <n v="100257.47289999999"/>
    <n v="160411.95910000001"/>
    <n v="140360.462"/>
    <n v="224576.74249999999"/>
    <n v="180463.45120000001"/>
    <n v="288741.52610000002"/>
    <n v="240617.93479999999"/>
    <n v="384988.70150000002"/>
    <n v="300772.41859999998"/>
    <n v="481235.87699999998"/>
    <n v="340875.40779999999"/>
    <n v="545400.66040000005"/>
    <n v="380978.39689999999"/>
    <n v="609565.44409999996"/>
  </r>
  <r>
    <s v="5"/>
    <n v="6"/>
    <x v="30"/>
    <s v="IN"/>
    <x v="207"/>
    <s v="1"/>
    <x v="0"/>
    <n v="116388.7548"/>
    <n v="203680.321"/>
    <n v="151222.36379999999"/>
    <n v="264639.13660000003"/>
    <n v="180838.20550000001"/>
    <n v="316466.85950000002"/>
    <n v="215818.94070000001"/>
    <n v="377683.14620000002"/>
    <n v="254764.26759999999"/>
    <n v="445837.46840000001"/>
    <n v="279536.19809999998"/>
    <n v="489188.34669999999"/>
    <n v="302899.09999999998"/>
    <n v="530073.42480000004"/>
  </r>
  <r>
    <s v="5"/>
    <n v="6"/>
    <x v="30"/>
    <s v="IN"/>
    <x v="207"/>
    <s v="2"/>
    <x v="1"/>
    <n v="96887.429499999998"/>
    <n v="169553.00169999999"/>
    <n v="129153.8927"/>
    <n v="226019.31219999999"/>
    <n v="159197.00889999999"/>
    <n v="278594.76569999999"/>
    <n v="200429.41020000001"/>
    <n v="350751.46789999999"/>
    <n v="242517.91800000001"/>
    <n v="424406.35639999999"/>
    <n v="267828.85440000001"/>
    <n v="468700.4952"/>
    <n v="291546.25839999999"/>
    <n v="510205.9522"/>
  </r>
  <r>
    <s v="5"/>
    <n v="6"/>
    <x v="30"/>
    <s v="IN"/>
    <x v="207"/>
    <s v="3"/>
    <x v="2"/>
    <n v="88960.032999999996"/>
    <n v="155680.05790000001"/>
    <n v="122780.84639999999"/>
    <n v="214866.48120000001"/>
    <n v="155598.52729999999"/>
    <n v="272297.4227"/>
    <n v="202930.7604"/>
    <n v="355128.83059999999"/>
    <n v="252722.55439999999"/>
    <n v="442264.47029999999"/>
    <n v="284277.8665"/>
    <n v="497486.26640000002"/>
    <n v="315329.40720000002"/>
    <n v="551826.46270000003"/>
  </r>
  <r>
    <s v="5"/>
    <n v="6"/>
    <x v="30"/>
    <s v="IN"/>
    <x v="207"/>
    <s v="4"/>
    <x v="3"/>
    <n v="100332.10830000001"/>
    <n v="160531.3757"/>
    <n v="140464.9516"/>
    <n v="224743.9259"/>
    <n v="180597.79490000001"/>
    <n v="288956.47610000003"/>
    <n v="240797.05979999999"/>
    <n v="385275.3015"/>
    <n v="300996.3248"/>
    <n v="481594.12689999997"/>
    <n v="341129.16810000001"/>
    <n v="545806.67720000003"/>
    <n v="381262.01140000002"/>
    <n v="610019.22739999997"/>
  </r>
  <r>
    <s v="5"/>
    <n v="6"/>
    <x v="30"/>
    <s v="IN"/>
    <x v="208"/>
    <s v="1"/>
    <x v="0"/>
    <n v="134755.45250000001"/>
    <n v="235822.04190000001"/>
    <n v="175245.5134"/>
    <n v="306679.64850000001"/>
    <n v="209705.11379999999"/>
    <n v="366983.94919999997"/>
    <n v="250462.86009999999"/>
    <n v="438310.00530000002"/>
    <n v="295796.23940000002"/>
    <n v="517643.41899999999"/>
    <n v="324615.78629999998"/>
    <n v="568077.62589999998"/>
    <n v="351849.53090000001"/>
    <n v="615736.67909999995"/>
  </r>
  <r>
    <s v="5"/>
    <n v="6"/>
    <x v="30"/>
    <s v="IN"/>
    <x v="208"/>
    <s v="2"/>
    <x v="1"/>
    <n v="111314.25019999999"/>
    <n v="194799.93780000001"/>
    <n v="148718.76430000001"/>
    <n v="260257.8376"/>
    <n v="183691.95740000001"/>
    <n v="321460.92550000001"/>
    <n v="231964.33290000001"/>
    <n v="405937.58260000002"/>
    <n v="281075.87910000002"/>
    <n v="491882.78830000001"/>
    <n v="310543.32199999999"/>
    <n v="543450.81350000005"/>
    <n v="338203.18550000002"/>
    <n v="591855.57460000005"/>
  </r>
  <r>
    <s v="5"/>
    <n v="6"/>
    <x v="30"/>
    <s v="IN"/>
    <x v="208"/>
    <s v="3"/>
    <x v="2"/>
    <n v="101651.63619999999"/>
    <n v="177890.36350000001"/>
    <n v="140192.88870000001"/>
    <n v="245337.55530000001"/>
    <n v="177528.35569999999"/>
    <n v="310674.6225"/>
    <n v="231254.58350000001"/>
    <n v="404695.52100000001"/>
    <n v="287937.25329999998"/>
    <n v="503890.19319999998"/>
    <n v="323755.32740000001"/>
    <n v="566571.82299999997"/>
    <n v="358967.85810000001"/>
    <n v="628193.75179999997"/>
  </r>
  <r>
    <s v="5"/>
    <n v="6"/>
    <x v="30"/>
    <s v="IN"/>
    <x v="208"/>
    <s v="4"/>
    <x v="3"/>
    <n v="116145.6251"/>
    <n v="185833.00289999999"/>
    <n v="162603.8751"/>
    <n v="260166.204"/>
    <n v="209062.1251"/>
    <n v="334499.40509999997"/>
    <n v="278749.5001"/>
    <n v="445999.20679999999"/>
    <n v="348436.8751"/>
    <n v="557499.00859999994"/>
    <n v="394895.1251"/>
    <n v="631832.20959999994"/>
    <n v="441353.37520000001"/>
    <n v="706165.41079999995"/>
  </r>
  <r>
    <s v="5"/>
    <n v="6"/>
    <x v="30"/>
    <s v="IN"/>
    <x v="209"/>
    <s v="1"/>
    <x v="0"/>
    <n v="118837.30409999999"/>
    <n v="207965.28210000001"/>
    <n v="154364.2683"/>
    <n v="270137.46950000001"/>
    <n v="184561.0502"/>
    <n v="322981.83789999998"/>
    <n v="220214.15849999999"/>
    <n v="385374.77740000002"/>
    <n v="259918.87330000001"/>
    <n v="454858.0282"/>
    <n v="285177.69260000001"/>
    <n v="499060.9621"/>
    <n v="308986.56709999999"/>
    <n v="540726.49230000004"/>
  </r>
  <r>
    <s v="5"/>
    <n v="6"/>
    <x v="30"/>
    <s v="IN"/>
    <x v="209"/>
    <s v="2"/>
    <x v="1"/>
    <n v="99139.048899999994"/>
    <n v="173493.33549999999"/>
    <n v="132072.8836"/>
    <n v="231127.54629999999"/>
    <n v="162701.25599999999"/>
    <n v="284727.19799999997"/>
    <n v="204669.1784"/>
    <n v="358171.06209999998"/>
    <n v="247548.82320000001"/>
    <n v="433210.44050000003"/>
    <n v="273352.0931"/>
    <n v="478366.16279999999"/>
    <n v="297519.05040000001"/>
    <n v="520658.3382"/>
  </r>
  <r>
    <s v="5"/>
    <n v="6"/>
    <x v="30"/>
    <s v="IN"/>
    <x v="209"/>
    <s v="3"/>
    <x v="2"/>
    <n v="91164.653999999995"/>
    <n v="159538.1446"/>
    <n v="125849.50569999999"/>
    <n v="220236.63500000001"/>
    <n v="159521.09220000001"/>
    <n v="279161.91139999998"/>
    <n v="208115.0496"/>
    <n v="364201.33689999999"/>
    <n v="259193.41209999999"/>
    <n v="453588.47100000002"/>
    <n v="291589.8786"/>
    <n v="510282.28759999998"/>
    <n v="323477.4852"/>
    <n v="566085.59909999999"/>
  </r>
  <r>
    <s v="5"/>
    <n v="6"/>
    <x v="30"/>
    <s v="IN"/>
    <x v="209"/>
    <s v="4"/>
    <x v="3"/>
    <n v="102447.65300000001"/>
    <n v="163916.24729999999"/>
    <n v="143426.71419999999"/>
    <n v="229482.7463"/>
    <n v="184405.77540000001"/>
    <n v="295049.2451"/>
    <n v="245874.36730000001"/>
    <n v="393398.99359999999"/>
    <n v="307342.95919999998"/>
    <n v="491748.74200000003"/>
    <n v="348322.02039999998"/>
    <n v="557315.24089999998"/>
    <n v="389301.08159999998"/>
    <n v="622881.73990000004"/>
  </r>
  <r>
    <s v="5"/>
    <n v="6"/>
    <x v="30"/>
    <s v="IN"/>
    <x v="210"/>
    <s v="1"/>
    <x v="0"/>
    <n v="115092.1629"/>
    <n v="201411.28520000001"/>
    <n v="149505.02129999999"/>
    <n v="261633.7873"/>
    <n v="178756.04740000001"/>
    <n v="312823.08289999998"/>
    <n v="213294.4431"/>
    <n v="373265.27539999998"/>
    <n v="251756.25450000001"/>
    <n v="440573.44540000003"/>
    <n v="276223.83840000001"/>
    <n v="483391.71730000002"/>
    <n v="299288.74959999998"/>
    <n v="523755.31170000002"/>
  </r>
  <r>
    <s v="5"/>
    <n v="6"/>
    <x v="30"/>
    <s v="IN"/>
    <x v="210"/>
    <s v="2"/>
    <x v="1"/>
    <n v="95984.847299999994"/>
    <n v="167973.4829"/>
    <n v="127882.3775"/>
    <n v="223794.1606"/>
    <n v="157552.04629999999"/>
    <n v="275716.08110000001"/>
    <n v="198215.8119"/>
    <n v="346877.67080000002"/>
    <n v="239757.30549999999"/>
    <n v="419575.28470000002"/>
    <n v="264753.00650000002"/>
    <n v="463317.76130000001"/>
    <n v="288165.25819999998"/>
    <n v="504289.20169999998"/>
  </r>
  <r>
    <s v="5"/>
    <n v="6"/>
    <x v="30"/>
    <s v="IN"/>
    <x v="210"/>
    <s v="3"/>
    <x v="2"/>
    <n v="88245.006200000003"/>
    <n v="154428.76089999999"/>
    <n v="121815.429"/>
    <n v="213177.0007"/>
    <n v="154402.9846"/>
    <n v="270205.223"/>
    <n v="201428.29819999999"/>
    <n v="352499.52179999999"/>
    <n v="250863.4847"/>
    <n v="439011.09820000001"/>
    <n v="282214.17389999999"/>
    <n v="493874.80430000002"/>
    <n v="313071.26890000002"/>
    <n v="547874.72050000005"/>
  </r>
  <r>
    <s v="5"/>
    <n v="6"/>
    <x v="30"/>
    <s v="IN"/>
    <x v="210"/>
    <s v="4"/>
    <x v="3"/>
    <n v="99218.359299999996"/>
    <n v="158749.37729999999"/>
    <n v="138905.70310000001"/>
    <n v="222249.12820000001"/>
    <n v="178593.04680000001"/>
    <n v="285748.87910000002"/>
    <n v="238124.06229999999"/>
    <n v="380998.50550000003"/>
    <n v="297655.07799999998"/>
    <n v="476248.13189999998"/>
    <n v="337342.42170000001"/>
    <n v="539747.88269999996"/>
    <n v="377029.76549999998"/>
    <n v="603247.63370000001"/>
  </r>
  <r>
    <s v="5"/>
    <n v="6"/>
    <x v="30"/>
    <s v="IN"/>
    <x v="211"/>
    <s v="1"/>
    <x v="0"/>
    <n v="116292.3318"/>
    <n v="203511.58069999999"/>
    <n v="151027.17679999999"/>
    <n v="264297.55949999997"/>
    <n v="180543.89120000001"/>
    <n v="315951.80949999997"/>
    <n v="215383.08910000001"/>
    <n v="376920.40590000001"/>
    <n v="254189.9872"/>
    <n v="444832.47759999998"/>
    <n v="278880.71490000002"/>
    <n v="488041.25109999999"/>
    <n v="302143.61080000002"/>
    <n v="528751.31889999995"/>
  </r>
  <r>
    <s v="5"/>
    <n v="6"/>
    <x v="30"/>
    <s v="IN"/>
    <x v="211"/>
    <s v="2"/>
    <x v="1"/>
    <n v="97185.066200000001"/>
    <n v="170073.8659"/>
    <n v="129404.533"/>
    <n v="226457.93280000001"/>
    <n v="159339.89009999999"/>
    <n v="278844.8077"/>
    <n v="200304.45790000001"/>
    <n v="350532.80129999999"/>
    <n v="242191.03829999999"/>
    <n v="423834.31689999998"/>
    <n v="267409.88299999997"/>
    <n v="467967.29519999999"/>
    <n v="291020.11940000003"/>
    <n v="509285.20899999997"/>
  </r>
  <r>
    <s v="5"/>
    <n v="6"/>
    <x v="30"/>
    <s v="IN"/>
    <x v="211"/>
    <s v="3"/>
    <x v="2"/>
    <n v="89476.411300000007"/>
    <n v="156583.71979999999"/>
    <n v="123539.39599999999"/>
    <n v="216193.9431"/>
    <n v="156619.51370000001"/>
    <n v="274084.14899999998"/>
    <n v="204383.6703"/>
    <n v="357671.42300000001"/>
    <n v="254557.69990000001"/>
    <n v="445475.97470000002"/>
    <n v="286400.951"/>
    <n v="501201.6643"/>
    <n v="317750.60800000001"/>
    <n v="556063.56409999996"/>
  </r>
  <r>
    <s v="5"/>
    <n v="6"/>
    <x v="30"/>
    <s v="IN"/>
    <x v="211"/>
    <s v="4"/>
    <x v="3"/>
    <n v="100257.47289999999"/>
    <n v="160411.95910000001"/>
    <n v="140360.462"/>
    <n v="224576.74249999999"/>
    <n v="180463.45120000001"/>
    <n v="288741.52610000002"/>
    <n v="240617.93479999999"/>
    <n v="384988.70150000002"/>
    <n v="300772.41859999998"/>
    <n v="481235.87699999998"/>
    <n v="340875.40779999999"/>
    <n v="545400.66040000005"/>
    <n v="380978.39689999999"/>
    <n v="609565.44409999996"/>
  </r>
  <r>
    <s v="5"/>
    <n v="6"/>
    <x v="30"/>
    <s v="IN"/>
    <x v="212"/>
    <s v="1"/>
    <x v="0"/>
    <n v="113747.3558"/>
    <n v="199057.8726"/>
    <n v="147690.0802"/>
    <n v="258457.64050000001"/>
    <n v="176526.72579999999"/>
    <n v="308921.77029999997"/>
    <n v="210552.01209999999"/>
    <n v="368466.02120000002"/>
    <n v="248461.09220000001"/>
    <n v="434806.91129999998"/>
    <n v="272583.72739999997"/>
    <n v="477021.52279999998"/>
    <n v="295300.64380000002"/>
    <n v="516776.12680000003"/>
  </r>
  <r>
    <s v="5"/>
    <n v="6"/>
    <x v="30"/>
    <s v="IN"/>
    <x v="212"/>
    <s v="2"/>
    <x v="1"/>
    <n v="95231.080900000001"/>
    <n v="166654.3916"/>
    <n v="126736.1787"/>
    <n v="221788.31270000001"/>
    <n v="155978.51930000001"/>
    <n v="272962.40889999998"/>
    <n v="195939.73079999999"/>
    <n v="342894.52899999998"/>
    <n v="236833.245"/>
    <n v="414458.1789"/>
    <n v="261467.66380000001"/>
    <n v="457568.41149999999"/>
    <n v="284521.17830000003"/>
    <n v="497912.06209999998"/>
  </r>
  <r>
    <s v="5"/>
    <n v="6"/>
    <x v="30"/>
    <s v="IN"/>
    <x v="212"/>
    <s v="3"/>
    <x v="2"/>
    <n v="87788.166400000002"/>
    <n v="153629.29120000001"/>
    <n v="121229.28350000001"/>
    <n v="212151.24619999999"/>
    <n v="153717.93160000001"/>
    <n v="269006.38020000001"/>
    <n v="200652.28649999999"/>
    <n v="351141.5013"/>
    <n v="249921.98209999999"/>
    <n v="437363.46870000003"/>
    <n v="281212.01730000001"/>
    <n v="492121.03039999999"/>
    <n v="312023.7242"/>
    <n v="546041.51729999995"/>
  </r>
  <r>
    <s v="5"/>
    <n v="6"/>
    <x v="30"/>
    <s v="IN"/>
    <x v="212"/>
    <s v="4"/>
    <x v="3"/>
    <n v="98067.289399999994"/>
    <n v="156907.66529999999"/>
    <n v="137294.20499999999"/>
    <n v="219670.73139999999"/>
    <n v="176521.1208"/>
    <n v="282433.79759999999"/>
    <n v="235361.4944"/>
    <n v="376578.39669999998"/>
    <n v="294201.86800000002"/>
    <n v="470722.99589999998"/>
    <n v="333428.78379999998"/>
    <n v="533486.06200000003"/>
    <n v="372655.69949999999"/>
    <n v="596249.12820000004"/>
  </r>
  <r>
    <s v="5"/>
    <n v="6"/>
    <x v="30"/>
    <s v="IN"/>
    <x v="213"/>
    <s v="1"/>
    <x v="0"/>
    <n v="117637.1352"/>
    <n v="205864.98670000001"/>
    <n v="152842.1128"/>
    <n v="267473.6973"/>
    <n v="182773.2064"/>
    <n v="319853.11119999998"/>
    <n v="218125.51250000001"/>
    <n v="381719.64689999999"/>
    <n v="257485.14060000001"/>
    <n v="450598.99609999999"/>
    <n v="282520.8162"/>
    <n v="494411.42830000003"/>
    <n v="306131.7058"/>
    <n v="535730.48510000005"/>
  </r>
  <r>
    <s v="5"/>
    <n v="6"/>
    <x v="30"/>
    <s v="IN"/>
    <x v="213"/>
    <s v="2"/>
    <x v="1"/>
    <n v="97938.830100000006"/>
    <n v="171392.95250000001"/>
    <n v="130550.72809999999"/>
    <n v="228463.77410000001"/>
    <n v="160913.41219999999"/>
    <n v="281598.47139999998"/>
    <n v="202580.53229999999"/>
    <n v="354515.93160000001"/>
    <n v="245115.09049999999"/>
    <n v="428951.40830000001"/>
    <n v="270695.21659999999"/>
    <n v="473716.62900000002"/>
    <n v="294664.18910000002"/>
    <n v="515662.33100000001"/>
  </r>
  <r>
    <s v="5"/>
    <n v="6"/>
    <x v="30"/>
    <s v="IN"/>
    <x v="213"/>
    <s v="3"/>
    <x v="2"/>
    <n v="89933.248999999996"/>
    <n v="157383.18580000001"/>
    <n v="124125.5386"/>
    <n v="217219.69260000001"/>
    <n v="157304.5632"/>
    <n v="275282.98550000001"/>
    <n v="205159.67749999999"/>
    <n v="359029.43560000003"/>
    <n v="255499.19690000001"/>
    <n v="447123.59450000001"/>
    <n v="287403.10149999999"/>
    <n v="502955.4276"/>
    <n v="318798.14600000001"/>
    <n v="557896.75549999997"/>
  </r>
  <r>
    <s v="5"/>
    <n v="6"/>
    <x v="30"/>
    <s v="IN"/>
    <x v="213"/>
    <s v="4"/>
    <x v="3"/>
    <n v="101408.5396"/>
    <n v="162253.66570000001"/>
    <n v="141971.9553"/>
    <n v="227155.13200000001"/>
    <n v="182535.37109999999"/>
    <n v="292056.5981"/>
    <n v="243380.49479999999"/>
    <n v="389408.79759999999"/>
    <n v="304225.61859999999"/>
    <n v="486760.99699999997"/>
    <n v="344789.0343"/>
    <n v="551662.46310000005"/>
    <n v="385352.45010000002"/>
    <n v="616563.92949999997"/>
  </r>
  <r>
    <s v="5"/>
    <n v="6"/>
    <x v="30"/>
    <s v="IN"/>
    <x v="214"/>
    <s v="1"/>
    <x v="0"/>
    <n v="116388.7548"/>
    <n v="203680.321"/>
    <n v="151222.36379999999"/>
    <n v="264639.13660000003"/>
    <n v="180838.20550000001"/>
    <n v="316466.85950000002"/>
    <n v="215818.94070000001"/>
    <n v="377683.14620000002"/>
    <n v="254764.26759999999"/>
    <n v="445837.46840000001"/>
    <n v="279536.19809999998"/>
    <n v="489188.34669999999"/>
    <n v="302899.09999999998"/>
    <n v="530073.42480000004"/>
  </r>
  <r>
    <s v="5"/>
    <n v="6"/>
    <x v="30"/>
    <s v="IN"/>
    <x v="214"/>
    <s v="2"/>
    <x v="1"/>
    <n v="96887.429499999998"/>
    <n v="169553.00169999999"/>
    <n v="129153.8927"/>
    <n v="226019.31219999999"/>
    <n v="159197.00889999999"/>
    <n v="278594.76569999999"/>
    <n v="200429.41020000001"/>
    <n v="350751.46789999999"/>
    <n v="242517.91800000001"/>
    <n v="424406.35639999999"/>
    <n v="267828.85440000001"/>
    <n v="468700.4952"/>
    <n v="291546.25839999999"/>
    <n v="510205.9522"/>
  </r>
  <r>
    <s v="5"/>
    <n v="6"/>
    <x v="30"/>
    <s v="IN"/>
    <x v="214"/>
    <s v="3"/>
    <x v="2"/>
    <n v="88960.032999999996"/>
    <n v="155680.05790000001"/>
    <n v="122780.84639999999"/>
    <n v="214866.48120000001"/>
    <n v="155598.52729999999"/>
    <n v="272297.4227"/>
    <n v="202930.7604"/>
    <n v="355128.83059999999"/>
    <n v="252722.55439999999"/>
    <n v="442264.47029999999"/>
    <n v="284277.8665"/>
    <n v="497486.26640000002"/>
    <n v="315329.40720000002"/>
    <n v="551826.46270000003"/>
  </r>
  <r>
    <s v="5"/>
    <n v="6"/>
    <x v="30"/>
    <s v="IN"/>
    <x v="214"/>
    <s v="4"/>
    <x v="3"/>
    <n v="100332.10830000001"/>
    <n v="160531.3757"/>
    <n v="140464.9516"/>
    <n v="224743.9259"/>
    <n v="180597.79490000001"/>
    <n v="288956.47610000003"/>
    <n v="240797.05979999999"/>
    <n v="385275.3015"/>
    <n v="300996.3248"/>
    <n v="481594.12689999997"/>
    <n v="341129.16810000001"/>
    <n v="545806.67720000003"/>
    <n v="381262.01140000002"/>
    <n v="610019.22739999997"/>
  </r>
  <r>
    <s v="5"/>
    <n v="6"/>
    <x v="31"/>
    <s v="MI"/>
    <x v="215"/>
    <s v="1"/>
    <x v="0"/>
    <n v="127575.98149999999"/>
    <n v="223257.9676"/>
    <n v="165702.5307"/>
    <n v="289979.42869999999"/>
    <n v="198106.07990000001"/>
    <n v="346685.6398"/>
    <n v="236360.18859999999"/>
    <n v="413630.33010000002"/>
    <n v="278965.01610000001"/>
    <n v="488188.7782"/>
    <n v="306070.05469999998"/>
    <n v="535622.59569999995"/>
    <n v="331614.84629999998"/>
    <n v="580325.98100000003"/>
  </r>
  <r>
    <s v="5"/>
    <n v="6"/>
    <x v="31"/>
    <s v="MI"/>
    <x v="215"/>
    <s v="2"/>
    <x v="1"/>
    <n v="106498.8649"/>
    <n v="186373.01360000001"/>
    <n v="141850.74789999999"/>
    <n v="248238.8088"/>
    <n v="174716.09899999999"/>
    <n v="305753.17320000002"/>
    <n v="219727.05910000001"/>
    <n v="384522.35340000002"/>
    <n v="265729.06180000002"/>
    <n v="465025.85820000002"/>
    <n v="293416.66249999998"/>
    <n v="513479.1593"/>
    <n v="319344.6029"/>
    <n v="558853.0551"/>
  </r>
  <r>
    <s v="5"/>
    <n v="6"/>
    <x v="31"/>
    <s v="MI"/>
    <x v="215"/>
    <s v="3"/>
    <x v="2"/>
    <n v="97977.177200000006"/>
    <n v="171460.06020000001"/>
    <n v="135262.36730000001"/>
    <n v="236709.14290000001"/>
    <n v="171463.36369999999"/>
    <n v="300060.88660000003"/>
    <n v="223717.49619999999"/>
    <n v="391505.61849999998"/>
    <n v="278629.9423"/>
    <n v="487602.39899999998"/>
    <n v="313466.56030000001"/>
    <n v="548566.48049999995"/>
    <n v="347758.69809999998"/>
    <n v="608577.72160000005"/>
  </r>
  <r>
    <s v="5"/>
    <n v="6"/>
    <x v="31"/>
    <s v="MI"/>
    <x v="215"/>
    <s v="4"/>
    <x v="3"/>
    <n v="109982.68459999999"/>
    <n v="175972.29800000001"/>
    <n v="153975.75839999999"/>
    <n v="246361.21720000001"/>
    <n v="197968.83230000001"/>
    <n v="316750.13630000001"/>
    <n v="263958.44300000003"/>
    <n v="422333.51510000002"/>
    <n v="329948.05379999999"/>
    <n v="527916.89379999996"/>
    <n v="373941.12760000001"/>
    <n v="598305.81299999997"/>
    <n v="417934.20140000002"/>
    <n v="668694.73230000003"/>
  </r>
  <r>
    <s v="5"/>
    <n v="6"/>
    <x v="31"/>
    <s v="MI"/>
    <x v="216"/>
    <s v="1"/>
    <x v="0"/>
    <n v="117637.1352"/>
    <n v="205864.98670000001"/>
    <n v="152842.1128"/>
    <n v="267473.6973"/>
    <n v="182773.2064"/>
    <n v="319853.11119999998"/>
    <n v="218125.51250000001"/>
    <n v="381719.64689999999"/>
    <n v="257485.14060000001"/>
    <n v="450598.99609999999"/>
    <n v="282520.8162"/>
    <n v="494411.42830000003"/>
    <n v="306131.7058"/>
    <n v="535730.48510000005"/>
  </r>
  <r>
    <s v="5"/>
    <n v="6"/>
    <x v="31"/>
    <s v="MI"/>
    <x v="216"/>
    <s v="2"/>
    <x v="1"/>
    <n v="97938.830100000006"/>
    <n v="171392.95250000001"/>
    <n v="130550.72809999999"/>
    <n v="228463.77410000001"/>
    <n v="160913.41219999999"/>
    <n v="281598.47139999998"/>
    <n v="202580.53229999999"/>
    <n v="354515.93160000001"/>
    <n v="245115.09049999999"/>
    <n v="428951.40830000001"/>
    <n v="270695.21659999999"/>
    <n v="473716.62900000002"/>
    <n v="294664.18910000002"/>
    <n v="515662.33100000001"/>
  </r>
  <r>
    <s v="5"/>
    <n v="6"/>
    <x v="31"/>
    <s v="MI"/>
    <x v="216"/>
    <s v="3"/>
    <x v="2"/>
    <n v="89933.248999999996"/>
    <n v="157383.18580000001"/>
    <n v="124125.5386"/>
    <n v="217219.69260000001"/>
    <n v="157304.5632"/>
    <n v="275282.98550000001"/>
    <n v="205159.67749999999"/>
    <n v="359029.43560000003"/>
    <n v="255499.19690000001"/>
    <n v="447123.59450000001"/>
    <n v="287403.10149999999"/>
    <n v="502955.4276"/>
    <n v="318798.14600000001"/>
    <n v="557896.75549999997"/>
  </r>
  <r>
    <s v="5"/>
    <n v="6"/>
    <x v="31"/>
    <s v="MI"/>
    <x v="216"/>
    <s v="4"/>
    <x v="3"/>
    <n v="101408.5396"/>
    <n v="162253.66570000001"/>
    <n v="141971.9553"/>
    <n v="227155.13200000001"/>
    <n v="182535.37109999999"/>
    <n v="292056.5981"/>
    <n v="243380.49479999999"/>
    <n v="389408.79759999999"/>
    <n v="304225.61859999999"/>
    <n v="486760.99699999997"/>
    <n v="344789.0343"/>
    <n v="551662.46310000005"/>
    <n v="385352.45010000002"/>
    <n v="616563.92949999997"/>
  </r>
  <r>
    <s v="5"/>
    <n v="6"/>
    <x v="31"/>
    <s v="MI"/>
    <x v="217"/>
    <s v="1"/>
    <x v="0"/>
    <n v="119533.8115"/>
    <n v="209184.17019999999"/>
    <n v="155320.533"/>
    <n v="271810.93280000001"/>
    <n v="185749.28640000001"/>
    <n v="325061.2512"/>
    <n v="221694.33309999999"/>
    <n v="387965.08299999998"/>
    <n v="261710.02009999999"/>
    <n v="457992.53519999998"/>
    <n v="287161.61410000001"/>
    <n v="502532.8247"/>
    <n v="311169.48670000001"/>
    <n v="544546.60179999995"/>
  </r>
  <r>
    <s v="5"/>
    <n v="6"/>
    <x v="31"/>
    <s v="MI"/>
    <x v="217"/>
    <s v="2"/>
    <x v="1"/>
    <n v="99441.521599999993"/>
    <n v="174022.66279999999"/>
    <n v="132583.321"/>
    <n v="232020.8118"/>
    <n v="163452.29680000001"/>
    <n v="286041.51929999999"/>
    <n v="205838.45370000001"/>
    <n v="360217.29389999999"/>
    <n v="249092.5692"/>
    <n v="435911.99609999999"/>
    <n v="275099.50270000001"/>
    <n v="481424.12969999999"/>
    <n v="299472.6201"/>
    <n v="524077.08510000003"/>
  </r>
  <r>
    <s v="5"/>
    <n v="6"/>
    <x v="31"/>
    <s v="MI"/>
    <x v="217"/>
    <s v="3"/>
    <x v="2"/>
    <n v="91263.978400000007"/>
    <n v="159711.96220000001"/>
    <n v="125952.93949999999"/>
    <n v="220417.64420000001"/>
    <n v="159608.37040000001"/>
    <n v="279314.6482"/>
    <n v="208139.82569999999"/>
    <n v="364244.69510000001"/>
    <n v="259205.37419999999"/>
    <n v="453609.40480000002"/>
    <n v="291560.1827"/>
    <n v="510230.31969999999"/>
    <n v="323395.95390000002"/>
    <n v="565942.91949999996"/>
  </r>
  <r>
    <s v="5"/>
    <n v="6"/>
    <x v="31"/>
    <s v="MI"/>
    <x v="217"/>
    <s v="4"/>
    <x v="3"/>
    <n v="103041.8452"/>
    <n v="164866.95490000001"/>
    <n v="144258.5834"/>
    <n v="230813.73680000001"/>
    <n v="185475.32139999999"/>
    <n v="296760.51870000002"/>
    <n v="247300.42860000001"/>
    <n v="395680.69160000002"/>
    <n v="309125.53570000001"/>
    <n v="494600.86450000003"/>
    <n v="350342.27380000002"/>
    <n v="560547.64639999997"/>
    <n v="391559.01189999998"/>
    <n v="626494.42830000003"/>
  </r>
  <r>
    <s v="5"/>
    <n v="6"/>
    <x v="31"/>
    <s v="MI"/>
    <x v="218"/>
    <s v="1"/>
    <x v="0"/>
    <n v="129376.23480000001"/>
    <n v="226408.41080000001"/>
    <n v="167985.764"/>
    <n v="293975.087"/>
    <n v="200787.8456"/>
    <n v="351378.72979999997"/>
    <n v="239493.15770000001"/>
    <n v="419113.02590000001"/>
    <n v="282615.6152"/>
    <n v="494577.32640000002"/>
    <n v="310055.36930000002"/>
    <n v="542596.89639999997"/>
    <n v="335897.13819999999"/>
    <n v="587819.99190000002"/>
  </r>
  <r>
    <s v="5"/>
    <n v="6"/>
    <x v="31"/>
    <s v="MI"/>
    <x v="218"/>
    <s v="2"/>
    <x v="1"/>
    <n v="108299.19319999999"/>
    <n v="189523.58809999999"/>
    <n v="144133.98120000001"/>
    <n v="252234.46710000001"/>
    <n v="177397.86470000001"/>
    <n v="310446.26319999999"/>
    <n v="222860.0281"/>
    <n v="390005.0491"/>
    <n v="269379.66080000001"/>
    <n v="471414.40649999998"/>
    <n v="297401.97710000002"/>
    <n v="520453.46"/>
    <n v="323626.89480000001"/>
    <n v="566347.06590000005"/>
  </r>
  <r>
    <s v="5"/>
    <n v="6"/>
    <x v="31"/>
    <s v="MI"/>
    <x v="218"/>
    <s v="3"/>
    <x v="2"/>
    <n v="99824.284799999994"/>
    <n v="174692.49840000001"/>
    <n v="137848.31789999999"/>
    <n v="241234.5564"/>
    <n v="174788.1574"/>
    <n v="305879.27549999999"/>
    <n v="228150.55439999999"/>
    <n v="399263.47029999999"/>
    <n v="284171.26500000001"/>
    <n v="497299.71380000003"/>
    <n v="319746.72600000002"/>
    <n v="559556.77060000005"/>
    <n v="354777.70689999999"/>
    <n v="620860.98699999996"/>
  </r>
  <r>
    <s v="5"/>
    <n v="6"/>
    <x v="31"/>
    <s v="MI"/>
    <x v="218"/>
    <s v="4"/>
    <x v="3"/>
    <n v="111541.35490000001"/>
    <n v="178466.17050000001"/>
    <n v="156157.89679999999"/>
    <n v="249852.63870000001"/>
    <n v="200774.4388"/>
    <n v="321239.10680000001"/>
    <n v="267699.25170000002"/>
    <n v="428318.80910000001"/>
    <n v="334624.06469999999"/>
    <n v="535398.51139999996"/>
    <n v="379240.6066"/>
    <n v="606784.97959999996"/>
    <n v="423857.14860000001"/>
    <n v="678171.44779999997"/>
  </r>
  <r>
    <s v="5"/>
    <n v="6"/>
    <x v="31"/>
    <s v="MI"/>
    <x v="219"/>
    <s v="1"/>
    <x v="0"/>
    <n v="123230.7447"/>
    <n v="215653.80309999999"/>
    <n v="160082.1911"/>
    <n v="280143.8345"/>
    <n v="191407.13750000001"/>
    <n v="334962.49050000001"/>
    <n v="228396.12899999999"/>
    <n v="399693.22570000001"/>
    <n v="269585.50589999999"/>
    <n v="471774.63520000002"/>
    <n v="295787.73450000002"/>
    <n v="517628.5355"/>
    <n v="320489.56819999998"/>
    <n v="560856.74439999997"/>
  </r>
  <r>
    <s v="5"/>
    <n v="6"/>
    <x v="31"/>
    <s v="MI"/>
    <x v="219"/>
    <s v="2"/>
    <x v="1"/>
    <n v="102744.5451"/>
    <n v="179802.95379999999"/>
    <n v="136899.15179999999"/>
    <n v="239573.51569999999"/>
    <n v="168672.9523"/>
    <n v="295177.66649999999"/>
    <n v="212229.35019999999"/>
    <n v="371401.3628"/>
    <n v="256720.65419999999"/>
    <n v="449261.14480000001"/>
    <n v="283489.11139999999"/>
    <n v="496105.94500000001"/>
    <n v="308563.35139999999"/>
    <n v="539985.86490000004"/>
  </r>
  <r>
    <s v="5"/>
    <n v="6"/>
    <x v="31"/>
    <s v="MI"/>
    <x v="219"/>
    <s v="3"/>
    <x v="2"/>
    <n v="94441.819000000003"/>
    <n v="165273.1832"/>
    <n v="130366.2962"/>
    <n v="228141.0183"/>
    <n v="165236.97779999999"/>
    <n v="289164.71120000002"/>
    <n v="215553.041"/>
    <n v="377217.82169999997"/>
    <n v="268452.88530000002"/>
    <n v="469792.54920000001"/>
    <n v="301997.44219999999"/>
    <n v="528495.52379999997"/>
    <n v="335012.78460000001"/>
    <n v="586272.37320000003"/>
  </r>
  <r>
    <s v="5"/>
    <n v="6"/>
    <x v="31"/>
    <s v="MI"/>
    <x v="219"/>
    <s v="4"/>
    <x v="3"/>
    <n v="106233.82429999999"/>
    <n v="169974.12160000001"/>
    <n v="148727.3541"/>
    <n v="237963.77009999999"/>
    <n v="191220.88389999999"/>
    <n v="305953.41869999998"/>
    <n v="254961.17850000001"/>
    <n v="407937.89159999997"/>
    <n v="318701.473"/>
    <n v="509922.36450000003"/>
    <n v="361195.00280000002"/>
    <n v="577912.01300000004"/>
    <n v="403688.53259999998"/>
    <n v="645901.66170000006"/>
  </r>
  <r>
    <s v="5"/>
    <n v="6"/>
    <x v="31"/>
    <s v="MI"/>
    <x v="220"/>
    <s v="1"/>
    <x v="0"/>
    <n v="116940.6277"/>
    <n v="204646.0986"/>
    <n v="151885.8481"/>
    <n v="265800.2341"/>
    <n v="181584.97020000001"/>
    <n v="317773.69780000002"/>
    <n v="216645.33790000001"/>
    <n v="379129.34129999997"/>
    <n v="255693.9938"/>
    <n v="447464.48910000001"/>
    <n v="280536.89480000001"/>
    <n v="490939.56579999998"/>
    <n v="303948.78600000002"/>
    <n v="531910.37549999997"/>
  </r>
  <r>
    <s v="5"/>
    <n v="6"/>
    <x v="31"/>
    <s v="MI"/>
    <x v="220"/>
    <s v="2"/>
    <x v="1"/>
    <n v="97636.357300000003"/>
    <n v="170863.62530000001"/>
    <n v="130040.29059999999"/>
    <n v="227570.5086"/>
    <n v="160162.37150000001"/>
    <n v="280284.15000000002"/>
    <n v="201411.25700000001"/>
    <n v="352469.6998"/>
    <n v="243571.34450000001"/>
    <n v="426249.85279999999"/>
    <n v="268947.80690000003"/>
    <n v="470658.66200000001"/>
    <n v="292710.61949999997"/>
    <n v="512243.58419999998"/>
  </r>
  <r>
    <s v="5"/>
    <n v="6"/>
    <x v="31"/>
    <s v="MI"/>
    <x v="220"/>
    <s v="3"/>
    <x v="2"/>
    <n v="89833.924700000003"/>
    <n v="157209.3682"/>
    <n v="124022.1047"/>
    <n v="217038.68340000001"/>
    <n v="157217.28510000001"/>
    <n v="275130.2488"/>
    <n v="205134.9014"/>
    <n v="358986.07740000001"/>
    <n v="255487.2347"/>
    <n v="447102.66070000001"/>
    <n v="287432.79739999998"/>
    <n v="503007.39539999998"/>
    <n v="318879.67719999998"/>
    <n v="558039.43519999995"/>
  </r>
  <r>
    <s v="5"/>
    <n v="6"/>
    <x v="31"/>
    <s v="MI"/>
    <x v="220"/>
    <s v="4"/>
    <x v="3"/>
    <n v="100814.34729999999"/>
    <n v="161302.95819999999"/>
    <n v="141140.08619999999"/>
    <n v="225824.14139999999"/>
    <n v="181465.82519999999"/>
    <n v="290345.3247"/>
    <n v="241954.43359999999"/>
    <n v="387127.09950000001"/>
    <n v="302443.04200000002"/>
    <n v="483908.87449999998"/>
    <n v="342768.78090000001"/>
    <n v="548430.05759999994"/>
    <n v="383094.51990000001"/>
    <n v="612951.24100000004"/>
  </r>
  <r>
    <s v="5"/>
    <n v="6"/>
    <x v="31"/>
    <s v="MI"/>
    <x v="168"/>
    <s v="1"/>
    <x v="0"/>
    <n v="118333.64260000001"/>
    <n v="207083.87469999999"/>
    <n v="153798.3775"/>
    <n v="269147.1606"/>
    <n v="183961.44260000001"/>
    <n v="321932.5246"/>
    <n v="219605.68719999999"/>
    <n v="384309.95240000001"/>
    <n v="259276.2874"/>
    <n v="453733.50290000002"/>
    <n v="284504.73759999999"/>
    <n v="497883.29080000002"/>
    <n v="308314.62550000002"/>
    <n v="539550.59459999995"/>
  </r>
  <r>
    <s v="5"/>
    <n v="6"/>
    <x v="31"/>
    <s v="MI"/>
    <x v="168"/>
    <s v="2"/>
    <x v="1"/>
    <n v="98241.302800000005"/>
    <n v="171922.27979999999"/>
    <n v="131061.1655"/>
    <n v="229357.03959999999"/>
    <n v="161664.45300000001"/>
    <n v="282912.79269999999"/>
    <n v="203749.8077"/>
    <n v="356562.16340000002"/>
    <n v="246658.8365"/>
    <n v="431652.96389999997"/>
    <n v="272442.6262"/>
    <n v="476774.59590000001"/>
    <n v="296617.75880000001"/>
    <n v="519081.07789999997"/>
  </r>
  <r>
    <s v="5"/>
    <n v="6"/>
    <x v="31"/>
    <s v="MI"/>
    <x v="168"/>
    <s v="3"/>
    <x v="2"/>
    <n v="90032.573300000004"/>
    <n v="157557.00330000001"/>
    <n v="124228.9725"/>
    <n v="217400.70180000001"/>
    <n v="157391.8413"/>
    <n v="275435.72220000002"/>
    <n v="205184.45370000001"/>
    <n v="359072.79389999999"/>
    <n v="255511.15900000001"/>
    <n v="447144.52830000001"/>
    <n v="287373.40549999999"/>
    <n v="502903.4596"/>
    <n v="318716.61479999998"/>
    <n v="557754.07590000005"/>
  </r>
  <r>
    <s v="5"/>
    <n v="6"/>
    <x v="31"/>
    <s v="MI"/>
    <x v="168"/>
    <s v="4"/>
    <x v="3"/>
    <n v="102002.7317"/>
    <n v="163204.3732"/>
    <n v="142803.82440000001"/>
    <n v="228486.12239999999"/>
    <n v="183604.91699999999"/>
    <n v="293767.87160000001"/>
    <n v="244806.55609999999"/>
    <n v="391690.49550000002"/>
    <n v="306008.19510000001"/>
    <n v="489613.11940000003"/>
    <n v="346809.28779999999"/>
    <n v="554894.86869999999"/>
    <n v="387610.38040000002"/>
    <n v="620176.61789999995"/>
  </r>
  <r>
    <s v="5"/>
    <n v="6"/>
    <x v="31"/>
    <s v="MI"/>
    <x v="221"/>
    <s v="1"/>
    <x v="0"/>
    <n v="119533.8115"/>
    <n v="209184.17019999999"/>
    <n v="155320.533"/>
    <n v="271810.93280000001"/>
    <n v="185749.28640000001"/>
    <n v="325061.2512"/>
    <n v="221694.33309999999"/>
    <n v="387965.08299999998"/>
    <n v="261710.02009999999"/>
    <n v="457992.53519999998"/>
    <n v="287161.61410000001"/>
    <n v="502532.8247"/>
    <n v="311169.48670000001"/>
    <n v="544546.60179999995"/>
  </r>
  <r>
    <s v="5"/>
    <n v="6"/>
    <x v="31"/>
    <s v="MI"/>
    <x v="221"/>
    <s v="2"/>
    <x v="1"/>
    <n v="99441.521599999993"/>
    <n v="174022.66279999999"/>
    <n v="132583.321"/>
    <n v="232020.8118"/>
    <n v="163452.29680000001"/>
    <n v="286041.51929999999"/>
    <n v="205838.45370000001"/>
    <n v="360217.29389999999"/>
    <n v="249092.5692"/>
    <n v="435911.99609999999"/>
    <n v="275099.50270000001"/>
    <n v="481424.12969999999"/>
    <n v="299472.6201"/>
    <n v="524077.08510000003"/>
  </r>
  <r>
    <s v="5"/>
    <n v="6"/>
    <x v="31"/>
    <s v="MI"/>
    <x v="221"/>
    <s v="3"/>
    <x v="2"/>
    <n v="91263.978400000007"/>
    <n v="159711.96220000001"/>
    <n v="125952.93949999999"/>
    <n v="220417.64420000001"/>
    <n v="159608.37040000001"/>
    <n v="279314.6482"/>
    <n v="208139.82569999999"/>
    <n v="364244.69510000001"/>
    <n v="259205.37419999999"/>
    <n v="453609.40480000002"/>
    <n v="291560.1827"/>
    <n v="510230.31969999999"/>
    <n v="323395.95390000002"/>
    <n v="565942.91949999996"/>
  </r>
  <r>
    <s v="5"/>
    <n v="6"/>
    <x v="31"/>
    <s v="MI"/>
    <x v="221"/>
    <s v="4"/>
    <x v="3"/>
    <n v="103041.8452"/>
    <n v="164866.95490000001"/>
    <n v="144258.5834"/>
    <n v="230813.73680000001"/>
    <n v="185475.32139999999"/>
    <n v="296760.51870000002"/>
    <n v="247300.42860000001"/>
    <n v="395680.69160000002"/>
    <n v="309125.53570000001"/>
    <n v="494600.86450000003"/>
    <n v="350342.27380000002"/>
    <n v="560547.64639999997"/>
    <n v="391559.01189999998"/>
    <n v="626494.42830000003"/>
  </r>
  <r>
    <s v="5"/>
    <n v="6"/>
    <x v="31"/>
    <s v="MI"/>
    <x v="222"/>
    <s v="1"/>
    <x v="0"/>
    <n v="119437.39200000001"/>
    <n v="209015.43609999999"/>
    <n v="155125.35070000001"/>
    <n v="271469.36359999998"/>
    <n v="185454.9774"/>
    <n v="324546.21049999999"/>
    <n v="221258.4877"/>
    <n v="387202.35350000003"/>
    <n v="261135.74679999999"/>
    <n v="456987.55699999997"/>
    <n v="286506.13880000002"/>
    <n v="501385.74280000001"/>
    <n v="310414.0062"/>
    <n v="543224.51080000005"/>
  </r>
  <r>
    <s v="5"/>
    <n v="6"/>
    <x v="31"/>
    <s v="MI"/>
    <x v="222"/>
    <s v="2"/>
    <x v="1"/>
    <n v="99739.161900000006"/>
    <n v="174543.53330000001"/>
    <n v="132833.96590000001"/>
    <n v="232459.44029999999"/>
    <n v="163595.1832"/>
    <n v="286291.57059999998"/>
    <n v="205713.50760000001"/>
    <n v="359998.63829999999"/>
    <n v="248765.69680000001"/>
    <n v="435339.9693"/>
    <n v="274680.5392"/>
    <n v="480690.9436"/>
    <n v="298946.48959999997"/>
    <n v="523156.3567"/>
  </r>
  <r>
    <s v="5"/>
    <n v="6"/>
    <x v="31"/>
    <s v="MI"/>
    <x v="222"/>
    <s v="3"/>
    <x v="2"/>
    <n v="91780.360199999996"/>
    <n v="160615.63039999999"/>
    <n v="126711.49430000001"/>
    <n v="221745.1151"/>
    <n v="160629.36350000001"/>
    <n v="281101.386"/>
    <n v="209592.7445"/>
    <n v="366787.3028"/>
    <n v="261040.5307"/>
    <n v="456820.92859999998"/>
    <n v="293683.27970000001"/>
    <n v="513945.73940000002"/>
    <n v="325817.16879999998"/>
    <n v="570180.0453"/>
  </r>
  <r>
    <s v="5"/>
    <n v="6"/>
    <x v="31"/>
    <s v="MI"/>
    <x v="222"/>
    <s v="4"/>
    <x v="3"/>
    <n v="102967.213"/>
    <n v="164747.54319999999"/>
    <n v="144154.0981"/>
    <n v="230646.56039999999"/>
    <n v="185340.98319999999"/>
    <n v="296545.57760000002"/>
    <n v="247121.31099999999"/>
    <n v="395394.10350000003"/>
    <n v="308901.63870000001"/>
    <n v="494242.62939999998"/>
    <n v="350088.52389999997"/>
    <n v="560141.64659999998"/>
    <n v="391275.40909999999"/>
    <n v="626040.66390000004"/>
  </r>
  <r>
    <s v="5"/>
    <n v="6"/>
    <x v="31"/>
    <s v="MI"/>
    <x v="223"/>
    <s v="1"/>
    <x v="0"/>
    <n v="116388.7548"/>
    <n v="203680.321"/>
    <n v="151222.36379999999"/>
    <n v="264639.13660000003"/>
    <n v="180838.20550000001"/>
    <n v="316466.85950000002"/>
    <n v="215818.94070000001"/>
    <n v="377683.14620000002"/>
    <n v="254764.26759999999"/>
    <n v="445837.46840000001"/>
    <n v="279536.19809999998"/>
    <n v="489188.34669999999"/>
    <n v="302899.09999999998"/>
    <n v="530073.42480000004"/>
  </r>
  <r>
    <s v="5"/>
    <n v="6"/>
    <x v="31"/>
    <s v="MI"/>
    <x v="223"/>
    <s v="2"/>
    <x v="1"/>
    <n v="96887.429499999998"/>
    <n v="169553.00169999999"/>
    <n v="129153.8927"/>
    <n v="226019.31219999999"/>
    <n v="159197.00889999999"/>
    <n v="278594.76569999999"/>
    <n v="200429.41020000001"/>
    <n v="350751.46789999999"/>
    <n v="242517.91800000001"/>
    <n v="424406.35639999999"/>
    <n v="267828.85440000001"/>
    <n v="468700.4952"/>
    <n v="291546.25839999999"/>
    <n v="510205.9522"/>
  </r>
  <r>
    <s v="5"/>
    <n v="6"/>
    <x v="31"/>
    <s v="MI"/>
    <x v="223"/>
    <s v="3"/>
    <x v="2"/>
    <n v="88960.032999999996"/>
    <n v="155680.05790000001"/>
    <n v="122780.84639999999"/>
    <n v="214866.48120000001"/>
    <n v="155598.52729999999"/>
    <n v="272297.4227"/>
    <n v="202930.7604"/>
    <n v="355128.83059999999"/>
    <n v="252722.55439999999"/>
    <n v="442264.47029999999"/>
    <n v="284277.8665"/>
    <n v="497486.26640000002"/>
    <n v="315329.40720000002"/>
    <n v="551826.46270000003"/>
  </r>
  <r>
    <s v="5"/>
    <n v="6"/>
    <x v="31"/>
    <s v="MI"/>
    <x v="223"/>
    <s v="4"/>
    <x v="3"/>
    <n v="100332.10830000001"/>
    <n v="160531.3757"/>
    <n v="140464.9516"/>
    <n v="224743.9259"/>
    <n v="180597.79490000001"/>
    <n v="288956.47610000003"/>
    <n v="240797.05979999999"/>
    <n v="385275.3015"/>
    <n v="300996.3248"/>
    <n v="481594.12689999997"/>
    <n v="341129.16810000001"/>
    <n v="545806.67720000003"/>
    <n v="381262.01140000002"/>
    <n v="610019.22739999997"/>
  </r>
  <r>
    <s v="5"/>
    <n v="6"/>
    <x v="31"/>
    <s v="MI"/>
    <x v="224"/>
    <s v="1"/>
    <x v="0"/>
    <n v="118237.2196"/>
    <n v="206915.13440000001"/>
    <n v="153603.1906"/>
    <n v="268805.5834"/>
    <n v="183667.12830000001"/>
    <n v="321417.47450000001"/>
    <n v="219169.83549999999"/>
    <n v="383547.2121"/>
    <n v="258702.00700000001"/>
    <n v="452728.5122"/>
    <n v="283849.25449999998"/>
    <n v="496736.19520000002"/>
    <n v="307559.13640000002"/>
    <n v="538228.48869999999"/>
  </r>
  <r>
    <s v="5"/>
    <n v="6"/>
    <x v="31"/>
    <s v="MI"/>
    <x v="224"/>
    <s v="2"/>
    <x v="1"/>
    <n v="98538.939499999993"/>
    <n v="172443.1441"/>
    <n v="131311.80590000001"/>
    <n v="229795.66020000001"/>
    <n v="161807.33410000001"/>
    <n v="283162.8346"/>
    <n v="203624.8553"/>
    <n v="356343.49680000002"/>
    <n v="246331.95680000001"/>
    <n v="431080.92440000002"/>
    <n v="272023.65480000002"/>
    <n v="476041.3959"/>
    <n v="296091.61979999999"/>
    <n v="518160.3346"/>
  </r>
  <r>
    <s v="5"/>
    <n v="6"/>
    <x v="31"/>
    <s v="MI"/>
    <x v="224"/>
    <s v="3"/>
    <x v="2"/>
    <n v="90548.951499999996"/>
    <n v="158460.66519999999"/>
    <n v="124987.5221"/>
    <n v="218728.16380000001"/>
    <n v="158412.82769999999"/>
    <n v="277222.4485"/>
    <n v="206637.36360000001"/>
    <n v="361615.38620000001"/>
    <n v="257346.30439999999"/>
    <n v="450356.03279999999"/>
    <n v="289496.4901"/>
    <n v="506618.85759999999"/>
    <n v="321137.81559999997"/>
    <n v="561991.17729999998"/>
  </r>
  <r>
    <s v="5"/>
    <n v="6"/>
    <x v="31"/>
    <s v="MI"/>
    <x v="224"/>
    <s v="4"/>
    <x v="3"/>
    <n v="101928.0963"/>
    <n v="163084.9566"/>
    <n v="142699.33480000001"/>
    <n v="228318.93909999999"/>
    <n v="183470.57329999999"/>
    <n v="293552.9216"/>
    <n v="244627.43109999999"/>
    <n v="391403.89559999999"/>
    <n v="305784.28889999999"/>
    <n v="489254.86949999997"/>
    <n v="346555.52730000002"/>
    <n v="554488.85199999996"/>
    <n v="387326.7659"/>
    <n v="619722.83459999994"/>
  </r>
  <r>
    <s v="5"/>
    <n v="6"/>
    <x v="31"/>
    <s v="MI"/>
    <x v="225"/>
    <s v="1"/>
    <x v="0"/>
    <n v="114684.921"/>
    <n v="200698.61180000001"/>
    <n v="149134.31280000001"/>
    <n v="260985.04749999999"/>
    <n v="178450.7487"/>
    <n v="312288.81030000001"/>
    <n v="213121.81709999999"/>
    <n v="372963.17989999999"/>
    <n v="251687.94200000001"/>
    <n v="440453.8983"/>
    <n v="276206.35879999999"/>
    <n v="483361.12770000001"/>
    <n v="299372.28860000003"/>
    <n v="523901.505"/>
  </r>
  <r>
    <s v="5"/>
    <n v="6"/>
    <x v="31"/>
    <s v="MI"/>
    <x v="225"/>
    <s v="2"/>
    <x v="1"/>
    <n v="94789.460900000005"/>
    <n v="165881.55669999999"/>
    <n v="126620.0145"/>
    <n v="221585.02540000001"/>
    <n v="156372.35680000001"/>
    <n v="273651.62439999997"/>
    <n v="197421.3872"/>
    <n v="345487.4277"/>
    <n v="239194.19149999999"/>
    <n v="418589.83490000002"/>
    <n v="264262.50329999998"/>
    <n v="462459.38069999998"/>
    <n v="287790.0969"/>
    <n v="503632.66960000002"/>
  </r>
  <r>
    <s v="5"/>
    <n v="6"/>
    <x v="31"/>
    <s v="MI"/>
    <x v="225"/>
    <s v="3"/>
    <x v="2"/>
    <n v="86596.543600000005"/>
    <n v="151543.95129999999"/>
    <n v="119436.3409"/>
    <n v="209013.59669999999"/>
    <n v="151252.74059999999"/>
    <n v="264692.29609999998"/>
    <n v="197044.78339999999"/>
    <n v="344828.37099999998"/>
    <n v="245346.07519999999"/>
    <n v="429355.63179999997"/>
    <n v="275874.60379999998"/>
    <n v="482780.55650000001"/>
    <n v="305889.18369999999"/>
    <n v="535306.07149999996"/>
  </r>
  <r>
    <s v="5"/>
    <n v="6"/>
    <x v="31"/>
    <s v="MI"/>
    <x v="225"/>
    <s v="4"/>
    <x v="3"/>
    <n v="98848.070300000007"/>
    <n v="158156.9149"/>
    <n v="138387.2984"/>
    <n v="221419.6807"/>
    <n v="177926.52650000001"/>
    <n v="284682.44660000002"/>
    <n v="237235.36869999999"/>
    <n v="379576.5956"/>
    <n v="296544.21090000001"/>
    <n v="474470.74440000003"/>
    <n v="336083.43900000001"/>
    <n v="537733.51029999997"/>
    <n v="375622.66710000002"/>
    <n v="600996.27619999996"/>
  </r>
  <r>
    <s v="5"/>
    <n v="6"/>
    <x v="32"/>
    <s v="MN"/>
    <x v="226"/>
    <s v="1"/>
    <x v="0"/>
    <n v="123879.04059999999"/>
    <n v="216788.321"/>
    <n v="160940.86240000001"/>
    <n v="281646.50910000002"/>
    <n v="192448.21650000001"/>
    <n v="336784.37880000001"/>
    <n v="229658.37779999999"/>
    <n v="401902.16110000003"/>
    <n v="271089.51240000001"/>
    <n v="474406.64679999999"/>
    <n v="297443.91440000001"/>
    <n v="520526.85029999999"/>
    <n v="322294.74339999998"/>
    <n v="564015.80090000003"/>
  </r>
  <r>
    <s v="5"/>
    <n v="6"/>
    <x v="32"/>
    <s v="MN"/>
    <x v="226"/>
    <s v="2"/>
    <x v="1"/>
    <n v="103195.8361"/>
    <n v="180592.71309999999"/>
    <n v="137534.90950000001"/>
    <n v="240686.09160000001"/>
    <n v="169495.43359999999"/>
    <n v="296617.00880000001"/>
    <n v="213336.14929999999"/>
    <n v="373338.26130000001"/>
    <n v="258100.96040000001"/>
    <n v="451676.68070000003"/>
    <n v="285027.03539999999"/>
    <n v="498797.31199999998"/>
    <n v="310253.85149999999"/>
    <n v="542944.24010000005"/>
  </r>
  <r>
    <s v="5"/>
    <n v="6"/>
    <x v="32"/>
    <s v="MN"/>
    <x v="226"/>
    <s v="3"/>
    <x v="2"/>
    <n v="94799.332299999995"/>
    <n v="165898.83170000001"/>
    <n v="130849.0049"/>
    <n v="228985.7586"/>
    <n v="165834.74909999999"/>
    <n v="290210.81109999999"/>
    <n v="216304.2721"/>
    <n v="378532.47610000003"/>
    <n v="269382.42019999999"/>
    <n v="471419.2353"/>
    <n v="303029.28840000002"/>
    <n v="530301.25490000006"/>
    <n v="336141.85389999999"/>
    <n v="588248.24419999996"/>
  </r>
  <r>
    <s v="5"/>
    <n v="6"/>
    <x v="32"/>
    <s v="MN"/>
    <x v="226"/>
    <s v="4"/>
    <x v="3"/>
    <n v="106790.6988"/>
    <n v="170865.1207"/>
    <n v="149506.97829999999"/>
    <n v="239211.16889999999"/>
    <n v="192223.2579"/>
    <n v="307557.21710000001"/>
    <n v="256297.67720000001"/>
    <n v="410076.28960000002"/>
    <n v="320372.09649999999"/>
    <n v="512595.36200000002"/>
    <n v="363088.37609999999"/>
    <n v="580941.41020000004"/>
    <n v="405804.6556"/>
    <n v="649287.45860000001"/>
  </r>
  <r>
    <s v="5"/>
    <n v="6"/>
    <x v="32"/>
    <s v="MN"/>
    <x v="227"/>
    <s v="1"/>
    <x v="0"/>
    <n v="133769.67180000001"/>
    <n v="234096.92559999999"/>
    <n v="173703.68229999999"/>
    <n v="303981.44390000001"/>
    <n v="207633.92749999999"/>
    <n v="363359.37310000003"/>
    <n v="247675.1219"/>
    <n v="433431.4633"/>
    <n v="292282.24040000001"/>
    <n v="511493.92080000002"/>
    <n v="320665.40340000001"/>
    <n v="561164.45589999994"/>
    <n v="347400.13089999999"/>
    <n v="607950.22900000005"/>
  </r>
  <r>
    <s v="5"/>
    <n v="6"/>
    <x v="32"/>
    <s v="MN"/>
    <x v="227"/>
    <s v="2"/>
    <x v="1"/>
    <n v="111904.68580000001"/>
    <n v="195833.20009999999"/>
    <n v="148960.24489999999"/>
    <n v="260680.42860000001"/>
    <n v="183369.55559999999"/>
    <n v="320896.72230000002"/>
    <n v="230420.1937"/>
    <n v="403235.33899999998"/>
    <n v="278551.48460000003"/>
    <n v="487465.0981"/>
    <n v="307538.9877"/>
    <n v="538193.22829999996"/>
    <n v="334671.18729999999"/>
    <n v="585674.57779999997"/>
  </r>
  <r>
    <s v="5"/>
    <n v="6"/>
    <x v="32"/>
    <s v="MN"/>
    <x v="227"/>
    <s v="3"/>
    <x v="2"/>
    <n v="103101.446"/>
    <n v="180427.53049999999"/>
    <n v="142365.10329999999"/>
    <n v="249138.9308"/>
    <n v="180504.03640000001"/>
    <n v="315882.0637"/>
    <n v="235588.53709999999"/>
    <n v="412279.93979999999"/>
    <n v="293430.72720000002"/>
    <n v="513503.77269999997"/>
    <n v="330154.27710000001"/>
    <n v="577769.98490000004"/>
    <n v="366312.99239999999"/>
    <n v="641047.73659999995"/>
  </r>
  <r>
    <s v="5"/>
    <n v="6"/>
    <x v="32"/>
    <s v="MN"/>
    <x v="227"/>
    <s v="4"/>
    <x v="3"/>
    <n v="115327.52310000001"/>
    <n v="184524.03969999999"/>
    <n v="161458.53229999999"/>
    <n v="258333.6556"/>
    <n v="207589.54149999999"/>
    <n v="332143.27149999997"/>
    <n v="276786.05540000001"/>
    <n v="442857.69520000002"/>
    <n v="345982.56929999997"/>
    <n v="553572.11919999996"/>
    <n v="392113.5785"/>
    <n v="627381.73490000004"/>
    <n v="438244.58779999998"/>
    <n v="701191.35089999996"/>
  </r>
  <r>
    <s v="5"/>
    <n v="6"/>
    <x v="32"/>
    <s v="MN"/>
    <x v="228"/>
    <s v="1"/>
    <x v="0"/>
    <n v="128824.3619"/>
    <n v="225442.63329999999"/>
    <n v="167322.27970000001"/>
    <n v="292813.98940000002"/>
    <n v="200041.0808"/>
    <n v="350071.89150000003"/>
    <n v="238666.7605"/>
    <n v="417666.8309"/>
    <n v="281685.88900000002"/>
    <n v="492950.30579999997"/>
    <n v="309054.6728"/>
    <n v="540845.67720000003"/>
    <n v="334847.4522"/>
    <n v="585983.04130000004"/>
  </r>
  <r>
    <s v="5"/>
    <n v="6"/>
    <x v="32"/>
    <s v="MN"/>
    <x v="228"/>
    <s v="2"/>
    <x v="1"/>
    <n v="107550.2654"/>
    <n v="188212.9644"/>
    <n v="143247.58319999999"/>
    <n v="250683.27069999999"/>
    <n v="176432.50219999999"/>
    <n v="308756.87880000001"/>
    <n v="221878.18119999999"/>
    <n v="388286.81719999999"/>
    <n v="268326.23440000002"/>
    <n v="469570.91019999998"/>
    <n v="296283.0246"/>
    <n v="518495.29310000001"/>
    <n v="322462.53370000003"/>
    <n v="564309.43400000001"/>
  </r>
  <r>
    <s v="5"/>
    <n v="6"/>
    <x v="32"/>
    <s v="MN"/>
    <x v="228"/>
    <s v="3"/>
    <x v="2"/>
    <n v="98950.393200000006"/>
    <n v="173163.18799999999"/>
    <n v="136607.05960000001"/>
    <n v="239062.3542"/>
    <n v="173169.39970000001"/>
    <n v="303046.44939999998"/>
    <n v="225946.41339999999"/>
    <n v="395406.22350000002"/>
    <n v="281406.58470000001"/>
    <n v="492461.5233"/>
    <n v="316591.79519999999"/>
    <n v="554035.64159999997"/>
    <n v="351227.43680000002"/>
    <n v="614648.01450000005"/>
  </r>
  <r>
    <s v="5"/>
    <n v="6"/>
    <x v="32"/>
    <s v="MN"/>
    <x v="228"/>
    <s v="4"/>
    <x v="3"/>
    <n v="111059.1158"/>
    <n v="177694.58799999999"/>
    <n v="155482.76209999999"/>
    <n v="248772.42319999999"/>
    <n v="199906.40849999999"/>
    <n v="319850.25829999999"/>
    <n v="266541.87800000003"/>
    <n v="426467.0111"/>
    <n v="333177.34749999997"/>
    <n v="533083.76399999997"/>
    <n v="377600.9938"/>
    <n v="604161.59900000005"/>
    <n v="422024.64010000002"/>
    <n v="675239.43429999996"/>
  </r>
  <r>
    <s v="5"/>
    <n v="6"/>
    <x v="32"/>
    <s v="MN"/>
    <x v="229"/>
    <s v="1"/>
    <x v="0"/>
    <n v="139363.28479999999"/>
    <n v="243885.74849999999"/>
    <n v="180943.76509999999"/>
    <n v="316651.58899999998"/>
    <n v="216267.86379999999"/>
    <n v="378468.76179999998"/>
    <n v="257945.74460000001"/>
    <n v="451405.05300000001"/>
    <n v="304382.61300000001"/>
    <n v="532669.57270000002"/>
    <n v="333932.3297"/>
    <n v="584381.57700000005"/>
    <n v="361758.00180000003"/>
    <n v="633076.50320000004"/>
  </r>
  <r>
    <s v="5"/>
    <n v="6"/>
    <x v="32"/>
    <s v="MN"/>
    <x v="229"/>
    <s v="2"/>
    <x v="1"/>
    <n v="116710.40429999999"/>
    <n v="204243.20759999999"/>
    <n v="155308.67319999999"/>
    <n v="271790.17820000002"/>
    <n v="191129.101"/>
    <n v="334475.92690000002"/>
    <n v="240069.0178"/>
    <n v="420120.78110000002"/>
    <n v="290157.05560000002"/>
    <n v="507774.84730000002"/>
    <n v="320332.89049999998"/>
    <n v="560582.55819999997"/>
    <n v="348570.3579"/>
    <n v="609998.12639999995"/>
  </r>
  <r>
    <s v="5"/>
    <n v="6"/>
    <x v="32"/>
    <s v="MN"/>
    <x v="229"/>
    <s v="3"/>
    <x v="2"/>
    <n v="107610.0197"/>
    <n v="188317.5344"/>
    <n v="148605.86610000001"/>
    <n v="260060.26560000001"/>
    <n v="188436.4577"/>
    <n v="329763.80089999997"/>
    <n v="245981.9093"/>
    <n v="430468.34120000002"/>
    <n v="306384.42660000001"/>
    <n v="536172.74659999995"/>
    <n v="344748.63030000002"/>
    <n v="603310.103"/>
    <n v="382527.64500000002"/>
    <n v="669423.37879999995"/>
  </r>
  <r>
    <s v="5"/>
    <n v="6"/>
    <x v="32"/>
    <s v="MN"/>
    <x v="229"/>
    <s v="4"/>
    <x v="3"/>
    <n v="120152.81110000001"/>
    <n v="192244.50049999999"/>
    <n v="168213.93539999999"/>
    <n v="269142.30070000002"/>
    <n v="216275.05979999999"/>
    <n v="346040.10090000002"/>
    <n v="288366.7464"/>
    <n v="461386.80119999999"/>
    <n v="360458.43310000002"/>
    <n v="576733.50159999996"/>
    <n v="408519.5575"/>
    <n v="653631.30169999995"/>
    <n v="456580.68190000003"/>
    <n v="730529.10199999996"/>
  </r>
  <r>
    <s v="5"/>
    <n v="6"/>
    <x v="32"/>
    <s v="MN"/>
    <x v="79"/>
    <s v="1"/>
    <x v="0"/>
    <n v="132521.29139999999"/>
    <n v="231912.26010000001"/>
    <n v="172083.9333"/>
    <n v="301146.88319999998"/>
    <n v="205698.92660000001"/>
    <n v="359973.12150000001"/>
    <n v="245368.55009999999"/>
    <n v="429394.96269999997"/>
    <n v="289561.3676"/>
    <n v="506732.39319999999"/>
    <n v="317680.78529999999"/>
    <n v="555941.37419999996"/>
    <n v="344167.52500000002"/>
    <n v="602293.16879999998"/>
  </r>
  <r>
    <s v="5"/>
    <n v="6"/>
    <x v="32"/>
    <s v="MN"/>
    <x v="79"/>
    <s v="2"/>
    <x v="1"/>
    <n v="110853.2853"/>
    <n v="193993.24919999999"/>
    <n v="147563.40960000001"/>
    <n v="258235.96669999999"/>
    <n v="181653.15239999999"/>
    <n v="317893.01679999998"/>
    <n v="228269.07149999999"/>
    <n v="399470.87520000001"/>
    <n v="275954.31209999998"/>
    <n v="482920.04619999998"/>
    <n v="304672.62540000002"/>
    <n v="533177.09450000001"/>
    <n v="331553.25640000001"/>
    <n v="580218.19889999996"/>
  </r>
  <r>
    <s v="5"/>
    <n v="6"/>
    <x v="32"/>
    <s v="MN"/>
    <x v="79"/>
    <s v="3"/>
    <x v="2"/>
    <n v="102128.2301"/>
    <n v="178724.40270000001"/>
    <n v="141020.41099999999"/>
    <n v="246785.71950000001"/>
    <n v="178798.00049999999"/>
    <n v="312896.50089999998"/>
    <n v="233359.61979999999"/>
    <n v="408379.33470000001"/>
    <n v="290654.08480000001"/>
    <n v="508644.64840000001"/>
    <n v="327029.04220000003"/>
    <n v="572300.82380000001"/>
    <n v="362844.2536"/>
    <n v="634977.44380000001"/>
  </r>
  <r>
    <s v="5"/>
    <n v="6"/>
    <x v="32"/>
    <s v="MN"/>
    <x v="79"/>
    <s v="4"/>
    <x v="3"/>
    <n v="114251.09179999999"/>
    <n v="182801.74969999999"/>
    <n v="159951.52859999999"/>
    <n v="255922.44949999999"/>
    <n v="205651.96530000001"/>
    <n v="329043.1495"/>
    <n v="274202.62040000001"/>
    <n v="438724.19929999998"/>
    <n v="342753.27559999999"/>
    <n v="548405.24899999995"/>
    <n v="388453.71230000001"/>
    <n v="621525.94889999996"/>
    <n v="434154.14909999998"/>
    <n v="694646.64879999997"/>
  </r>
  <r>
    <s v="5"/>
    <n v="6"/>
    <x v="32"/>
    <s v="MN"/>
    <x v="230"/>
    <s v="1"/>
    <x v="0"/>
    <n v="139411.4964"/>
    <n v="243970.11859999999"/>
    <n v="181041.35860000001"/>
    <n v="316822.3775"/>
    <n v="216415.02110000001"/>
    <n v="378726.2868"/>
    <n v="258163.6704"/>
    <n v="451786.42320000002"/>
    <n v="304669.75319999998"/>
    <n v="533172.06810000003"/>
    <n v="334260.07130000001"/>
    <n v="584955.12470000004"/>
    <n v="362135.7463"/>
    <n v="633737.55610000005"/>
  </r>
  <r>
    <s v="5"/>
    <n v="6"/>
    <x v="32"/>
    <s v="MN"/>
    <x v="230"/>
    <s v="2"/>
    <x v="1"/>
    <n v="116561.586"/>
    <n v="203982.77549999999"/>
    <n v="155183.35310000001"/>
    <n v="271570.86790000001"/>
    <n v="191057.66039999999"/>
    <n v="334350.90580000001"/>
    <n v="240131.49400000001"/>
    <n v="420230.11440000002"/>
    <n v="290320.49550000002"/>
    <n v="508060.86709999997"/>
    <n v="320542.3762"/>
    <n v="560949.15819999995"/>
    <n v="348833.42749999999"/>
    <n v="610458.49809999997"/>
  </r>
  <r>
    <s v="5"/>
    <n v="6"/>
    <x v="32"/>
    <s v="MN"/>
    <x v="230"/>
    <s v="3"/>
    <x v="2"/>
    <n v="107351.8305"/>
    <n v="187865.7035"/>
    <n v="148226.5912"/>
    <n v="259396.53460000001"/>
    <n v="187925.9644"/>
    <n v="328870.43780000001"/>
    <n v="245255.45439999999"/>
    <n v="429197.04509999999"/>
    <n v="305466.85399999999"/>
    <n v="534566.99439999997"/>
    <n v="343687.08799999999"/>
    <n v="601452.40410000004"/>
    <n v="381317.04460000002"/>
    <n v="667304.82799999998"/>
  </r>
  <r>
    <s v="5"/>
    <n v="6"/>
    <x v="32"/>
    <s v="MN"/>
    <x v="230"/>
    <s v="4"/>
    <x v="3"/>
    <n v="120190.1287"/>
    <n v="192304.20879999999"/>
    <n v="168266.1802"/>
    <n v="269225.89230000001"/>
    <n v="216342.2317"/>
    <n v="346147.5759"/>
    <n v="288456.3089"/>
    <n v="461530.10129999998"/>
    <n v="360570.38620000001"/>
    <n v="576912.62650000001"/>
    <n v="408646.43770000001"/>
    <n v="653834.31000000006"/>
    <n v="456722.48920000001"/>
    <n v="730755.99360000005"/>
  </r>
  <r>
    <s v="5"/>
    <n v="6"/>
    <x v="32"/>
    <s v="MN"/>
    <x v="231"/>
    <s v="1"/>
    <x v="0"/>
    <n v="130672.82670000001"/>
    <n v="228677.4466"/>
    <n v="169703.10639999999"/>
    <n v="296980.4363"/>
    <n v="202870.00380000001"/>
    <n v="355022.50650000002"/>
    <n v="242017.65530000001"/>
    <n v="423530.89679999999"/>
    <n v="285623.62829999998"/>
    <n v="499841.34950000001"/>
    <n v="313367.72899999999"/>
    <n v="548393.52579999994"/>
    <n v="339507.48859999998"/>
    <n v="594138.10510000004"/>
  </r>
  <r>
    <s v="5"/>
    <n v="6"/>
    <x v="32"/>
    <s v="MN"/>
    <x v="231"/>
    <s v="2"/>
    <x v="1"/>
    <n v="109201.77529999999"/>
    <n v="191103.10690000001"/>
    <n v="145405.4964"/>
    <n v="254459.61869999999"/>
    <n v="179042.8273"/>
    <n v="313324.94780000002"/>
    <n v="225073.62640000001"/>
    <n v="393878.84620000003"/>
    <n v="272140.2733"/>
    <n v="476245.47810000001"/>
    <n v="300477.82500000001"/>
    <n v="525836.19380000001"/>
    <n v="327007.89510000002"/>
    <n v="572263.81640000001"/>
  </r>
  <r>
    <s v="5"/>
    <n v="6"/>
    <x v="32"/>
    <s v="MN"/>
    <x v="231"/>
    <s v="3"/>
    <x v="2"/>
    <n v="100539.3116"/>
    <n v="175943.7954"/>
    <n v="138813.7353"/>
    <n v="242924.0368"/>
    <n v="175983.70009999999"/>
    <n v="307971.47509999998"/>
    <n v="229653.01670000001"/>
    <n v="401892.77909999999"/>
    <n v="286030.33480000001"/>
    <n v="500553.0858"/>
    <n v="321810.41869999998"/>
    <n v="563168.23270000005"/>
    <n v="357035.84519999998"/>
    <n v="624812.7291"/>
  </r>
  <r>
    <s v="5"/>
    <n v="6"/>
    <x v="32"/>
    <s v="MN"/>
    <x v="231"/>
    <s v="4"/>
    <x v="3"/>
    <n v="112655.1038"/>
    <n v="180248.16880000001"/>
    <n v="157717.14540000001"/>
    <n v="252347.43640000001"/>
    <n v="202779.1869"/>
    <n v="324446.70390000002"/>
    <n v="270372.24920000002"/>
    <n v="432595.60519999999"/>
    <n v="337965.31150000001"/>
    <n v="540744.50650000002"/>
    <n v="383027.353"/>
    <n v="612843.77399999998"/>
    <n v="428089.3946"/>
    <n v="684943.04150000005"/>
  </r>
  <r>
    <s v="5"/>
    <n v="6"/>
    <x v="33"/>
    <s v="OH"/>
    <x v="232"/>
    <s v="1"/>
    <x v="0"/>
    <n v="121237.6453"/>
    <n v="212165.87940000001"/>
    <n v="157408.584"/>
    <n v="275465.02189999999"/>
    <n v="188136.74309999999"/>
    <n v="329239.30040000001"/>
    <n v="224391.45670000001"/>
    <n v="392685.04930000001"/>
    <n v="264786.34590000001"/>
    <n v="463376.1053"/>
    <n v="290491.4535"/>
    <n v="508360.04359999998"/>
    <n v="314696.29810000001"/>
    <n v="550718.52170000004"/>
  </r>
  <r>
    <s v="5"/>
    <n v="6"/>
    <x v="33"/>
    <s v="OH"/>
    <x v="232"/>
    <s v="2"/>
    <x v="1"/>
    <n v="101539.4901"/>
    <n v="177694.10769999999"/>
    <n v="135117.19930000001"/>
    <n v="236455.0986"/>
    <n v="166276.94889999999"/>
    <n v="290984.6605"/>
    <n v="208846.47649999999"/>
    <n v="365481.33399999997"/>
    <n v="252416.29579999999"/>
    <n v="441728.51760000002"/>
    <n v="278665.85389999999"/>
    <n v="487665.24430000002"/>
    <n v="303228.78149999998"/>
    <n v="530650.36750000005"/>
  </r>
  <r>
    <s v="5"/>
    <n v="6"/>
    <x v="33"/>
    <s v="OH"/>
    <x v="232"/>
    <s v="3"/>
    <x v="2"/>
    <n v="93627.467900000003"/>
    <n v="163848.0687"/>
    <n v="129297.44500000001"/>
    <n v="226270.5287"/>
    <n v="163954.15710000001"/>
    <n v="286919.77480000001"/>
    <n v="214025.8026"/>
    <n v="374545.15470000001"/>
    <n v="266581.85330000002"/>
    <n v="466518.24339999998"/>
    <n v="299963.44540000003"/>
    <n v="524936.02949999995"/>
    <n v="332836.1776"/>
    <n v="582463.31070000003"/>
  </r>
  <r>
    <s v="5"/>
    <n v="6"/>
    <x v="33"/>
    <s v="OH"/>
    <x v="232"/>
    <s v="4"/>
    <x v="3"/>
    <n v="104525.8832"/>
    <n v="167241.41570000001"/>
    <n v="146336.2365"/>
    <n v="234137.98190000001"/>
    <n v="188146.58979999999"/>
    <n v="301034.54810000001"/>
    <n v="250862.11979999999"/>
    <n v="401379.39760000003"/>
    <n v="313577.64970000001"/>
    <n v="501724.24699999997"/>
    <n v="355388.00290000002"/>
    <n v="568620.81319999998"/>
    <n v="397198.35629999998"/>
    <n v="635517.37950000004"/>
  </r>
  <r>
    <s v="5"/>
    <n v="6"/>
    <x v="33"/>
    <s v="OH"/>
    <x v="233"/>
    <s v="1"/>
    <x v="0"/>
    <n v="116844.20450000001"/>
    <n v="204477.3578"/>
    <n v="151690.6606"/>
    <n v="265458.65600000002"/>
    <n v="181290.65489999999"/>
    <n v="317258.64620000002"/>
    <n v="216209.48499999999"/>
    <n v="378366.59869999997"/>
    <n v="255119.71160000001"/>
    <n v="446459.4952"/>
    <n v="279881.40960000001"/>
    <n v="489792.46679999999"/>
    <n v="303193.29470000003"/>
    <n v="530588.26560000004"/>
  </r>
  <r>
    <s v="5"/>
    <n v="6"/>
    <x v="33"/>
    <s v="OH"/>
    <x v="233"/>
    <s v="2"/>
    <x v="1"/>
    <n v="97933.994900000005"/>
    <n v="171384.49110000001"/>
    <n v="130290.9317"/>
    <n v="228009.1306"/>
    <n v="160305.253"/>
    <n v="280534.19270000001"/>
    <n v="201286.30429999999"/>
    <n v="352251.03269999998"/>
    <n v="243244.46369999999"/>
    <n v="425677.81150000001"/>
    <n v="268528.83419999998"/>
    <n v="469925.45980000001"/>
    <n v="292184.47899999999"/>
    <n v="511322.8382"/>
  </r>
  <r>
    <s v="5"/>
    <n v="6"/>
    <x v="33"/>
    <s v="OH"/>
    <x v="233"/>
    <s v="3"/>
    <x v="2"/>
    <n v="90350.304399999994"/>
    <n v="158113.03279999999"/>
    <n v="124780.65670000001"/>
    <n v="218366.14920000001"/>
    <n v="158238.2745"/>
    <n v="276916.9804"/>
    <n v="206587.81570000001"/>
    <n v="361528.67739999999"/>
    <n v="257322.38560000001"/>
    <n v="450314.17479999998"/>
    <n v="289555.88829999999"/>
    <n v="506722.80440000002"/>
    <n v="321300.88520000002"/>
    <n v="562276.54929999996"/>
  </r>
  <r>
    <s v="5"/>
    <n v="6"/>
    <x v="33"/>
    <s v="OH"/>
    <x v="233"/>
    <s v="4"/>
    <x v="3"/>
    <n v="100739.7117"/>
    <n v="161183.54120000001"/>
    <n v="141035.59640000001"/>
    <n v="225656.95759999999"/>
    <n v="181331.4811"/>
    <n v="290130.37400000001"/>
    <n v="241775.30799999999"/>
    <n v="386840.4987"/>
    <n v="302219.13510000001"/>
    <n v="483550.62339999998"/>
    <n v="342515.01980000001"/>
    <n v="548024.03980000003"/>
    <n v="382810.9044"/>
    <n v="612497.45629999996"/>
  </r>
  <r>
    <s v="5"/>
    <n v="6"/>
    <x v="33"/>
    <s v="OH"/>
    <x v="234"/>
    <s v="1"/>
    <x v="0"/>
    <n v="117037.05070000001"/>
    <n v="204814.8389"/>
    <n v="152081.03510000001"/>
    <n v="266141.8113"/>
    <n v="181879.28450000001"/>
    <n v="318288.74790000002"/>
    <n v="217081.18950000001"/>
    <n v="379892.08169999998"/>
    <n v="256268.27420000001"/>
    <n v="448469.48"/>
    <n v="281192.37790000002"/>
    <n v="492086.66139999998"/>
    <n v="304704.27519999997"/>
    <n v="533232.48140000005"/>
  </r>
  <r>
    <s v="5"/>
    <n v="6"/>
    <x v="33"/>
    <s v="OH"/>
    <x v="234"/>
    <s v="2"/>
    <x v="1"/>
    <n v="97338.720600000001"/>
    <n v="170342.7611"/>
    <n v="129789.65029999999"/>
    <n v="227131.88800000001"/>
    <n v="160019.4903"/>
    <n v="280034.10800000001"/>
    <n v="201536.20929999999"/>
    <n v="352688.3664"/>
    <n v="243898.22409999999"/>
    <n v="426821.8922"/>
    <n v="269366.77830000001"/>
    <n v="471391.86210000003"/>
    <n v="293236.7586"/>
    <n v="513164.3273"/>
  </r>
  <r>
    <s v="5"/>
    <n v="6"/>
    <x v="33"/>
    <s v="OH"/>
    <x v="234"/>
    <s v="3"/>
    <x v="2"/>
    <n v="89317.546400000007"/>
    <n v="156305.70629999999"/>
    <n v="123263.55499999999"/>
    <n v="215711.22140000001"/>
    <n v="156196.29870000001"/>
    <n v="273343.52250000002"/>
    <n v="203681.9915"/>
    <n v="356443.48499999999"/>
    <n v="253652.08929999999"/>
    <n v="443891.15620000003"/>
    <n v="285309.71289999998"/>
    <n v="499291.9975"/>
    <n v="316458.47649999999"/>
    <n v="553802.33369999996"/>
  </r>
  <r>
    <s v="5"/>
    <n v="6"/>
    <x v="33"/>
    <s v="OH"/>
    <x v="234"/>
    <s v="4"/>
    <x v="3"/>
    <n v="100888.98269999999"/>
    <n v="161422.37479999999"/>
    <n v="141244.57579999999"/>
    <n v="225991.3247"/>
    <n v="181600.16889999999"/>
    <n v="290560.2746"/>
    <n v="242133.55859999999"/>
    <n v="387413.69959999999"/>
    <n v="302666.94829999999"/>
    <n v="484267.12449999998"/>
    <n v="343022.54129999998"/>
    <n v="548836.07429999998"/>
    <n v="383378.13449999999"/>
    <n v="613405.02430000005"/>
  </r>
  <r>
    <s v="5"/>
    <n v="6"/>
    <x v="33"/>
    <s v="OH"/>
    <x v="235"/>
    <s v="1"/>
    <x v="0"/>
    <n v="123734.40609999999"/>
    <n v="216535.21059999999"/>
    <n v="160648.08189999999"/>
    <n v="281134.1434"/>
    <n v="192006.745"/>
    <n v="336011.80379999999"/>
    <n v="229004.60029999999"/>
    <n v="400758.05060000002"/>
    <n v="270228.09169999999"/>
    <n v="472899.1605"/>
    <n v="296460.68959999998"/>
    <n v="518806.20689999999"/>
    <n v="321161.5097"/>
    <n v="562032.64199999999"/>
  </r>
  <r>
    <s v="5"/>
    <n v="6"/>
    <x v="33"/>
    <s v="OH"/>
    <x v="235"/>
    <s v="2"/>
    <x v="1"/>
    <n v="103642.29120000001"/>
    <n v="181374.00949999999"/>
    <n v="137910.86989999999"/>
    <n v="241344.02239999999"/>
    <n v="169709.75529999999"/>
    <n v="296992.07179999998"/>
    <n v="213148.72089999999"/>
    <n v="373010.26150000002"/>
    <n v="257610.64079999999"/>
    <n v="450818.6214"/>
    <n v="284398.57829999999"/>
    <n v="497697.51189999998"/>
    <n v="309464.64299999998"/>
    <n v="541563.12529999996"/>
  </r>
  <r>
    <s v="5"/>
    <n v="6"/>
    <x v="33"/>
    <s v="OH"/>
    <x v="235"/>
    <s v="3"/>
    <x v="2"/>
    <n v="95573.899699999994"/>
    <n v="167254.32449999999"/>
    <n v="131986.82939999999"/>
    <n v="230976.9515"/>
    <n v="167366.22880000001"/>
    <n v="292890.90039999998"/>
    <n v="218483.63699999999"/>
    <n v="382346.36479999998"/>
    <n v="272135.13829999999"/>
    <n v="476236.49190000002"/>
    <n v="306213.91529999999"/>
    <n v="535874.35179999995"/>
    <n v="339773.65509999997"/>
    <n v="594603.89650000003"/>
  </r>
  <r>
    <s v="5"/>
    <n v="6"/>
    <x v="33"/>
    <s v="OH"/>
    <x v="235"/>
    <s v="4"/>
    <x v="3"/>
    <n v="106678.7458"/>
    <n v="170685.9958"/>
    <n v="149350.24400000001"/>
    <n v="238960.3939"/>
    <n v="192021.74230000001"/>
    <n v="307234.79220000003"/>
    <n v="256028.98970000001"/>
    <n v="409646.38959999999"/>
    <n v="320036.23719999997"/>
    <n v="512057.98700000002"/>
    <n v="362707.73540000001"/>
    <n v="580332.38529999997"/>
    <n v="405379.23369999998"/>
    <n v="648606.78359999997"/>
  </r>
  <r>
    <s v="5"/>
    <n v="6"/>
    <x v="33"/>
    <s v="OH"/>
    <x v="154"/>
    <s v="1"/>
    <x v="0"/>
    <n v="120733.98390000001"/>
    <n v="211284.47200000001"/>
    <n v="156842.6931"/>
    <n v="274474.71299999999"/>
    <n v="187537.1355"/>
    <n v="328189.98719999997"/>
    <n v="223782.98540000001"/>
    <n v="391620.2243"/>
    <n v="264143.76"/>
    <n v="462251.58"/>
    <n v="289818.49849999999"/>
    <n v="507182.37229999999"/>
    <n v="314024.3566"/>
    <n v="549542.62399999995"/>
  </r>
  <r>
    <s v="5"/>
    <n v="6"/>
    <x v="33"/>
    <s v="OH"/>
    <x v="154"/>
    <s v="2"/>
    <x v="1"/>
    <n v="100641.74400000001"/>
    <n v="176123.052"/>
    <n v="134105.4811"/>
    <n v="234684.592"/>
    <n v="165240.1459"/>
    <n v="289170.25520000001"/>
    <n v="207927.1059"/>
    <n v="363872.43530000001"/>
    <n v="251526.30910000001"/>
    <n v="440171.04090000002"/>
    <n v="277756.38709999999"/>
    <n v="486073.67739999999"/>
    <n v="302327.48989999999"/>
    <n v="529073.10719999997"/>
  </r>
  <r>
    <s v="5"/>
    <n v="6"/>
    <x v="33"/>
    <s v="OH"/>
    <x v="154"/>
    <s v="3"/>
    <x v="2"/>
    <n v="92495.387100000007"/>
    <n v="161866.92739999999"/>
    <n v="127676.9117"/>
    <n v="223434.5955"/>
    <n v="161824.90609999999"/>
    <n v="283193.5857"/>
    <n v="211095.20670000001"/>
    <n v="369416.61170000001"/>
    <n v="262899.6004"/>
    <n v="460074.30060000002"/>
    <n v="295746.97230000002"/>
    <n v="517557.20159999997"/>
    <n v="328075.30709999998"/>
    <n v="574131.78740000003"/>
  </r>
  <r>
    <s v="5"/>
    <n v="6"/>
    <x v="33"/>
    <s v="OH"/>
    <x v="154"/>
    <s v="4"/>
    <x v="3"/>
    <n v="104080.96189999999"/>
    <n v="166529.54149999999"/>
    <n v="145713.34659999999"/>
    <n v="233141.35810000001"/>
    <n v="187345.73130000001"/>
    <n v="299753.17469999997"/>
    <n v="249794.30850000001"/>
    <n v="399670.8995"/>
    <n v="312242.88559999998"/>
    <n v="499588.62439999997"/>
    <n v="353875.27039999998"/>
    <n v="566200.44099999999"/>
    <n v="395507.65509999997"/>
    <n v="632812.25760000001"/>
  </r>
  <r>
    <s v="5"/>
    <n v="6"/>
    <x v="33"/>
    <s v="OH"/>
    <x v="236"/>
    <s v="1"/>
    <x v="0"/>
    <n v="116988.83930000001"/>
    <n v="204730.4688"/>
    <n v="151983.44149999999"/>
    <n v="265971.02269999997"/>
    <n v="181732.12729999999"/>
    <n v="318031.22289999999"/>
    <n v="216863.26370000001"/>
    <n v="379510.71149999998"/>
    <n v="255981.13399999999"/>
    <n v="447966.98450000002"/>
    <n v="280864.63630000001"/>
    <n v="491513.11359999998"/>
    <n v="304326.5306"/>
    <n v="532571.42850000004"/>
  </r>
  <r>
    <s v="5"/>
    <n v="6"/>
    <x v="33"/>
    <s v="OH"/>
    <x v="236"/>
    <s v="2"/>
    <x v="1"/>
    <n v="97487.539000000004"/>
    <n v="170603.19320000001"/>
    <n v="129914.97040000001"/>
    <n v="227351.19829999999"/>
    <n v="160090.93090000001"/>
    <n v="280159.12900000002"/>
    <n v="201473.73319999999"/>
    <n v="352579.0331"/>
    <n v="243734.7843"/>
    <n v="426535.8725"/>
    <n v="269157.29269999999"/>
    <n v="471025.26209999999"/>
    <n v="292973.68900000001"/>
    <n v="512703.9558"/>
  </r>
  <r>
    <s v="5"/>
    <n v="6"/>
    <x v="33"/>
    <s v="OH"/>
    <x v="236"/>
    <s v="3"/>
    <x v="2"/>
    <n v="89575.7356"/>
    <n v="156757.5373"/>
    <n v="123642.8299"/>
    <n v="216374.95240000001"/>
    <n v="156706.79190000001"/>
    <n v="274236.88569999998"/>
    <n v="204408.44639999999"/>
    <n v="357714.78120000003"/>
    <n v="254569.66200000001"/>
    <n v="445496.90850000002"/>
    <n v="286371.25510000001"/>
    <n v="501149.69640000002"/>
    <n v="317669.07679999998"/>
    <n v="555920.88450000004"/>
  </r>
  <r>
    <s v="5"/>
    <n v="6"/>
    <x v="33"/>
    <s v="OH"/>
    <x v="236"/>
    <s v="4"/>
    <x v="3"/>
    <n v="100851.66499999999"/>
    <n v="161362.66649999999"/>
    <n v="141192.33110000001"/>
    <n v="225907.73310000001"/>
    <n v="181532.99710000001"/>
    <n v="290452.79969999997"/>
    <n v="242043.99609999999"/>
    <n v="387270.3995"/>
    <n v="302554.9951"/>
    <n v="484087.99939999997"/>
    <n v="342895.66110000003"/>
    <n v="548633.06599999999"/>
    <n v="383236.3272"/>
    <n v="613178.13260000001"/>
  </r>
  <r>
    <s v="5"/>
    <n v="6"/>
    <x v="33"/>
    <s v="OH"/>
    <x v="237"/>
    <s v="1"/>
    <x v="0"/>
    <n v="113843.7787"/>
    <n v="199226.6128"/>
    <n v="147885.2671"/>
    <n v="258799.2176"/>
    <n v="176821.04010000001"/>
    <n v="309436.82030000002"/>
    <n v="210987.86369999999"/>
    <n v="369228.76150000002"/>
    <n v="249035.37270000001"/>
    <n v="435811.90210000001"/>
    <n v="273239.21059999999"/>
    <n v="478168.61839999998"/>
    <n v="296056.13299999997"/>
    <n v="518098.23269999999"/>
  </r>
  <r>
    <s v="5"/>
    <n v="6"/>
    <x v="33"/>
    <s v="OH"/>
    <x v="237"/>
    <s v="2"/>
    <x v="1"/>
    <n v="94933.444199999998"/>
    <n v="166133.52729999999"/>
    <n v="126485.5383"/>
    <n v="221349.69209999999"/>
    <n v="155835.63819999999"/>
    <n v="272712.36680000002"/>
    <n v="196064.68309999999"/>
    <n v="343113.19549999997"/>
    <n v="237160.12479999999"/>
    <n v="415030.21830000001"/>
    <n v="261886.63510000001"/>
    <n v="458301.6115"/>
    <n v="285047.3173"/>
    <n v="498832.8052"/>
  </r>
  <r>
    <s v="5"/>
    <n v="6"/>
    <x v="33"/>
    <s v="OH"/>
    <x v="237"/>
    <s v="3"/>
    <x v="2"/>
    <n v="87271.788100000005"/>
    <n v="152725.6293"/>
    <n v="120470.73390000001"/>
    <n v="210823.78419999999"/>
    <n v="152696.94519999999"/>
    <n v="267219.65399999998"/>
    <n v="199199.37650000001"/>
    <n v="348598.90899999999"/>
    <n v="248086.83670000001"/>
    <n v="434151.96419999999"/>
    <n v="279088.93280000001"/>
    <n v="488405.6324"/>
    <n v="309602.5233"/>
    <n v="541804.41579999996"/>
  </r>
  <r>
    <s v="5"/>
    <n v="6"/>
    <x v="33"/>
    <s v="OH"/>
    <x v="237"/>
    <s v="4"/>
    <x v="3"/>
    <n v="98141.924799999993"/>
    <n v="157027.08199999999"/>
    <n v="137398.69459999999"/>
    <n v="219837.9148"/>
    <n v="176655.46460000001"/>
    <n v="282648.7475"/>
    <n v="235540.6194"/>
    <n v="376864.99670000002"/>
    <n v="294425.77429999999"/>
    <n v="471081.24589999998"/>
    <n v="333682.5442"/>
    <n v="533892.07869999995"/>
    <n v="372939.31410000002"/>
    <n v="596702.91150000005"/>
  </r>
  <r>
    <s v="5"/>
    <n v="6"/>
    <x v="33"/>
    <s v="OH"/>
    <x v="238"/>
    <s v="1"/>
    <x v="0"/>
    <n v="110746.93"/>
    <n v="193807.12760000001"/>
    <n v="143884.6868"/>
    <n v="251798.20199999999"/>
    <n v="172057.11110000001"/>
    <n v="301099.94439999998"/>
    <n v="205330.3909"/>
    <n v="359328.18400000001"/>
    <n v="242376.75320000001"/>
    <n v="424159.31809999997"/>
    <n v="265941.52830000001"/>
    <n v="465397.67440000002"/>
    <n v="288163.48220000003"/>
    <n v="504286.09389999998"/>
  </r>
  <r>
    <s v="5"/>
    <n v="6"/>
    <x v="33"/>
    <s v="OH"/>
    <x v="238"/>
    <s v="2"/>
    <x v="1"/>
    <n v="92230.530199999994"/>
    <n v="161403.42790000001"/>
    <n v="122930.7853"/>
    <n v="215128.87419999999"/>
    <n v="151508.90460000001"/>
    <n v="265140.58299999998"/>
    <n v="190718.1096"/>
    <n v="333756.69179999997"/>
    <n v="230748.90609999999"/>
    <n v="403810.5857"/>
    <n v="254825.46470000001"/>
    <n v="445944.56319999998"/>
    <n v="277384.01669999998"/>
    <n v="485422.02909999999"/>
  </r>
  <r>
    <s v="5"/>
    <n v="6"/>
    <x v="33"/>
    <s v="OH"/>
    <x v="238"/>
    <s v="3"/>
    <x v="2"/>
    <n v="84709.650099999999"/>
    <n v="148241.88769999999"/>
    <n v="116919.3607"/>
    <n v="204608.88130000001"/>
    <n v="148176.60219999999"/>
    <n v="259309.0539"/>
    <n v="193263.84729999999"/>
    <n v="338211.7329"/>
    <n v="240686.4332"/>
    <n v="421201.25809999998"/>
    <n v="270745.06189999997"/>
    <n v="473803.85830000002"/>
    <n v="300325.36229999998"/>
    <n v="525569.38390000002"/>
  </r>
  <r>
    <s v="5"/>
    <n v="6"/>
    <x v="33"/>
    <s v="OH"/>
    <x v="238"/>
    <s v="4"/>
    <x v="3"/>
    <n v="95469.502399999998"/>
    <n v="152751.20619999999"/>
    <n v="133657.3034"/>
    <n v="213851.68859999999"/>
    <n v="171845.10430000001"/>
    <n v="274952.17109999998"/>
    <n v="229126.8058"/>
    <n v="366602.8947"/>
    <n v="286408.5073"/>
    <n v="458253.61839999998"/>
    <n v="324596.30820000003"/>
    <n v="519354.10080000001"/>
    <n v="362784.1091"/>
    <n v="580454.58330000006"/>
  </r>
  <r>
    <s v="5"/>
    <n v="6"/>
    <x v="33"/>
    <s v="OH"/>
    <x v="239"/>
    <s v="1"/>
    <x v="0"/>
    <n v="120037.4765"/>
    <n v="210065.58379999999"/>
    <n v="155886.42850000001"/>
    <n v="272801.24969999999"/>
    <n v="186348.89929999999"/>
    <n v="326110.57380000001"/>
    <n v="222302.8107"/>
    <n v="389029.91879999998"/>
    <n v="262352.61320000002"/>
    <n v="459117.07309999998"/>
    <n v="287834.57709999999"/>
    <n v="503710.5098"/>
    <n v="311841.43680000002"/>
    <n v="545722.51439999999"/>
  </r>
  <r>
    <s v="5"/>
    <n v="6"/>
    <x v="33"/>
    <s v="OH"/>
    <x v="239"/>
    <s v="2"/>
    <x v="1"/>
    <n v="100339.27129999999"/>
    <n v="175593.72469999999"/>
    <n v="133595.04370000001"/>
    <n v="233791.32639999999"/>
    <n v="164489.10509999999"/>
    <n v="287855.9339"/>
    <n v="206757.83059999999"/>
    <n v="361826.2035"/>
    <n v="249982.5631"/>
    <n v="437469.48540000001"/>
    <n v="276008.97749999998"/>
    <n v="483015.71049999999"/>
    <n v="300373.92019999999"/>
    <n v="525654.36029999994"/>
  </r>
  <r>
    <s v="5"/>
    <n v="6"/>
    <x v="33"/>
    <s v="OH"/>
    <x v="239"/>
    <s v="3"/>
    <x v="2"/>
    <n v="92396.062699999995"/>
    <n v="161693.10990000001"/>
    <n v="127573.47779999999"/>
    <n v="223253.5863"/>
    <n v="161737.62789999999"/>
    <n v="283040.84889999998"/>
    <n v="211070.43049999999"/>
    <n v="369373.25349999999"/>
    <n v="262887.63819999999"/>
    <n v="460053.36680000002"/>
    <n v="295776.66820000001"/>
    <n v="517609.16950000002"/>
    <n v="328156.8383"/>
    <n v="574274.46710000001"/>
  </r>
  <r>
    <s v="5"/>
    <n v="6"/>
    <x v="33"/>
    <s v="OH"/>
    <x v="239"/>
    <s v="4"/>
    <x v="3"/>
    <n v="103486.7697"/>
    <n v="165578.834"/>
    <n v="144881.47760000001"/>
    <n v="231810.3676"/>
    <n v="186276.18539999999"/>
    <n v="298041.90110000002"/>
    <n v="248368.24720000001"/>
    <n v="397389.20150000002"/>
    <n v="310460.30900000001"/>
    <n v="496736.50199999998"/>
    <n v="351855.01689999999"/>
    <n v="562968.03540000005"/>
    <n v="393249.72480000003"/>
    <n v="629199.56909999996"/>
  </r>
  <r>
    <s v="5"/>
    <n v="6"/>
    <x v="33"/>
    <s v="OH"/>
    <x v="240"/>
    <s v="1"/>
    <x v="0"/>
    <n v="113843.7787"/>
    <n v="199226.6128"/>
    <n v="147885.2671"/>
    <n v="258799.2176"/>
    <n v="176821.04010000001"/>
    <n v="309436.82030000002"/>
    <n v="210987.86369999999"/>
    <n v="369228.76150000002"/>
    <n v="249035.37270000001"/>
    <n v="435811.90210000001"/>
    <n v="273239.21059999999"/>
    <n v="478168.61839999998"/>
    <n v="296056.13299999997"/>
    <n v="518098.23269999999"/>
  </r>
  <r>
    <s v="5"/>
    <n v="6"/>
    <x v="33"/>
    <s v="OH"/>
    <x v="240"/>
    <s v="2"/>
    <x v="1"/>
    <n v="94933.444199999998"/>
    <n v="166133.52729999999"/>
    <n v="126485.5383"/>
    <n v="221349.69209999999"/>
    <n v="155835.63819999999"/>
    <n v="272712.36680000002"/>
    <n v="196064.68309999999"/>
    <n v="343113.19549999997"/>
    <n v="237160.12479999999"/>
    <n v="415030.21830000001"/>
    <n v="261886.63510000001"/>
    <n v="458301.6115"/>
    <n v="285047.3173"/>
    <n v="498832.8052"/>
  </r>
  <r>
    <s v="5"/>
    <n v="6"/>
    <x v="33"/>
    <s v="OH"/>
    <x v="240"/>
    <s v="3"/>
    <x v="2"/>
    <n v="87271.788100000005"/>
    <n v="152725.6293"/>
    <n v="120470.73390000001"/>
    <n v="210823.78419999999"/>
    <n v="152696.94519999999"/>
    <n v="267219.65399999998"/>
    <n v="199199.37650000001"/>
    <n v="348598.90899999999"/>
    <n v="248086.83670000001"/>
    <n v="434151.96419999999"/>
    <n v="279088.93280000001"/>
    <n v="488405.6324"/>
    <n v="309602.5233"/>
    <n v="541804.41579999996"/>
  </r>
  <r>
    <s v="5"/>
    <n v="6"/>
    <x v="33"/>
    <s v="OH"/>
    <x v="240"/>
    <s v="4"/>
    <x v="3"/>
    <n v="98141.924799999993"/>
    <n v="157027.08199999999"/>
    <n v="137398.69459999999"/>
    <n v="219837.9148"/>
    <n v="176655.46460000001"/>
    <n v="282648.7475"/>
    <n v="235540.6194"/>
    <n v="376864.99670000002"/>
    <n v="294425.77429999999"/>
    <n v="471081.24589999998"/>
    <n v="333682.5442"/>
    <n v="533892.07869999995"/>
    <n v="372939.31410000002"/>
    <n v="596702.91150000005"/>
  </r>
  <r>
    <s v="5"/>
    <n v="6"/>
    <x v="33"/>
    <s v="OH"/>
    <x v="241"/>
    <s v="1"/>
    <x v="0"/>
    <n v="113843.7787"/>
    <n v="199226.6128"/>
    <n v="147885.2671"/>
    <n v="258799.2176"/>
    <n v="176821.04010000001"/>
    <n v="309436.82030000002"/>
    <n v="210987.86369999999"/>
    <n v="369228.76150000002"/>
    <n v="249035.37270000001"/>
    <n v="435811.90210000001"/>
    <n v="273239.21059999999"/>
    <n v="478168.61839999998"/>
    <n v="296056.13299999997"/>
    <n v="518098.23269999999"/>
  </r>
  <r>
    <s v="5"/>
    <n v="6"/>
    <x v="33"/>
    <s v="OH"/>
    <x v="241"/>
    <s v="2"/>
    <x v="1"/>
    <n v="94933.444199999998"/>
    <n v="166133.52729999999"/>
    <n v="126485.5383"/>
    <n v="221349.69209999999"/>
    <n v="155835.63819999999"/>
    <n v="272712.36680000002"/>
    <n v="196064.68309999999"/>
    <n v="343113.19549999997"/>
    <n v="237160.12479999999"/>
    <n v="415030.21830000001"/>
    <n v="261886.63510000001"/>
    <n v="458301.6115"/>
    <n v="285047.3173"/>
    <n v="498832.8052"/>
  </r>
  <r>
    <s v="5"/>
    <n v="6"/>
    <x v="33"/>
    <s v="OH"/>
    <x v="241"/>
    <s v="3"/>
    <x v="2"/>
    <n v="87271.788100000005"/>
    <n v="152725.6293"/>
    <n v="120470.73390000001"/>
    <n v="210823.78419999999"/>
    <n v="152696.94519999999"/>
    <n v="267219.65399999998"/>
    <n v="199199.37650000001"/>
    <n v="348598.90899999999"/>
    <n v="248086.83670000001"/>
    <n v="434151.96419999999"/>
    <n v="279088.93280000001"/>
    <n v="488405.6324"/>
    <n v="309602.5233"/>
    <n v="541804.41579999996"/>
  </r>
  <r>
    <s v="5"/>
    <n v="6"/>
    <x v="33"/>
    <s v="OH"/>
    <x v="241"/>
    <s v="4"/>
    <x v="3"/>
    <n v="98141.924799999993"/>
    <n v="157027.08199999999"/>
    <n v="137398.69459999999"/>
    <n v="219837.9148"/>
    <n v="176655.46460000001"/>
    <n v="282648.7475"/>
    <n v="235540.6194"/>
    <n v="376864.99670000002"/>
    <n v="294425.77429999999"/>
    <n v="471081.24589999998"/>
    <n v="333682.5442"/>
    <n v="533892.07869999995"/>
    <n v="372939.31410000002"/>
    <n v="596702.91150000005"/>
  </r>
  <r>
    <s v="5"/>
    <n v="6"/>
    <x v="33"/>
    <s v="OH"/>
    <x v="18"/>
    <s v="1"/>
    <x v="0"/>
    <n v="116340.5434"/>
    <n v="203595.95079999999"/>
    <n v="151124.7703"/>
    <n v="264468.348"/>
    <n v="180691.04829999999"/>
    <n v="316209.3345"/>
    <n v="215601.01490000001"/>
    <n v="377301.77600000001"/>
    <n v="254477.1274"/>
    <n v="445334.973"/>
    <n v="279208.45659999998"/>
    <n v="488614.79889999999"/>
    <n v="302521.3554"/>
    <n v="529412.37190000003"/>
  </r>
  <r>
    <s v="5"/>
    <n v="6"/>
    <x v="33"/>
    <s v="OH"/>
    <x v="18"/>
    <s v="2"/>
    <x v="1"/>
    <n v="97036.247900000002"/>
    <n v="169813.4338"/>
    <n v="129279.21279999999"/>
    <n v="226238.6225"/>
    <n v="159268.44949999999"/>
    <n v="278719.7867"/>
    <n v="200366.93410000001"/>
    <n v="350642.13459999999"/>
    <n v="242354.47810000001"/>
    <n v="424120.33669999999"/>
    <n v="267619.36869999999"/>
    <n v="468333.89510000002"/>
    <n v="291283.1888"/>
    <n v="509745.58059999999"/>
  </r>
  <r>
    <s v="5"/>
    <n v="6"/>
    <x v="33"/>
    <s v="OH"/>
    <x v="18"/>
    <s v="3"/>
    <x v="2"/>
    <n v="89218.222200000004"/>
    <n v="156131.88879999999"/>
    <n v="123160.12119999999"/>
    <n v="215530.21220000001"/>
    <n v="156109.02050000001"/>
    <n v="273190.78580000001"/>
    <n v="203657.21539999999"/>
    <n v="356400.12680000003"/>
    <n v="253640.12710000001"/>
    <n v="443870.22249999997"/>
    <n v="285339.40879999998"/>
    <n v="499343.96539999999"/>
    <n v="316540.00760000001"/>
    <n v="553945.01340000005"/>
  </r>
  <r>
    <s v="5"/>
    <n v="6"/>
    <x v="33"/>
    <s v="OH"/>
    <x v="18"/>
    <s v="4"/>
    <x v="3"/>
    <n v="100294.79059999999"/>
    <n v="160471.66740000001"/>
    <n v="140412.70680000001"/>
    <n v="224660.33429999999"/>
    <n v="180530.62299999999"/>
    <n v="288849.0012"/>
    <n v="240707.49729999999"/>
    <n v="385132.00150000001"/>
    <n v="300884.37170000002"/>
    <n v="481415.00189999997"/>
    <n v="341002.288"/>
    <n v="545603.66879999998"/>
    <n v="381120.20419999998"/>
    <n v="609792.33570000005"/>
  </r>
  <r>
    <s v="5"/>
    <n v="6"/>
    <x v="33"/>
    <s v="OH"/>
    <x v="242"/>
    <s v="1"/>
    <x v="0"/>
    <n v="123879.04059999999"/>
    <n v="216788.321"/>
    <n v="160940.86240000001"/>
    <n v="281646.50910000002"/>
    <n v="192448.21650000001"/>
    <n v="336784.37880000001"/>
    <n v="229658.37779999999"/>
    <n v="401902.16110000003"/>
    <n v="271089.51240000001"/>
    <n v="474406.64679999999"/>
    <n v="297443.91440000001"/>
    <n v="520526.85029999999"/>
    <n v="322294.74339999998"/>
    <n v="564015.80090000003"/>
  </r>
  <r>
    <s v="5"/>
    <n v="6"/>
    <x v="33"/>
    <s v="OH"/>
    <x v="242"/>
    <s v="2"/>
    <x v="1"/>
    <n v="103195.8361"/>
    <n v="180592.71309999999"/>
    <n v="137534.90950000001"/>
    <n v="240686.09160000001"/>
    <n v="169495.43359999999"/>
    <n v="296617.00880000001"/>
    <n v="213336.14929999999"/>
    <n v="373338.26130000001"/>
    <n v="258100.96040000001"/>
    <n v="451676.68070000003"/>
    <n v="285027.03539999999"/>
    <n v="498797.31199999998"/>
    <n v="310253.85149999999"/>
    <n v="542944.24010000005"/>
  </r>
  <r>
    <s v="5"/>
    <n v="6"/>
    <x v="33"/>
    <s v="OH"/>
    <x v="242"/>
    <s v="3"/>
    <x v="2"/>
    <n v="94799.332299999995"/>
    <n v="165898.83170000001"/>
    <n v="130849.0049"/>
    <n v="228985.7586"/>
    <n v="165834.74909999999"/>
    <n v="290210.81109999999"/>
    <n v="216304.2721"/>
    <n v="378532.47610000003"/>
    <n v="269382.42019999999"/>
    <n v="471419.2353"/>
    <n v="303029.28840000002"/>
    <n v="530301.25490000006"/>
    <n v="336141.85389999999"/>
    <n v="588248.24419999996"/>
  </r>
  <r>
    <s v="5"/>
    <n v="6"/>
    <x v="33"/>
    <s v="OH"/>
    <x v="242"/>
    <s v="4"/>
    <x v="3"/>
    <n v="106790.6988"/>
    <n v="170865.1207"/>
    <n v="149506.97829999999"/>
    <n v="239211.16889999999"/>
    <n v="192223.2579"/>
    <n v="307557.21710000001"/>
    <n v="256297.67720000001"/>
    <n v="410076.28960000002"/>
    <n v="320372.09649999999"/>
    <n v="512595.36200000002"/>
    <n v="363088.37609999999"/>
    <n v="580941.41020000004"/>
    <n v="405804.6556"/>
    <n v="649287.45860000001"/>
  </r>
  <r>
    <s v="5"/>
    <n v="6"/>
    <x v="33"/>
    <s v="OH"/>
    <x v="243"/>
    <s v="1"/>
    <x v="0"/>
    <n v="120085.68799999999"/>
    <n v="210149.9541"/>
    <n v="155984.02179999999"/>
    <n v="272972.03830000001"/>
    <n v="186496.05650000001"/>
    <n v="326368.09879999998"/>
    <n v="222520.7365"/>
    <n v="389411.28899999999"/>
    <n v="262639.75349999999"/>
    <n v="459619.56849999999"/>
    <n v="288162.3186"/>
    <n v="504284.0576"/>
    <n v="312219.1814"/>
    <n v="546383.56740000006"/>
  </r>
  <r>
    <s v="5"/>
    <n v="6"/>
    <x v="33"/>
    <s v="OH"/>
    <x v="243"/>
    <s v="2"/>
    <x v="1"/>
    <n v="100190.45299999999"/>
    <n v="175333.29269999999"/>
    <n v="133469.72349999999"/>
    <n v="233572.01620000001"/>
    <n v="164417.66450000001"/>
    <n v="287730.9129"/>
    <n v="206820.30669999999"/>
    <n v="361935.5368"/>
    <n v="250146.00289999999"/>
    <n v="437755.50510000001"/>
    <n v="276218.4632"/>
    <n v="483382.31040000002"/>
    <n v="300636.98969999998"/>
    <n v="526114.73199999996"/>
  </r>
  <r>
    <s v="5"/>
    <n v="6"/>
    <x v="33"/>
    <s v="OH"/>
    <x v="243"/>
    <s v="3"/>
    <x v="2"/>
    <n v="92137.873600000006"/>
    <n v="161241.2789"/>
    <n v="127194.20299999999"/>
    <n v="222589.8553"/>
    <n v="161227.1347"/>
    <n v="282147.48580000002"/>
    <n v="210343.97560000001"/>
    <n v="368101.95730000001"/>
    <n v="261970.0655"/>
    <n v="458447.61469999998"/>
    <n v="294715.12599999999"/>
    <n v="515751.4705"/>
    <n v="326946.23790000001"/>
    <n v="572155.91639999999"/>
  </r>
  <r>
    <s v="5"/>
    <n v="6"/>
    <x v="33"/>
    <s v="OH"/>
    <x v="243"/>
    <s v="4"/>
    <x v="3"/>
    <n v="103524.0874"/>
    <n v="165638.5423"/>
    <n v="144933.72229999999"/>
    <n v="231893.95920000001"/>
    <n v="186343.3573"/>
    <n v="298149.3762"/>
    <n v="248457.80970000001"/>
    <n v="397532.50150000001"/>
    <n v="310572.2622"/>
    <n v="496915.62689999997"/>
    <n v="351981.8971"/>
    <n v="563171.04379999998"/>
    <n v="393391.53210000001"/>
    <n v="629426.46070000005"/>
  </r>
  <r>
    <s v="5"/>
    <n v="6"/>
    <x v="34"/>
    <s v="WI"/>
    <x v="244"/>
    <s v="1"/>
    <x v="0"/>
    <n v="125127.4209"/>
    <n v="218972.98670000001"/>
    <n v="162560.61139999999"/>
    <n v="284481.0699"/>
    <n v="194383.21739999999"/>
    <n v="340170.63050000003"/>
    <n v="231964.94949999999"/>
    <n v="405938.6618"/>
    <n v="273810.38540000003"/>
    <n v="479168.17440000002"/>
    <n v="300428.53249999997"/>
    <n v="525749.93189999997"/>
    <n v="325527.3492"/>
    <n v="569672.86109999998"/>
  </r>
  <r>
    <s v="5"/>
    <n v="6"/>
    <x v="34"/>
    <s v="WI"/>
    <x v="244"/>
    <s v="2"/>
    <x v="1"/>
    <n v="104247.2366"/>
    <n v="182432.66399999999"/>
    <n v="138931.74479999999"/>
    <n v="243130.55350000001"/>
    <n v="171211.83679999999"/>
    <n v="299620.7145"/>
    <n v="215487.2715"/>
    <n v="377102.72519999999"/>
    <n v="260698.1329"/>
    <n v="456221.73269999999"/>
    <n v="287893.39750000002"/>
    <n v="503813.44579999999"/>
    <n v="313371.78220000002"/>
    <n v="548400.61899999995"/>
  </r>
  <r>
    <s v="5"/>
    <n v="6"/>
    <x v="34"/>
    <s v="WI"/>
    <x v="244"/>
    <s v="3"/>
    <x v="2"/>
    <n v="95772.548299999995"/>
    <n v="167601.9595"/>
    <n v="132193.69709999999"/>
    <n v="231338.97"/>
    <n v="167540.78510000001"/>
    <n v="293196.3738"/>
    <n v="218533.18919999999"/>
    <n v="382433.08110000001"/>
    <n v="272159.0626"/>
    <n v="476278.35950000002"/>
    <n v="306154.52340000001"/>
    <n v="535770.41599999997"/>
    <n v="339610.59269999998"/>
    <n v="594318.53709999996"/>
  </r>
  <r>
    <s v="5"/>
    <n v="6"/>
    <x v="34"/>
    <s v="WI"/>
    <x v="244"/>
    <s v="4"/>
    <x v="3"/>
    <n v="107867.13009999999"/>
    <n v="172587.41080000001"/>
    <n v="151013.98209999999"/>
    <n v="241622.375"/>
    <n v="194160.83420000001"/>
    <n v="310657.33929999999"/>
    <n v="258881.1122"/>
    <n v="414209.7856"/>
    <n v="323601.39020000002"/>
    <n v="517762.23210000002"/>
    <n v="366748.24229999998"/>
    <n v="586797.19629999995"/>
    <n v="409895.0943"/>
    <n v="655832.16059999994"/>
  </r>
  <r>
    <s v="5"/>
    <n v="6"/>
    <x v="34"/>
    <s v="WI"/>
    <x v="245"/>
    <s v="1"/>
    <x v="0"/>
    <n v="125631.08590000001"/>
    <n v="219854.40040000001"/>
    <n v="163126.5068"/>
    <n v="285471.38679999998"/>
    <n v="194982.83040000001"/>
    <n v="341219.95309999998"/>
    <n v="232573.42720000001"/>
    <n v="407003.4976"/>
    <n v="274452.97840000002"/>
    <n v="480292.71230000001"/>
    <n v="301101.49540000001"/>
    <n v="526927.61699999997"/>
    <n v="326199.29920000001"/>
    <n v="570848.77359999996"/>
  </r>
  <r>
    <s v="5"/>
    <n v="6"/>
    <x v="34"/>
    <s v="WI"/>
    <x v="245"/>
    <s v="2"/>
    <x v="1"/>
    <n v="105144.9863"/>
    <n v="184003.726"/>
    <n v="139943.4675"/>
    <n v="244901.0681"/>
    <n v="172248.6452"/>
    <n v="301435.12910000002"/>
    <n v="216406.64850000001"/>
    <n v="378711.6348"/>
    <n v="261588.1268"/>
    <n v="457779.2219"/>
    <n v="288802.87229999999"/>
    <n v="505405.02649999998"/>
    <n v="314273.08240000001"/>
    <n v="549977.89419999998"/>
  </r>
  <r>
    <s v="5"/>
    <n v="6"/>
    <x v="34"/>
    <s v="WI"/>
    <x v="245"/>
    <s v="3"/>
    <x v="2"/>
    <n v="96904.632700000002"/>
    <n v="169583.1073"/>
    <n v="133814.23550000001"/>
    <n v="234174.91209999999"/>
    <n v="169670.04259999999"/>
    <n v="296922.57459999999"/>
    <n v="221463.79399999999"/>
    <n v="387561.63959999999"/>
    <n v="275841.32659999997"/>
    <n v="482722.32150000002"/>
    <n v="310371.00900000002"/>
    <n v="543149.26569999999"/>
    <n v="344371.47700000001"/>
    <n v="602650.08479999995"/>
  </r>
  <r>
    <s v="5"/>
    <n v="6"/>
    <x v="34"/>
    <s v="WI"/>
    <x v="245"/>
    <s v="4"/>
    <x v="3"/>
    <n v="108312.0546"/>
    <n v="173299.2899"/>
    <n v="151636.8763"/>
    <n v="242619.00580000001"/>
    <n v="194961.69820000001"/>
    <n v="311938.72169999999"/>
    <n v="259948.93090000001"/>
    <n v="415918.29560000001"/>
    <n v="324936.16360000003"/>
    <n v="519897.86940000003"/>
    <n v="368260.9853"/>
    <n v="589217.58530000004"/>
    <n v="411585.80719999998"/>
    <n v="658537.30130000005"/>
  </r>
  <r>
    <s v="5"/>
    <n v="6"/>
    <x v="34"/>
    <s v="WI"/>
    <x v="246"/>
    <s v="1"/>
    <x v="0"/>
    <n v="131031.8458"/>
    <n v="229305.73009999999"/>
    <n v="169976.20670000001"/>
    <n v="297458.36170000001"/>
    <n v="203028.1274"/>
    <n v="355299.223"/>
    <n v="241972.33420000001"/>
    <n v="423451.58480000001"/>
    <n v="285404.77549999999"/>
    <n v="499458.35710000002"/>
    <n v="313057.43949999998"/>
    <n v="547850.51910000003"/>
    <n v="339046.17499999999"/>
    <n v="593330.80610000005"/>
  </r>
  <r>
    <s v="5"/>
    <n v="6"/>
    <x v="34"/>
    <s v="WI"/>
    <x v="246"/>
    <s v="2"/>
    <x v="1"/>
    <n v="110545.9711"/>
    <n v="193455.44949999999"/>
    <n v="146793.16750000001"/>
    <n v="256888.04300000001"/>
    <n v="180293.94219999999"/>
    <n v="315514.39899999998"/>
    <n v="225805.55549999999"/>
    <n v="395159.72200000001"/>
    <n v="272539.92379999999"/>
    <n v="476944.86670000001"/>
    <n v="300758.81630000001"/>
    <n v="526327.92859999998"/>
    <n v="327119.95809999999"/>
    <n v="572459.92669999995"/>
  </r>
  <r>
    <s v="5"/>
    <n v="6"/>
    <x v="34"/>
    <s v="WI"/>
    <x v="246"/>
    <s v="3"/>
    <x v="2"/>
    <n v="102445.95540000001"/>
    <n v="179280.42199999999"/>
    <n v="141572.08730000001"/>
    <n v="247751.15280000001"/>
    <n v="179644.42360000001"/>
    <n v="314377.74119999999"/>
    <n v="234762.96859999999"/>
    <n v="410835.19500000001"/>
    <n v="292465.29479999997"/>
    <n v="511814.2659"/>
    <n v="329211.50630000001"/>
    <n v="576120.13600000006"/>
    <n v="365428.50339999999"/>
    <n v="639499.88100000005"/>
  </r>
  <r>
    <s v="5"/>
    <n v="6"/>
    <x v="34"/>
    <s v="WI"/>
    <x v="246"/>
    <s v="4"/>
    <x v="3"/>
    <n v="112988.06540000001"/>
    <n v="180780.9074"/>
    <n v="158183.2916"/>
    <n v="253093.27040000001"/>
    <n v="203378.5178"/>
    <n v="325405.63329999999"/>
    <n v="271171.35700000002"/>
    <n v="433874.1777"/>
    <n v="338964.19630000001"/>
    <n v="542342.72219999996"/>
    <n v="384159.42249999999"/>
    <n v="614655.08519999997"/>
    <n v="429354.64860000001"/>
    <n v="686967.44810000004"/>
  </r>
  <r>
    <s v="5"/>
    <n v="6"/>
    <x v="34"/>
    <s v="WI"/>
    <x v="247"/>
    <s v="1"/>
    <x v="0"/>
    <n v="133073.16440000001"/>
    <n v="232878.03769999999"/>
    <n v="172747.41759999999"/>
    <n v="302307.98070000001"/>
    <n v="206445.69140000001"/>
    <n v="361279.95970000001"/>
    <n v="246194.9473"/>
    <n v="430841.15779999999"/>
    <n v="290491.09360000002"/>
    <n v="508359.41389999999"/>
    <n v="318681.48190000001"/>
    <n v="557692.59329999995"/>
    <n v="345217.21110000001"/>
    <n v="604130.11950000003"/>
  </r>
  <r>
    <s v="5"/>
    <n v="6"/>
    <x v="34"/>
    <s v="WI"/>
    <x v="247"/>
    <s v="2"/>
    <x v="1"/>
    <n v="111602.21309999999"/>
    <n v="195303.87289999999"/>
    <n v="148449.8075"/>
    <n v="259787.16310000001"/>
    <n v="182618.51490000001"/>
    <n v="319582.40100000001"/>
    <n v="229250.9184"/>
    <n v="401189.10720000003"/>
    <n v="277007.73859999998"/>
    <n v="484763.54249999998"/>
    <n v="305791.57799999998"/>
    <n v="535135.26139999996"/>
    <n v="332717.6176"/>
    <n v="582255.83089999994"/>
  </r>
  <r>
    <s v="5"/>
    <n v="6"/>
    <x v="34"/>
    <s v="WI"/>
    <x v="247"/>
    <s v="3"/>
    <x v="2"/>
    <n v="103002.1217"/>
    <n v="180253.71299999999"/>
    <n v="142261.66940000001"/>
    <n v="248957.9215"/>
    <n v="180416.75829999999"/>
    <n v="315729.32699999999"/>
    <n v="235563.76089999999"/>
    <n v="412236.58159999998"/>
    <n v="293418.76510000002"/>
    <n v="513482.83889999997"/>
    <n v="330183.973"/>
    <n v="577821.95279999997"/>
    <n v="366394.52360000001"/>
    <n v="641190.41630000004"/>
  </r>
  <r>
    <s v="5"/>
    <n v="6"/>
    <x v="34"/>
    <s v="WI"/>
    <x v="247"/>
    <s v="4"/>
    <x v="3"/>
    <n v="114733.3309"/>
    <n v="183573.3322"/>
    <n v="160626.66329999999"/>
    <n v="257002.66510000001"/>
    <n v="206519.99559999999"/>
    <n v="330431.99790000002"/>
    <n v="275359.99420000002"/>
    <n v="440575.99729999999"/>
    <n v="344199.9927"/>
    <n v="550719.99659999995"/>
    <n v="390093.32510000002"/>
    <n v="624149.32940000005"/>
    <n v="435986.65749999997"/>
    <n v="697578.66229999997"/>
  </r>
  <r>
    <s v="5"/>
    <n v="6"/>
    <x v="34"/>
    <s v="WI"/>
    <x v="248"/>
    <s v="1"/>
    <x v="0"/>
    <n v="125823.93610000001"/>
    <n v="220191.88819999999"/>
    <n v="163516.88630000001"/>
    <n v="286154.55099999998"/>
    <n v="195571.46599999999"/>
    <n v="342250.06559999997"/>
    <n v="233445.13930000001"/>
    <n v="408528.99369999999"/>
    <n v="275601.55009999999"/>
    <n v="482302.71269999997"/>
    <n v="302412.47360000003"/>
    <n v="529221.82889999996"/>
    <n v="327710.2904"/>
    <n v="573493.00829999999"/>
  </r>
  <r>
    <s v="5"/>
    <n v="6"/>
    <x v="34"/>
    <s v="WI"/>
    <x v="248"/>
    <s v="2"/>
    <x v="1"/>
    <n v="104549.7147"/>
    <n v="182962.0007"/>
    <n v="139442.18979999999"/>
    <n v="244023.83230000001"/>
    <n v="171962.88740000001"/>
    <n v="300935.05290000001"/>
    <n v="216656.56"/>
    <n v="379148.98009999999"/>
    <n v="262241.89549999998"/>
    <n v="458923.31709999999"/>
    <n v="289640.82559999998"/>
    <n v="506871.4448"/>
    <n v="315325.37199999997"/>
    <n v="551819.40099999995"/>
  </r>
  <r>
    <s v="5"/>
    <n v="6"/>
    <x v="34"/>
    <s v="WI"/>
    <x v="248"/>
    <s v="3"/>
    <x v="2"/>
    <n v="95871.876900000003"/>
    <n v="167775.78460000001"/>
    <n v="132297.1367"/>
    <n v="231519.98929999999"/>
    <n v="167628.07029999999"/>
    <n v="293349.12300000002"/>
    <n v="218557.9743"/>
    <n v="382476.45500000002"/>
    <n v="272171.03580000001"/>
    <n v="476299.31270000001"/>
    <n v="306124.83970000001"/>
    <n v="535718.46959999995"/>
    <n v="339529.0748"/>
    <n v="594175.88100000005"/>
  </r>
  <r>
    <s v="5"/>
    <n v="6"/>
    <x v="34"/>
    <s v="WI"/>
    <x v="248"/>
    <s v="4"/>
    <x v="3"/>
    <n v="108461.32889999999"/>
    <n v="173538.12890000001"/>
    <n v="151845.86050000001"/>
    <n v="242953.38029999999"/>
    <n v="195230.39199999999"/>
    <n v="312368.63179999997"/>
    <n v="260307.1894"/>
    <n v="416491.50910000002"/>
    <n v="325383.9866"/>
    <n v="520614.38640000002"/>
    <n v="368768.5183"/>
    <n v="590029.63789999997"/>
    <n v="412153.04979999998"/>
    <n v="659444.88950000005"/>
  </r>
  <r>
    <s v="5"/>
    <n v="6"/>
    <x v="34"/>
    <s v="WI"/>
    <x v="249"/>
    <s v="1"/>
    <x v="0"/>
    <n v="128727.9311"/>
    <n v="225273.87950000001"/>
    <n v="167127.08249999999"/>
    <n v="292472.39449999999"/>
    <n v="199746.75409999999"/>
    <n v="349556.8198"/>
    <n v="238230.89379999999"/>
    <n v="416904.06410000002"/>
    <n v="281111.5907"/>
    <n v="491945.28360000002"/>
    <n v="308399.16979999997"/>
    <n v="539698.54709999997"/>
    <n v="334091.94150000002"/>
    <n v="584660.89769999997"/>
  </r>
  <r>
    <s v="5"/>
    <n v="6"/>
    <x v="34"/>
    <s v="WI"/>
    <x v="249"/>
    <s v="2"/>
    <x v="1"/>
    <n v="107847.8967"/>
    <n v="188733.8193"/>
    <n v="143498.21599999999"/>
    <n v="251121.878"/>
    <n v="176575.37349999999"/>
    <n v="309006.90370000002"/>
    <n v="221753.21580000001"/>
    <n v="388068.1275"/>
    <n v="267999.3382"/>
    <n v="468998.8419"/>
    <n v="295864.03480000002"/>
    <n v="517762.06099999999"/>
    <n v="321936.37459999998"/>
    <n v="563388.65549999999"/>
  </r>
  <r>
    <s v="5"/>
    <n v="6"/>
    <x v="34"/>
    <s v="WI"/>
    <x v="249"/>
    <s v="3"/>
    <x v="2"/>
    <n v="99466.767099999997"/>
    <n v="174066.8425"/>
    <n v="137365.6035"/>
    <n v="240389.80609999999"/>
    <n v="174190.37899999999"/>
    <n v="304833.16310000001"/>
    <n v="227399.3144"/>
    <n v="397948.8002"/>
    <n v="283241.71909999999"/>
    <n v="495673.00839999999"/>
    <n v="318714.86739999999"/>
    <n v="557751.01800000004"/>
    <n v="353648.62420000002"/>
    <n v="618885.09239999996"/>
  </r>
  <r>
    <s v="5"/>
    <n v="6"/>
    <x v="34"/>
    <s v="WI"/>
    <x v="249"/>
    <s v="4"/>
    <x v="3"/>
    <n v="110984.47380000001"/>
    <n v="177575.16080000001"/>
    <n v="155378.26329999999"/>
    <n v="248605.22500000001"/>
    <n v="199772.0528"/>
    <n v="319635.2892"/>
    <n v="266362.73700000002"/>
    <n v="426180.38569999998"/>
    <n v="332953.42139999999"/>
    <n v="532725.48210000002"/>
    <n v="377347.2108"/>
    <n v="603755.54630000005"/>
    <n v="421741.00030000001"/>
    <n v="674785.61069999996"/>
  </r>
  <r>
    <s v="5"/>
    <n v="6"/>
    <x v="34"/>
    <s v="WI"/>
    <x v="250"/>
    <s v="1"/>
    <x v="0"/>
    <n v="131128.26879999999"/>
    <n v="229474.47039999999"/>
    <n v="170171.39369999999"/>
    <n v="297799.9388"/>
    <n v="203322.4417"/>
    <n v="355814.27299999999"/>
    <n v="242408.18580000001"/>
    <n v="424214.32510000002"/>
    <n v="285979.05599999998"/>
    <n v="500463.348"/>
    <n v="313712.9227"/>
    <n v="548997.61470000003"/>
    <n v="339801.66409999999"/>
    <n v="594652.91209999996"/>
  </r>
  <r>
    <s v="5"/>
    <n v="6"/>
    <x v="34"/>
    <s v="WI"/>
    <x v="250"/>
    <s v="2"/>
    <x v="1"/>
    <n v="110248.33440000001"/>
    <n v="192934.58530000001"/>
    <n v="146542.52710000001"/>
    <n v="256449.42240000001"/>
    <n v="180151.06109999999"/>
    <n v="315264.35690000001"/>
    <n v="225930.50769999999"/>
    <n v="395378.3885"/>
    <n v="272866.80359999998"/>
    <n v="477516.90620000003"/>
    <n v="301177.78779999999"/>
    <n v="527061.12860000005"/>
    <n v="327646.09710000001"/>
    <n v="573380.67000000004"/>
  </r>
  <r>
    <s v="5"/>
    <n v="6"/>
    <x v="34"/>
    <s v="WI"/>
    <x v="250"/>
    <s v="3"/>
    <x v="2"/>
    <n v="101929.5772"/>
    <n v="178376.76019999999"/>
    <n v="140813.53769999999"/>
    <n v="246423.69089999999"/>
    <n v="178623.43719999999"/>
    <n v="312591.01500000001"/>
    <n v="233310.05859999999"/>
    <n v="408292.60269999999"/>
    <n v="290630.14939999999"/>
    <n v="508602.76140000002"/>
    <n v="327088.42170000001"/>
    <n v="572404.73809999996"/>
    <n v="363007.3026"/>
    <n v="635262.77949999995"/>
  </r>
  <r>
    <s v="5"/>
    <n v="6"/>
    <x v="34"/>
    <s v="WI"/>
    <x v="250"/>
    <s v="4"/>
    <x v="3"/>
    <n v="113062.70080000001"/>
    <n v="180900.3241"/>
    <n v="158287.7812"/>
    <n v="253260.45370000001"/>
    <n v="203512.8616"/>
    <n v="325620.5833"/>
    <n v="271350.48200000002"/>
    <n v="434160.77779999998"/>
    <n v="339188.10259999998"/>
    <n v="542700.97219999996"/>
    <n v="384413.18290000001"/>
    <n v="615061.10179999995"/>
    <n v="429638.26329999999"/>
    <n v="687421.23140000005"/>
  </r>
  <r>
    <s v="5"/>
    <n v="6"/>
    <x v="34"/>
    <s v="WI"/>
    <x v="251"/>
    <s v="1"/>
    <x v="0"/>
    <n v="122582.44869999999"/>
    <n v="214519.28520000001"/>
    <n v="159223.51990000001"/>
    <n v="278641.15980000002"/>
    <n v="190366.05840000001"/>
    <n v="333140.60210000002"/>
    <n v="227133.88020000001"/>
    <n v="397484.29029999999"/>
    <n v="268081.49930000002"/>
    <n v="469142.6238"/>
    <n v="294131.55479999998"/>
    <n v="514730.22080000001"/>
    <n v="318684.39299999998"/>
    <n v="557697.68779999996"/>
  </r>
  <r>
    <s v="5"/>
    <n v="6"/>
    <x v="34"/>
    <s v="WI"/>
    <x v="251"/>
    <s v="2"/>
    <x v="1"/>
    <n v="102293.2539"/>
    <n v="179013.19440000001"/>
    <n v="136263.39430000001"/>
    <n v="238460.9399"/>
    <n v="167850.47089999999"/>
    <n v="293738.32419999997"/>
    <n v="211122.55110000001"/>
    <n v="369464.4644"/>
    <n v="255340.348"/>
    <n v="446845.609"/>
    <n v="281951.1875"/>
    <n v="493414.57809999998"/>
    <n v="306872.85119999998"/>
    <n v="537027.48970000003"/>
  </r>
  <r>
    <s v="5"/>
    <n v="6"/>
    <x v="34"/>
    <s v="WI"/>
    <x v="251"/>
    <s v="3"/>
    <x v="2"/>
    <n v="94084.305600000007"/>
    <n v="164647.53469999999"/>
    <n v="129883.58749999999"/>
    <n v="227296.2781"/>
    <n v="164639.2065"/>
    <n v="288118.61139999999"/>
    <n v="214801.80989999999"/>
    <n v="375903.16729999997"/>
    <n v="267523.3504"/>
    <n v="468165.86320000002"/>
    <n v="300965.59580000001"/>
    <n v="526689.79269999999"/>
    <n v="333883.71549999999"/>
    <n v="584296.50210000004"/>
  </r>
  <r>
    <s v="5"/>
    <n v="6"/>
    <x v="34"/>
    <s v="WI"/>
    <x v="251"/>
    <s v="4"/>
    <x v="3"/>
    <n v="105676.94990000001"/>
    <n v="169083.12229999999"/>
    <n v="147947.72990000001"/>
    <n v="236716.37119999999"/>
    <n v="190218.5098"/>
    <n v="304349.6201"/>
    <n v="253624.67970000001"/>
    <n v="405799.49359999999"/>
    <n v="317030.84960000002"/>
    <n v="507249.36700000003"/>
    <n v="359301.62959999999"/>
    <n v="574882.61589999998"/>
    <n v="401572.40950000001"/>
    <n v="642515.86490000004"/>
  </r>
  <r>
    <s v="5"/>
    <n v="6"/>
    <x v="34"/>
    <s v="WI"/>
    <x v="252"/>
    <s v="1"/>
    <x v="0"/>
    <n v="128727.9311"/>
    <n v="225273.87950000001"/>
    <n v="167127.08249999999"/>
    <n v="292472.39449999999"/>
    <n v="199746.75409999999"/>
    <n v="349556.8198"/>
    <n v="238230.89379999999"/>
    <n v="416904.06410000002"/>
    <n v="281111.5907"/>
    <n v="491945.28360000002"/>
    <n v="308399.16979999997"/>
    <n v="539698.54709999997"/>
    <n v="334091.94150000002"/>
    <n v="584660.89769999997"/>
  </r>
  <r>
    <s v="5"/>
    <n v="6"/>
    <x v="34"/>
    <s v="WI"/>
    <x v="252"/>
    <s v="2"/>
    <x v="1"/>
    <n v="107847.8967"/>
    <n v="188733.8193"/>
    <n v="143498.21599999999"/>
    <n v="251121.878"/>
    <n v="176575.37349999999"/>
    <n v="309006.90370000002"/>
    <n v="221753.21580000001"/>
    <n v="388068.1275"/>
    <n v="267999.3382"/>
    <n v="468998.8419"/>
    <n v="295864.03480000002"/>
    <n v="517762.06099999999"/>
    <n v="321936.37459999998"/>
    <n v="563388.65549999999"/>
  </r>
  <r>
    <s v="5"/>
    <n v="6"/>
    <x v="34"/>
    <s v="WI"/>
    <x v="252"/>
    <s v="3"/>
    <x v="2"/>
    <n v="99466.767099999997"/>
    <n v="174066.8425"/>
    <n v="137365.6035"/>
    <n v="240389.80609999999"/>
    <n v="174190.37899999999"/>
    <n v="304833.16310000001"/>
    <n v="227399.3144"/>
    <n v="397948.8002"/>
    <n v="283241.71909999999"/>
    <n v="495673.00839999999"/>
    <n v="318714.86739999999"/>
    <n v="557751.01800000004"/>
    <n v="353648.62420000002"/>
    <n v="618885.09239999996"/>
  </r>
  <r>
    <s v="5"/>
    <n v="6"/>
    <x v="34"/>
    <s v="WI"/>
    <x v="252"/>
    <s v="4"/>
    <x v="3"/>
    <n v="110984.47380000001"/>
    <n v="177575.16080000001"/>
    <n v="155378.26329999999"/>
    <n v="248605.22500000001"/>
    <n v="199772.0528"/>
    <n v="319635.2892"/>
    <n v="266362.73700000002"/>
    <n v="426180.38569999998"/>
    <n v="332953.42139999999"/>
    <n v="532725.48210000002"/>
    <n v="377347.2108"/>
    <n v="603755.54630000005"/>
    <n v="421741.00030000001"/>
    <n v="674785.61069999996"/>
  </r>
  <r>
    <s v="5"/>
    <n v="6"/>
    <x v="34"/>
    <s v="WI"/>
    <x v="253"/>
    <s v="1"/>
    <x v="0"/>
    <n v="124623.76730000001"/>
    <n v="218091.59280000001"/>
    <n v="161994.73069999999"/>
    <n v="283490.77879999997"/>
    <n v="193783.62220000001"/>
    <n v="339121.33899999998"/>
    <n v="231356.4932"/>
    <n v="404873.86320000002"/>
    <n v="273167.8174"/>
    <n v="478043.68050000002"/>
    <n v="299755.59720000002"/>
    <n v="524572.29500000004"/>
    <n v="324855.42920000001"/>
    <n v="568497.00100000005"/>
  </r>
  <r>
    <s v="5"/>
    <n v="6"/>
    <x v="34"/>
    <s v="WI"/>
    <x v="253"/>
    <s v="2"/>
    <x v="1"/>
    <n v="103349.49589999999"/>
    <n v="180861.61780000001"/>
    <n v="137920.0343"/>
    <n v="241360.0601"/>
    <n v="170175.0436"/>
    <n v="297806.32620000001"/>
    <n v="214567.91399999999"/>
    <n v="375493.84950000001"/>
    <n v="259808.16269999999"/>
    <n v="454664.28480000002"/>
    <n v="286983.94910000003"/>
    <n v="502221.91090000002"/>
    <n v="312470.51079999999"/>
    <n v="546823.39379999996"/>
  </r>
  <r>
    <s v="5"/>
    <n v="6"/>
    <x v="34"/>
    <s v="WI"/>
    <x v="253"/>
    <s v="3"/>
    <x v="2"/>
    <n v="94640.471799999999"/>
    <n v="165620.82569999999"/>
    <n v="130573.16959999999"/>
    <n v="228503.04689999999"/>
    <n v="165411.54130000001"/>
    <n v="289470.1972"/>
    <n v="215602.60219999999"/>
    <n v="377304.55379999999"/>
    <n v="268476.82069999998"/>
    <n v="469834.4362"/>
    <n v="301938.0626"/>
    <n v="528391.60959999997"/>
    <n v="334849.73560000001"/>
    <n v="585987.03740000003"/>
  </r>
  <r>
    <s v="5"/>
    <n v="6"/>
    <x v="34"/>
    <s v="WI"/>
    <x v="253"/>
    <s v="4"/>
    <x v="3"/>
    <n v="107422.2153"/>
    <n v="171875.5471"/>
    <n v="150391.10149999999"/>
    <n v="240625.766"/>
    <n v="193359.98759999999"/>
    <n v="309375.98479999998"/>
    <n v="257813.31690000001"/>
    <n v="412501.31300000002"/>
    <n v="322266.64600000001"/>
    <n v="515626.64140000002"/>
    <n v="365235.53220000002"/>
    <n v="584376.8602"/>
    <n v="408204.41830000002"/>
    <n v="653127.07909999997"/>
  </r>
  <r>
    <s v="5"/>
    <n v="6"/>
    <x v="34"/>
    <s v="WI"/>
    <x v="254"/>
    <s v="1"/>
    <x v="0"/>
    <n v="121934.1528"/>
    <n v="213384.76740000001"/>
    <n v="158364.8486"/>
    <n v="277138.4852"/>
    <n v="189324.97930000001"/>
    <n v="331318.71380000003"/>
    <n v="225871.63140000001"/>
    <n v="395275.35489999998"/>
    <n v="266577.4927"/>
    <n v="466510.61219999997"/>
    <n v="292475.3749"/>
    <n v="511831.90610000002"/>
    <n v="316879.21779999998"/>
    <n v="554538.63119999995"/>
  </r>
  <r>
    <s v="5"/>
    <n v="6"/>
    <x v="34"/>
    <s v="WI"/>
    <x v="254"/>
    <s v="2"/>
    <x v="1"/>
    <n v="101841.9629"/>
    <n v="178223.435"/>
    <n v="135627.6367"/>
    <n v="237348.36420000001"/>
    <n v="167027.98970000001"/>
    <n v="292298.98180000001"/>
    <n v="210015.7519"/>
    <n v="367527.56579999998"/>
    <n v="253960.04180000001"/>
    <n v="444430.07319999998"/>
    <n v="280413.2635"/>
    <n v="490723.21120000002"/>
    <n v="305182.35110000003"/>
    <n v="534069.11439999996"/>
  </r>
  <r>
    <s v="5"/>
    <n v="6"/>
    <x v="34"/>
    <s v="WI"/>
    <x v="254"/>
    <s v="3"/>
    <x v="2"/>
    <n v="93726.792100000006"/>
    <n v="164021.88630000001"/>
    <n v="129400.87880000001"/>
    <n v="226451.5379"/>
    <n v="164041.43520000001"/>
    <n v="287072.51150000002"/>
    <n v="214050.57879999999"/>
    <n v="374588.51289999997"/>
    <n v="266593.81550000003"/>
    <n v="466539.17719999998"/>
    <n v="299933.74949999998"/>
    <n v="524884.06169999996"/>
    <n v="332754.64630000002"/>
    <n v="582320.63100000005"/>
  </r>
  <r>
    <s v="5"/>
    <n v="6"/>
    <x v="34"/>
    <s v="WI"/>
    <x v="254"/>
    <s v="4"/>
    <x v="3"/>
    <n v="105120.0754"/>
    <n v="168192.1232"/>
    <n v="147168.10560000001"/>
    <n v="235468.9724"/>
    <n v="189216.13570000001"/>
    <n v="302745.82160000002"/>
    <n v="252288.18100000001"/>
    <n v="403661.0956"/>
    <n v="315360.22619999998"/>
    <n v="504576.36940000003"/>
    <n v="357408.25640000001"/>
    <n v="571853.21869999997"/>
    <n v="399456.28659999999"/>
    <n v="639130.06799999997"/>
  </r>
  <r>
    <s v="6"/>
    <n v="7"/>
    <x v="35"/>
    <s v="AR"/>
    <x v="175"/>
    <s v="1"/>
    <x v="0"/>
    <n v="105946.25109999999"/>
    <n v="185405.9393"/>
    <n v="137796.06020000001"/>
    <n v="241143.10519999999"/>
    <n v="164905.73060000001"/>
    <n v="288585.02850000001"/>
    <n v="196975.80059999999"/>
    <n v="344707.65110000002"/>
    <n v="232641.81529999999"/>
    <n v="407123.17670000001"/>
    <n v="255314.01449999999"/>
    <n v="446799.52539999998"/>
    <n v="276744.02860000002"/>
    <n v="484302.05009999999"/>
  </r>
  <r>
    <s v="6"/>
    <n v="7"/>
    <x v="35"/>
    <s v="AR"/>
    <x v="175"/>
    <s v="2"/>
    <x v="1"/>
    <n v="87429.651199999993"/>
    <n v="153001.88959999999"/>
    <n v="116842.15850000001"/>
    <n v="204473.7775"/>
    <n v="144357.52410000001"/>
    <n v="252625.66709999999"/>
    <n v="182363.51930000001"/>
    <n v="319136.15889999998"/>
    <n v="221013.9682"/>
    <n v="386774.44429999997"/>
    <n v="244197.9509"/>
    <n v="427346.41409999999"/>
    <n v="265964.56300000002"/>
    <n v="465437.9853"/>
  </r>
  <r>
    <s v="6"/>
    <n v="7"/>
    <x v="35"/>
    <s v="AR"/>
    <x v="175"/>
    <s v="3"/>
    <x v="2"/>
    <n v="79784.026199999993"/>
    <n v="139622.0459"/>
    <n v="110023.48729999999"/>
    <n v="192541.10279999999"/>
    <n v="139310.47930000001"/>
    <n v="243793.33869999999"/>
    <n v="181442.35010000001"/>
    <n v="317524.11259999999"/>
    <n v="225909.56159999999"/>
    <n v="395341.7328"/>
    <n v="253997.94080000001"/>
    <n v="444496.39620000002"/>
    <n v="281607.9915"/>
    <n v="492813.9852"/>
  </r>
  <r>
    <s v="6"/>
    <n v="7"/>
    <x v="35"/>
    <s v="AR"/>
    <x v="175"/>
    <s v="4"/>
    <x v="3"/>
    <n v="91313.045199999993"/>
    <n v="146100.87450000001"/>
    <n v="127838.2632"/>
    <n v="204541.2242"/>
    <n v="164363.48130000001"/>
    <n v="262981.57400000002"/>
    <n v="219151.30840000001"/>
    <n v="350642.09860000003"/>
    <n v="273939.13549999997"/>
    <n v="438302.62339999998"/>
    <n v="310464.35350000003"/>
    <n v="496742.9731"/>
    <n v="346989.57160000002"/>
    <n v="555183.32290000003"/>
  </r>
  <r>
    <s v="6"/>
    <n v="7"/>
    <x v="35"/>
    <s v="AR"/>
    <x v="255"/>
    <s v="1"/>
    <x v="0"/>
    <n v="104912.26270000001"/>
    <n v="183596.45980000001"/>
    <n v="136156.64060000001"/>
    <n v="238274.12109999999"/>
    <n v="162687.3933"/>
    <n v="284702.93839999998"/>
    <n v="193970.1441"/>
    <n v="339447.75219999999"/>
    <n v="228840.685"/>
    <n v="400471.19880000001"/>
    <n v="251035.89989999999"/>
    <n v="439312.8248"/>
    <n v="271916.89480000001"/>
    <n v="475854.56589999999"/>
  </r>
  <r>
    <s v="6"/>
    <n v="7"/>
    <x v="35"/>
    <s v="AR"/>
    <x v="255"/>
    <s v="2"/>
    <x v="1"/>
    <n v="88168.907800000001"/>
    <n v="154295.58869999999"/>
    <n v="117208.96309999999"/>
    <n v="205115.68539999999"/>
    <n v="144106.56770000001"/>
    <n v="252186.49359999999"/>
    <n v="180756.9106"/>
    <n v="316324.59350000002"/>
    <n v="218326.1421"/>
    <n v="382070.7487"/>
    <n v="240984.14"/>
    <n v="421722.24489999999"/>
    <n v="262169.50540000002"/>
    <n v="458796.63439999998"/>
  </r>
  <r>
    <s v="6"/>
    <n v="7"/>
    <x v="35"/>
    <s v="AR"/>
    <x v="255"/>
    <s v="3"/>
    <x v="2"/>
    <n v="81492.027199999997"/>
    <n v="142611.0477"/>
    <n v="112574.97960000001"/>
    <n v="197006.21429999999"/>
    <n v="142796.65659999999"/>
    <n v="249894.14920000001"/>
    <n v="186502.76310000001"/>
    <n v="326379.83539999998"/>
    <n v="232320.61379999999"/>
    <n v="406561.07419999997"/>
    <n v="261458.4388"/>
    <n v="457552.26799999998"/>
    <n v="290163.7328"/>
    <n v="507786.53240000003"/>
  </r>
  <r>
    <s v="6"/>
    <n v="7"/>
    <x v="35"/>
    <s v="AR"/>
    <x v="255"/>
    <s v="4"/>
    <x v="3"/>
    <n v="90457.628800000006"/>
    <n v="144732.2083"/>
    <n v="126640.68030000001"/>
    <n v="202625.09160000001"/>
    <n v="162823.73190000001"/>
    <n v="260517.9749"/>
    <n v="217098.30919999999"/>
    <n v="347357.29989999998"/>
    <n v="271372.88650000002"/>
    <n v="434196.6249"/>
    <n v="307555.93800000002"/>
    <n v="492089.50819999998"/>
    <n v="343738.98950000003"/>
    <n v="549982.39139999996"/>
  </r>
  <r>
    <s v="6"/>
    <n v="7"/>
    <x v="35"/>
    <s v="AR"/>
    <x v="256"/>
    <s v="1"/>
    <x v="0"/>
    <n v="102704.7675"/>
    <n v="179733.34299999999"/>
    <n v="133502.69880000001"/>
    <n v="233629.723"/>
    <n v="159700.3291"/>
    <n v="279475.5759"/>
    <n v="190664.5491"/>
    <n v="333662.96090000001"/>
    <n v="225121.77350000001"/>
    <n v="393963.10340000002"/>
    <n v="247033.10550000001"/>
    <n v="432307.93459999998"/>
    <n v="267718.14199999999"/>
    <n v="468506.74839999998"/>
  </r>
  <r>
    <s v="6"/>
    <n v="7"/>
    <x v="35"/>
    <s v="AR"/>
    <x v="256"/>
    <s v="2"/>
    <x v="1"/>
    <n v="85173.193199999994"/>
    <n v="149053.08790000001"/>
    <n v="113663.3668"/>
    <n v="198910.89189999999"/>
    <n v="140245.11249999999"/>
    <n v="245428.94699999999"/>
    <n v="176829.51689999999"/>
    <n v="309451.65470000001"/>
    <n v="214112.429"/>
    <n v="374696.75069999998"/>
    <n v="236508.32199999999"/>
    <n v="413889.56349999999"/>
    <n v="257512.05230000001"/>
    <n v="450646.09149999998"/>
  </r>
  <r>
    <s v="6"/>
    <n v="7"/>
    <x v="35"/>
    <s v="AR"/>
    <x v="256"/>
    <s v="3"/>
    <x v="2"/>
    <n v="77996.456999999995"/>
    <n v="136493.79980000001"/>
    <n v="107609.94100000001"/>
    <n v="188317.39670000001"/>
    <n v="136321.61900000001"/>
    <n v="238562.8333"/>
    <n v="177686.19010000001"/>
    <n v="310950.83270000003"/>
    <n v="221261.88159999999"/>
    <n v="387208.2929"/>
    <n v="248838.70300000001"/>
    <n v="435467.73019999999"/>
    <n v="275962.63880000002"/>
    <n v="482934.61800000002"/>
  </r>
  <r>
    <s v="6"/>
    <n v="7"/>
    <x v="35"/>
    <s v="AR"/>
    <x v="256"/>
    <s v="4"/>
    <x v="3"/>
    <n v="88528.669500000004"/>
    <n v="141645.87330000001"/>
    <n v="123940.1372"/>
    <n v="198304.22260000001"/>
    <n v="159351.60509999999"/>
    <n v="254962.57190000001"/>
    <n v="212468.80669999999"/>
    <n v="339950.09580000001"/>
    <n v="265586.0085"/>
    <n v="424937.61989999999"/>
    <n v="300997.47619999998"/>
    <n v="481595.96909999999"/>
    <n v="336408.94400000002"/>
    <n v="538254.31850000005"/>
  </r>
  <r>
    <s v="6"/>
    <n v="7"/>
    <x v="35"/>
    <s v="AR"/>
    <x v="257"/>
    <s v="1"/>
    <x v="0"/>
    <n v="100567.0333"/>
    <n v="175992.3083"/>
    <n v="130536.31080000001"/>
    <n v="228438.54380000001"/>
    <n v="155988.46230000001"/>
    <n v="272979.80910000001"/>
    <n v="186006.09820000001"/>
    <n v="325510.67170000001"/>
    <n v="219461.19089999999"/>
    <n v="384057.08419999998"/>
    <n v="240753.59760000001"/>
    <n v="421318.79580000002"/>
    <n v="260791.63589999999"/>
    <n v="456385.3628"/>
  </r>
  <r>
    <s v="6"/>
    <n v="7"/>
    <x v="35"/>
    <s v="AR"/>
    <x v="257"/>
    <s v="2"/>
    <x v="1"/>
    <n v="84414.594200000007"/>
    <n v="147725.5399"/>
    <n v="112257.37549999999"/>
    <n v="196450.40700000001"/>
    <n v="138063.43119999999"/>
    <n v="241611.00469999999"/>
    <n v="173259.21460000001"/>
    <n v="303203.62540000002"/>
    <n v="209317.7499"/>
    <n v="366306.0625"/>
    <n v="231056.606"/>
    <n v="404349.06050000002"/>
    <n v="251388.27239999999"/>
    <n v="439929.4767"/>
  </r>
  <r>
    <s v="6"/>
    <n v="7"/>
    <x v="35"/>
    <s v="AR"/>
    <x v="257"/>
    <s v="3"/>
    <x v="2"/>
    <n v="77956.674799999993"/>
    <n v="136424.18090000001"/>
    <n v="107678.91650000001"/>
    <n v="188438.10389999999"/>
    <n v="136570.28090000001"/>
    <n v="238997.99160000001"/>
    <n v="178338.321"/>
    <n v="312092.06180000002"/>
    <n v="222143.57329999999"/>
    <n v="388751.25339999999"/>
    <n v="249989.33929999999"/>
    <n v="437481.34389999998"/>
    <n v="277417.84019999998"/>
    <n v="485481.22029999999"/>
  </r>
  <r>
    <s v="6"/>
    <n v="7"/>
    <x v="35"/>
    <s v="AR"/>
    <x v="257"/>
    <s v="4"/>
    <x v="3"/>
    <n v="86708.774999999994"/>
    <n v="138734.04209999999"/>
    <n v="121392.285"/>
    <n v="194227.65900000001"/>
    <n v="156075.79500000001"/>
    <n v="249721.2757"/>
    <n v="208101.06"/>
    <n v="332961.701"/>
    <n v="260126.32500000001"/>
    <n v="416202.1262"/>
    <n v="294809.83500000002"/>
    <n v="471695.74300000002"/>
    <n v="329493.34499999997"/>
    <n v="527189.35990000004"/>
  </r>
  <r>
    <s v="6"/>
    <n v="7"/>
    <x v="35"/>
    <s v="AR"/>
    <x v="258"/>
    <s v="1"/>
    <x v="0"/>
    <n v="110098.63400000001"/>
    <n v="192672.6096"/>
    <n v="143026.01560000001"/>
    <n v="250295.52729999999"/>
    <n v="171016.03200000001"/>
    <n v="299278.05599999998"/>
    <n v="204068.1421"/>
    <n v="357119.2487"/>
    <n v="240872.74660000001"/>
    <n v="421527.30660000001"/>
    <n v="264285.34840000002"/>
    <n v="462499.35979999998"/>
    <n v="286358.30709999998"/>
    <n v="501127.03730000003"/>
  </r>
  <r>
    <s v="6"/>
    <n v="7"/>
    <x v="35"/>
    <s v="AR"/>
    <x v="258"/>
    <s v="2"/>
    <x v="1"/>
    <n v="91779.239100000006"/>
    <n v="160613.6684"/>
    <n v="122295.02770000001"/>
    <n v="214016.2985"/>
    <n v="150686.42319999999"/>
    <n v="263701.24060000002"/>
    <n v="189611.31039999999"/>
    <n v="331819.79320000001"/>
    <n v="229368.5999"/>
    <n v="401395.04989999998"/>
    <n v="253287.54070000001"/>
    <n v="443253.19620000001"/>
    <n v="275693.51650000003"/>
    <n v="482463.65389999998"/>
  </r>
  <r>
    <s v="6"/>
    <n v="7"/>
    <x v="35"/>
    <s v="AR"/>
    <x v="258"/>
    <s v="3"/>
    <x v="2"/>
    <n v="84352.136700000003"/>
    <n v="147616.23920000001"/>
    <n v="116436.65210000001"/>
    <n v="203764.14110000001"/>
    <n v="147578.8309"/>
    <n v="258262.9541"/>
    <n v="192512.61619999999"/>
    <n v="336897.0784"/>
    <n v="239756.89840000001"/>
    <n v="419574.57209999999"/>
    <n v="269713.2156"/>
    <n v="471998.12729999999"/>
    <n v="299196.29300000001"/>
    <n v="523593.51280000003"/>
  </r>
  <r>
    <s v="6"/>
    <n v="7"/>
    <x v="35"/>
    <s v="AR"/>
    <x v="258"/>
    <s v="4"/>
    <x v="3"/>
    <n v="94912.627900000007"/>
    <n v="151860.20699999999"/>
    <n v="132877.67910000001"/>
    <n v="212604.28969999999"/>
    <n v="170842.73019999999"/>
    <n v="273348.3725"/>
    <n v="227790.30710000001"/>
    <n v="364464.49670000002"/>
    <n v="284737.88380000001"/>
    <n v="455580.62089999998"/>
    <n v="322702.935"/>
    <n v="516324.70360000001"/>
    <n v="360667.98619999998"/>
    <n v="577068.78650000005"/>
  </r>
  <r>
    <s v="6"/>
    <n v="7"/>
    <x v="35"/>
    <s v="AR"/>
    <x v="259"/>
    <s v="1"/>
    <x v="0"/>
    <n v="101863.62519999999"/>
    <n v="178261.34409999999"/>
    <n v="132253.6532"/>
    <n v="231443.89309999999"/>
    <n v="158070.62040000001"/>
    <n v="276623.5858"/>
    <n v="188530.59580000001"/>
    <n v="329928.54259999999"/>
    <n v="222469.2041"/>
    <n v="389321.10729999997"/>
    <n v="244065.95730000001"/>
    <n v="427115.4252"/>
    <n v="264401.98629999999"/>
    <n v="462703.47600000002"/>
  </r>
  <r>
    <s v="6"/>
    <n v="7"/>
    <x v="35"/>
    <s v="AR"/>
    <x v="259"/>
    <s v="2"/>
    <x v="1"/>
    <n v="85317.176300000006"/>
    <n v="149305.05859999999"/>
    <n v="113528.8907"/>
    <n v="198675.55859999999"/>
    <n v="139708.3939"/>
    <n v="244489.6894"/>
    <n v="175472.81280000001"/>
    <n v="307077.42249999999"/>
    <n v="212078.36240000001"/>
    <n v="371137.13410000002"/>
    <n v="234132.45389999999"/>
    <n v="409731.79430000001"/>
    <n v="254769.2726"/>
    <n v="445846.22710000002"/>
  </r>
  <r>
    <s v="6"/>
    <n v="7"/>
    <x v="35"/>
    <s v="AR"/>
    <x v="259"/>
    <s v="3"/>
    <x v="2"/>
    <n v="78671.7016"/>
    <n v="137675.47779999999"/>
    <n v="108644.33379999999"/>
    <n v="190127.58429999999"/>
    <n v="137765.8236"/>
    <n v="241090.19130000001"/>
    <n v="179840.78330000001"/>
    <n v="314721.37060000002"/>
    <n v="224002.64309999999"/>
    <n v="392004.62540000002"/>
    <n v="252053.03200000001"/>
    <n v="441092.80609999999"/>
    <n v="279675.97850000003"/>
    <n v="489432.96240000002"/>
  </r>
  <r>
    <s v="6"/>
    <n v="7"/>
    <x v="35"/>
    <s v="AR"/>
    <x v="259"/>
    <s v="4"/>
    <x v="3"/>
    <n v="87822.524000000005"/>
    <n v="140516.0405"/>
    <n v="122951.53350000001"/>
    <n v="196722.4566"/>
    <n v="158080.54319999999"/>
    <n v="252928.87280000001"/>
    <n v="210774.0575"/>
    <n v="337238.49709999998"/>
    <n v="263467.57189999998"/>
    <n v="421548.1213"/>
    <n v="298596.58140000002"/>
    <n v="477754.53749999998"/>
    <n v="333725.59100000001"/>
    <n v="533960.95369999995"/>
  </r>
  <r>
    <s v="6"/>
    <n v="7"/>
    <x v="35"/>
    <s v="AR"/>
    <x v="260"/>
    <s v="1"/>
    <x v="0"/>
    <n v="108898.46520000001"/>
    <n v="190572.31409999999"/>
    <n v="141503.85999999999"/>
    <n v="247631.75520000001"/>
    <n v="169228.1882"/>
    <n v="296149.32939999999"/>
    <n v="201979.49609999999"/>
    <n v="353464.11810000002"/>
    <n v="238439.01389999999"/>
    <n v="417268.2745"/>
    <n v="261628.47200000001"/>
    <n v="457849.826"/>
    <n v="283503.44579999999"/>
    <n v="496131.03009999997"/>
  </r>
  <r>
    <s v="6"/>
    <n v="7"/>
    <x v="35"/>
    <s v="AR"/>
    <x v="260"/>
    <s v="2"/>
    <x v="1"/>
    <n v="90579.020300000004"/>
    <n v="158513.28539999999"/>
    <n v="120772.87209999999"/>
    <n v="211352.52619999999"/>
    <n v="148898.57939999999"/>
    <n v="260572.514"/>
    <n v="187522.66450000001"/>
    <n v="328164.66269999999"/>
    <n v="226934.86730000001"/>
    <n v="397136.01770000003"/>
    <n v="250630.6643"/>
    <n v="438603.66249999998"/>
    <n v="272838.65519999998"/>
    <n v="477467.64659999998"/>
  </r>
  <r>
    <s v="6"/>
    <n v="7"/>
    <x v="35"/>
    <s v="AR"/>
    <x v="260"/>
    <s v="3"/>
    <x v="2"/>
    <n v="83120.731700000004"/>
    <n v="145461.28030000001"/>
    <n v="114712.685"/>
    <n v="200747.19870000001"/>
    <n v="145362.30179999999"/>
    <n v="254384.0281"/>
    <n v="189557.24419999999"/>
    <n v="331725.17729999998"/>
    <n v="236062.6832"/>
    <n v="413109.69559999998"/>
    <n v="265526.43839999998"/>
    <n v="464671.2672"/>
    <n v="294516.95380000002"/>
    <n v="515404.6692"/>
  </r>
  <r>
    <s v="6"/>
    <n v="7"/>
    <x v="35"/>
    <s v="AR"/>
    <x v="260"/>
    <s v="4"/>
    <x v="3"/>
    <n v="93873.5144"/>
    <n v="150197.62530000001"/>
    <n v="131422.92009999999"/>
    <n v="210276.67540000001"/>
    <n v="168972.3259"/>
    <n v="270355.7255"/>
    <n v="225296.43460000001"/>
    <n v="360474.30070000002"/>
    <n v="281620.54320000001"/>
    <n v="450592.87589999998"/>
    <n v="319169.94890000002"/>
    <n v="510671.92589999997"/>
    <n v="356719.35470000003"/>
    <n v="570750.97609999997"/>
  </r>
  <r>
    <s v="6"/>
    <n v="7"/>
    <x v="36"/>
    <s v="LA"/>
    <x v="112"/>
    <s v="1"/>
    <x v="0"/>
    <n v="105753.40459999999"/>
    <n v="185068.45819999999"/>
    <n v="137405.68580000001"/>
    <n v="240459.95"/>
    <n v="164317.101"/>
    <n v="287554.92680000002"/>
    <n v="196104.0961"/>
    <n v="343182.16820000001"/>
    <n v="231493.25260000001"/>
    <n v="405113.19199999998"/>
    <n v="254003.04620000001"/>
    <n v="444505.3308"/>
    <n v="275233.04810000001"/>
    <n v="481657.83429999999"/>
  </r>
  <r>
    <s v="6"/>
    <n v="7"/>
    <x v="36"/>
    <s v="LA"/>
    <x v="112"/>
    <s v="2"/>
    <x v="1"/>
    <n v="88024.925399999993"/>
    <n v="154043.61960000001"/>
    <n v="117343.44010000001"/>
    <n v="205351.02"/>
    <n v="144643.2867"/>
    <n v="253125.7518"/>
    <n v="182113.61429999999"/>
    <n v="318698.82510000002"/>
    <n v="220360.2078"/>
    <n v="385630.36359999998"/>
    <n v="243360.0068"/>
    <n v="425880.01189999998"/>
    <n v="264912.28350000002"/>
    <n v="463596.49609999999"/>
  </r>
  <r>
    <s v="6"/>
    <n v="7"/>
    <x v="36"/>
    <s v="LA"/>
    <x v="112"/>
    <s v="3"/>
    <x v="2"/>
    <n v="80816.784199999995"/>
    <n v="141429.37239999999"/>
    <n v="111540.5889"/>
    <n v="195196.0307"/>
    <n v="141352.45509999999"/>
    <n v="247366.7965"/>
    <n v="184348.17430000001"/>
    <n v="322609.30499999999"/>
    <n v="229579.8579"/>
    <n v="401764.7512"/>
    <n v="258244.11610000001"/>
    <n v="451927.20319999999"/>
    <n v="286450.40039999998"/>
    <n v="501288.20069999999"/>
  </r>
  <r>
    <s v="6"/>
    <n v="7"/>
    <x v="36"/>
    <s v="LA"/>
    <x v="112"/>
    <s v="4"/>
    <x v="3"/>
    <n v="91163.774099999995"/>
    <n v="145862.04079999999"/>
    <n v="127629.2838"/>
    <n v="204206.85709999999"/>
    <n v="164094.7934"/>
    <n v="262551.67330000002"/>
    <n v="218793.05790000001"/>
    <n v="350068.89789999998"/>
    <n v="273491.3223"/>
    <n v="437586.12229999999"/>
    <n v="309956.8321"/>
    <n v="495930.93859999999"/>
    <n v="346422.34169999999"/>
    <n v="554275.75490000006"/>
  </r>
  <r>
    <s v="6"/>
    <n v="7"/>
    <x v="36"/>
    <s v="LA"/>
    <x v="261"/>
    <s v="1"/>
    <x v="0"/>
    <n v="108753.8268"/>
    <n v="190319.19699999999"/>
    <n v="141211.07459999999"/>
    <n v="247119.3805"/>
    <n v="168786.71049999999"/>
    <n v="295376.74339999998"/>
    <n v="201325.71109999999"/>
    <n v="352319.99449999997"/>
    <n v="237577.58429999999"/>
    <n v="415760.77240000002"/>
    <n v="260645.23730000001"/>
    <n v="456129.16529999999"/>
    <n v="282370.20130000002"/>
    <n v="494147.85239999997"/>
  </r>
  <r>
    <s v="6"/>
    <n v="7"/>
    <x v="36"/>
    <s v="LA"/>
    <x v="261"/>
    <s v="2"/>
    <x v="1"/>
    <n v="91025.472599999994"/>
    <n v="159294.57709999999"/>
    <n v="121148.82889999999"/>
    <n v="212010.45050000001"/>
    <n v="149112.89619999999"/>
    <n v="260947.56839999999"/>
    <n v="187335.22940000001"/>
    <n v="327836.65139999997"/>
    <n v="226444.53950000001"/>
    <n v="396277.94400000002"/>
    <n v="250002.1979"/>
    <n v="437503.84639999998"/>
    <n v="272049.43660000002"/>
    <n v="476086.51419999998"/>
  </r>
  <r>
    <s v="6"/>
    <n v="7"/>
    <x v="36"/>
    <s v="LA"/>
    <x v="261"/>
    <s v="3"/>
    <x v="2"/>
    <n v="83895.296799999996"/>
    <n v="146816.76949999999"/>
    <n v="115850.50659999999"/>
    <n v="202738.3866"/>
    <n v="146893.77789999999"/>
    <n v="257064.11120000001"/>
    <n v="191736.60459999999"/>
    <n v="335539.05800000002"/>
    <n v="238815.39569999999"/>
    <n v="417926.9425"/>
    <n v="268711.05900000001"/>
    <n v="470244.35330000002"/>
    <n v="298148.74839999998"/>
    <n v="521760.30969999998"/>
  </r>
  <r>
    <s v="6"/>
    <n v="7"/>
    <x v="36"/>
    <s v="LA"/>
    <x v="261"/>
    <s v="4"/>
    <x v="3"/>
    <n v="93761.558000000005"/>
    <n v="150018.495"/>
    <n v="131266.18109999999"/>
    <n v="210025.89300000001"/>
    <n v="168770.80429999999"/>
    <n v="270033.29090000002"/>
    <n v="225027.73910000001"/>
    <n v="360044.38799999998"/>
    <n v="281284.67389999999"/>
    <n v="450055.48499999999"/>
    <n v="318789.29710000003"/>
    <n v="510062.88290000003"/>
    <n v="356293.9203"/>
    <n v="570070.28090000001"/>
  </r>
  <r>
    <s v="6"/>
    <n v="7"/>
    <x v="36"/>
    <s v="LA"/>
    <x v="211"/>
    <s v="1"/>
    <x v="0"/>
    <n v="109402.1266"/>
    <n v="191453.72159999999"/>
    <n v="142069.75090000001"/>
    <n v="248622.06409999999"/>
    <n v="169827.79579999999"/>
    <n v="297198.64260000002"/>
    <n v="202587.96739999999"/>
    <n v="354528.94309999997"/>
    <n v="239081.5998"/>
    <n v="418392.79969999997"/>
    <n v="262301.42700000003"/>
    <n v="459027.49729999999"/>
    <n v="284175.3873"/>
    <n v="497306.9277"/>
  </r>
  <r>
    <s v="6"/>
    <n v="7"/>
    <x v="36"/>
    <s v="LA"/>
    <x v="211"/>
    <s v="2"/>
    <x v="1"/>
    <n v="91476.766399999993"/>
    <n v="160084.3412"/>
    <n v="121784.59020000001"/>
    <n v="213123.03289999999"/>
    <n v="149935.38250000001"/>
    <n v="262386.91930000001"/>
    <n v="188442.03510000001"/>
    <n v="329773.56150000001"/>
    <n v="227824.85389999999"/>
    <n v="398693.49430000002"/>
    <n v="251540.13099999999"/>
    <n v="440195.22930000001"/>
    <n v="273739.94689999998"/>
    <n v="479044.90700000001"/>
  </r>
  <r>
    <s v="6"/>
    <n v="7"/>
    <x v="36"/>
    <s v="LA"/>
    <x v="211"/>
    <s v="3"/>
    <x v="2"/>
    <n v="84252.812399999995"/>
    <n v="147442.42170000001"/>
    <n v="116333.2182"/>
    <n v="203583.13190000001"/>
    <n v="147491.5528"/>
    <n v="258110.21729999999"/>
    <n v="192487.84020000001"/>
    <n v="336853.72029999999"/>
    <n v="239744.93609999999"/>
    <n v="419553.63829999999"/>
    <n v="269742.91149999999"/>
    <n v="472050.09519999998"/>
    <n v="299277.82429999998"/>
    <n v="523736.1925"/>
  </r>
  <r>
    <s v="6"/>
    <n v="7"/>
    <x v="36"/>
    <s v="LA"/>
    <x v="211"/>
    <s v="4"/>
    <x v="3"/>
    <n v="94318.435800000007"/>
    <n v="150909.49950000001"/>
    <n v="132045.8101"/>
    <n v="211273.29930000001"/>
    <n v="169773.18429999999"/>
    <n v="271637.09899999999"/>
    <n v="226364.24590000001"/>
    <n v="362182.79869999998"/>
    <n v="282955.30729999999"/>
    <n v="452728.49839999998"/>
    <n v="320682.68160000001"/>
    <n v="513092.29810000001"/>
    <n v="358410.05589999998"/>
    <n v="573456.09790000005"/>
  </r>
  <r>
    <s v="6"/>
    <n v="7"/>
    <x v="36"/>
    <s v="LA"/>
    <x v="262"/>
    <s v="1"/>
    <x v="0"/>
    <n v="107409.027"/>
    <n v="187965.79730000001"/>
    <n v="139396.14319999999"/>
    <n v="243943.2506"/>
    <n v="166557.40049999999"/>
    <n v="291475.451"/>
    <n v="198583.29389999999"/>
    <n v="347520.76439999999"/>
    <n v="234282.4382"/>
    <n v="409994.26669999998"/>
    <n v="257005.1439"/>
    <n v="449759.00189999997"/>
    <n v="278382.11489999999"/>
    <n v="487168.70110000001"/>
  </r>
  <r>
    <s v="6"/>
    <n v="7"/>
    <x v="36"/>
    <s v="LA"/>
    <x v="262"/>
    <s v="2"/>
    <x v="1"/>
    <n v="90271.712400000004"/>
    <n v="157975.49669999999"/>
    <n v="120002.6384"/>
    <n v="210004.61720000001"/>
    <n v="147539.37950000001"/>
    <n v="258193.91409999999"/>
    <n v="185059.1611"/>
    <n v="323853.5319"/>
    <n v="223520.4944"/>
    <n v="391160.8653"/>
    <n v="246716.87220000001"/>
    <n v="431754.52639999997"/>
    <n v="268405.37540000002"/>
    <n v="469709.4069"/>
  </r>
  <r>
    <s v="6"/>
    <n v="7"/>
    <x v="36"/>
    <s v="LA"/>
    <x v="262"/>
    <s v="3"/>
    <x v="2"/>
    <n v="83438.462799999994"/>
    <n v="146017.30989999999"/>
    <n v="115264.36930000001"/>
    <n v="201712.64610000001"/>
    <n v="146208.73499999999"/>
    <n v="255865.28630000001"/>
    <n v="190960.60620000001"/>
    <n v="334181.06089999998"/>
    <n v="237873.90969999999"/>
    <n v="416279.342"/>
    <n v="267708.92109999998"/>
    <n v="468490.61200000002"/>
    <n v="297101.22440000001"/>
    <n v="519927.14260000002"/>
  </r>
  <r>
    <s v="6"/>
    <n v="7"/>
    <x v="36"/>
    <s v="LA"/>
    <x v="262"/>
    <s v="4"/>
    <x v="3"/>
    <n v="92610.494399999996"/>
    <n v="148176.79329999999"/>
    <n v="129654.6922"/>
    <n v="207447.51060000001"/>
    <n v="166698.88990000001"/>
    <n v="266718.2279"/>
    <n v="222265.18659999999"/>
    <n v="355624.30379999999"/>
    <n v="277831.48320000002"/>
    <n v="444530.3798"/>
    <n v="314875.68099999998"/>
    <n v="503801.09700000001"/>
    <n v="351919.8787"/>
    <n v="563071.81440000003"/>
  </r>
  <r>
    <s v="6"/>
    <n v="7"/>
    <x v="36"/>
    <s v="LA"/>
    <x v="263"/>
    <s v="1"/>
    <x v="0"/>
    <n v="105801.6165"/>
    <n v="185152.82879999999"/>
    <n v="137503.27970000001"/>
    <n v="240630.7395"/>
    <n v="164464.2591"/>
    <n v="287812.4534"/>
    <n v="196322.0232"/>
    <n v="343563.54060000001"/>
    <n v="231780.39449999999"/>
    <n v="405615.69040000002"/>
    <n v="254330.78969999999"/>
    <n v="445078.88199999998"/>
    <n v="275610.79499999998"/>
    <n v="482318.89120000001"/>
  </r>
  <r>
    <s v="6"/>
    <n v="7"/>
    <x v="36"/>
    <s v="LA"/>
    <x v="263"/>
    <s v="2"/>
    <x v="1"/>
    <n v="87876.106199999995"/>
    <n v="153783.18599999999"/>
    <n v="117218.11900000001"/>
    <n v="205131.7084"/>
    <n v="144571.84580000001"/>
    <n v="253000.73009999999"/>
    <n v="182176.09090000001"/>
    <n v="318808.15909999999"/>
    <n v="220523.64859999999"/>
    <n v="385916.38510000001"/>
    <n v="243569.49369999999"/>
    <n v="426246.614"/>
    <n v="265175.35450000002"/>
    <n v="464056.87040000001"/>
  </r>
  <r>
    <s v="6"/>
    <n v="7"/>
    <x v="36"/>
    <s v="LA"/>
    <x v="263"/>
    <s v="3"/>
    <x v="2"/>
    <n v="80558.593599999993"/>
    <n v="140977.53880000001"/>
    <n v="111161.3118"/>
    <n v="194532.29569999999"/>
    <n v="140841.9589"/>
    <n v="246473.42800000001"/>
    <n v="183621.715"/>
    <n v="321338.0012"/>
    <n v="228662.27970000001"/>
    <n v="400158.98950000003"/>
    <n v="257182.5675"/>
    <n v="450069.49310000002"/>
    <n v="285239.7928"/>
    <n v="499169.6373"/>
  </r>
  <r>
    <s v="6"/>
    <n v="7"/>
    <x v="36"/>
    <s v="LA"/>
    <x v="263"/>
    <s v="4"/>
    <x v="3"/>
    <n v="91201.092099999994"/>
    <n v="145921.74950000001"/>
    <n v="127681.5289"/>
    <n v="204290.44930000001"/>
    <n v="164161.9656"/>
    <n v="262659.14899999998"/>
    <n v="218882.62100000001"/>
    <n v="350212.1986"/>
    <n v="273603.27610000002"/>
    <n v="437765.24839999998"/>
    <n v="310083.71299999999"/>
    <n v="496133.94819999998"/>
    <n v="346564.14980000001"/>
    <n v="554502.64800000004"/>
  </r>
  <r>
    <s v="6"/>
    <n v="7"/>
    <x v="36"/>
    <s v="LA"/>
    <x v="264"/>
    <s v="1"/>
    <x v="0"/>
    <n v="110602.2991"/>
    <n v="193554.02340000001"/>
    <n v="143591.91099999999"/>
    <n v="251285.84419999999"/>
    <n v="171615.64490000001"/>
    <n v="300327.3786"/>
    <n v="204676.61970000001"/>
    <n v="358184.0845"/>
    <n v="241515.33979999999"/>
    <n v="422651.84450000001"/>
    <n v="264958.31140000001"/>
    <n v="463677.04489999998"/>
    <n v="287030.25709999999"/>
    <n v="502302.9498"/>
  </r>
  <r>
    <s v="6"/>
    <n v="7"/>
    <x v="36"/>
    <s v="LA"/>
    <x v="264"/>
    <s v="2"/>
    <x v="1"/>
    <n v="92676.988800000006"/>
    <n v="162184.73050000001"/>
    <n v="123306.7503"/>
    <n v="215786.8131"/>
    <n v="151723.2316"/>
    <n v="265515.65529999998"/>
    <n v="190530.68729999999"/>
    <n v="333428.70289999997"/>
    <n v="230258.59390000001"/>
    <n v="402952.5392"/>
    <n v="254197.01550000001"/>
    <n v="444844.777"/>
    <n v="276594.81660000002"/>
    <n v="484040.92910000001"/>
  </r>
  <r>
    <s v="6"/>
    <n v="7"/>
    <x v="36"/>
    <s v="LA"/>
    <x v="264"/>
    <s v="3"/>
    <x v="2"/>
    <n v="85484.221099999995"/>
    <n v="149597.38690000001"/>
    <n v="118057.19040000001"/>
    <n v="206600.08319999999"/>
    <n v="149708.08850000001"/>
    <n v="261989.15479999999"/>
    <n v="195443.2211"/>
    <n v="342025.63689999998"/>
    <n v="243439.1623"/>
    <n v="426018.53409999999"/>
    <n v="273929.70110000001"/>
    <n v="479376.97700000001"/>
    <n v="303957.17749999999"/>
    <n v="531925.06050000002"/>
  </r>
  <r>
    <s v="6"/>
    <n v="7"/>
    <x v="36"/>
    <s v="LA"/>
    <x v="264"/>
    <s v="4"/>
    <x v="3"/>
    <n v="95357.5524"/>
    <n v="152572.08609999999"/>
    <n v="133500.57329999999"/>
    <n v="213600.92060000001"/>
    <n v="171643.5943"/>
    <n v="274629.7549"/>
    <n v="228858.12580000001"/>
    <n v="366173.00660000002"/>
    <n v="286072.65720000002"/>
    <n v="457716.25829999999"/>
    <n v="324215.67810000002"/>
    <n v="518745.09279999998"/>
    <n v="362358.69910000003"/>
    <n v="579773.92720000003"/>
  </r>
  <r>
    <s v="6"/>
    <n v="7"/>
    <x v="36"/>
    <s v="LA"/>
    <x v="265"/>
    <s v="1"/>
    <x v="0"/>
    <n v="110050.42260000001"/>
    <n v="192588.2395"/>
    <n v="142928.4222"/>
    <n v="250124.73879999999"/>
    <n v="170868.87479999999"/>
    <n v="299020.53090000001"/>
    <n v="203850.2163"/>
    <n v="356737.87849999999"/>
    <n v="240585.60639999999"/>
    <n v="421024.8112"/>
    <n v="263957.60680000001"/>
    <n v="461925.81199999998"/>
    <n v="285980.5625"/>
    <n v="500465.98430000001"/>
  </r>
  <r>
    <s v="6"/>
    <n v="7"/>
    <x v="36"/>
    <s v="LA"/>
    <x v="265"/>
    <s v="2"/>
    <x v="1"/>
    <n v="91928.057400000005"/>
    <n v="160874.10060000001"/>
    <n v="122420.34789999999"/>
    <n v="214235.60879999999"/>
    <n v="150757.86379999999"/>
    <n v="263826.26169999997"/>
    <n v="189548.83429999999"/>
    <n v="331710.46000000002"/>
    <n v="229205.16010000001"/>
    <n v="401109.03009999997"/>
    <n v="253078.05499999999"/>
    <n v="442886.59629999998"/>
    <n v="275430.44699999999"/>
    <n v="482003.28220000002"/>
  </r>
  <r>
    <s v="6"/>
    <n v="7"/>
    <x v="36"/>
    <s v="LA"/>
    <x v="265"/>
    <s v="3"/>
    <x v="2"/>
    <n v="84610.325800000006"/>
    <n v="148068.07019999999"/>
    <n v="116815.92690000001"/>
    <n v="204427.87210000001"/>
    <n v="148089.3242"/>
    <n v="259156.31709999999"/>
    <n v="193239.07130000001"/>
    <n v="338168.37469999999"/>
    <n v="240674.47099999999"/>
    <n v="421180.32429999998"/>
    <n v="270774.75780000002"/>
    <n v="473855.82620000001"/>
    <n v="300406.89350000001"/>
    <n v="525712.06350000005"/>
  </r>
  <r>
    <s v="6"/>
    <n v="7"/>
    <x v="36"/>
    <s v="LA"/>
    <x v="265"/>
    <s v="4"/>
    <x v="3"/>
    <n v="94875.310200000007"/>
    <n v="151800.49859999999"/>
    <n v="132825.43429999999"/>
    <n v="212520.69810000001"/>
    <n v="170775.55840000001"/>
    <n v="273240.89750000002"/>
    <n v="227700.74460000001"/>
    <n v="364321.19679999998"/>
    <n v="284625.93070000003"/>
    <n v="455401.49589999998"/>
    <n v="322576.05479999998"/>
    <n v="516121.69530000002"/>
    <n v="360526.1789"/>
    <n v="576841.89480000001"/>
  </r>
  <r>
    <s v="6"/>
    <n v="7"/>
    <x v="37"/>
    <s v="NM"/>
    <x v="266"/>
    <s v="1"/>
    <x v="0"/>
    <n v="111850.67939999999"/>
    <n v="195738.68900000001"/>
    <n v="145211.66010000001"/>
    <n v="254120.4051"/>
    <n v="173550.6459"/>
    <n v="303713.63020000001"/>
    <n v="206983.19149999999"/>
    <n v="362220.58510000003"/>
    <n v="244236.2127"/>
    <n v="427413.37219999998"/>
    <n v="267942.92940000002"/>
    <n v="468900.12650000001"/>
    <n v="290262.86290000001"/>
    <n v="507960.01"/>
  </r>
  <r>
    <s v="6"/>
    <n v="7"/>
    <x v="37"/>
    <s v="NM"/>
    <x v="266"/>
    <s v="2"/>
    <x v="1"/>
    <n v="93728.389299999995"/>
    <n v="164024.6813"/>
    <n v="124703.5857"/>
    <n v="218231.27499999999"/>
    <n v="153439.6348"/>
    <n v="268519.36099999998"/>
    <n v="192681.80960000001"/>
    <n v="337193.1667"/>
    <n v="232855.76629999999"/>
    <n v="407497.59100000001"/>
    <n v="257063.37760000001"/>
    <n v="449860.91080000001"/>
    <n v="279712.74739999999"/>
    <n v="489497.30790000001"/>
  </r>
  <r>
    <s v="6"/>
    <n v="7"/>
    <x v="37"/>
    <s v="NM"/>
    <x v="266"/>
    <s v="3"/>
    <x v="2"/>
    <n v="86457.437000000005"/>
    <n v="151300.51490000001"/>
    <n v="119401.8826"/>
    <n v="208953.29459999999"/>
    <n v="151414.1244"/>
    <n v="264974.71759999997"/>
    <n v="197672.13819999999"/>
    <n v="345926.24190000002"/>
    <n v="246215.80480000001"/>
    <n v="430877.65830000001"/>
    <n v="277054.93609999999"/>
    <n v="484846.13819999999"/>
    <n v="307425.91629999998"/>
    <n v="537995.35329999996"/>
  </r>
  <r>
    <s v="6"/>
    <n v="7"/>
    <x v="37"/>
    <s v="NM"/>
    <x v="266"/>
    <s v="4"/>
    <x v="3"/>
    <n v="96433.983600000007"/>
    <n v="154294.37609999999"/>
    <n v="135007.57709999999"/>
    <n v="216012.12650000001"/>
    <n v="173581.17050000001"/>
    <n v="277729.87699999998"/>
    <n v="231441.5607"/>
    <n v="370306.50270000001"/>
    <n v="289301.9509"/>
    <n v="462883.12839999999"/>
    <n v="327875.54430000001"/>
    <n v="524600.87879999995"/>
    <n v="366449.13780000003"/>
    <n v="586318.62919999997"/>
  </r>
  <r>
    <s v="6"/>
    <n v="7"/>
    <x v="37"/>
    <s v="NM"/>
    <x v="267"/>
    <s v="1"/>
    <x v="0"/>
    <n v="112547.1869"/>
    <n v="196957.57699999999"/>
    <n v="146167.9247"/>
    <n v="255793.8682"/>
    <n v="174738.88200000001"/>
    <n v="305793.04359999998"/>
    <n v="208463.36610000001"/>
    <n v="364810.89069999999"/>
    <n v="246027.35949999999"/>
    <n v="430547.87900000002"/>
    <n v="269926.85090000002"/>
    <n v="472371.989"/>
    <n v="292445.78259999998"/>
    <n v="511780.11959999998"/>
  </r>
  <r>
    <s v="6"/>
    <n v="7"/>
    <x v="37"/>
    <s v="NM"/>
    <x v="267"/>
    <s v="2"/>
    <x v="1"/>
    <n v="94030.861999999994"/>
    <n v="164554.0086"/>
    <n v="125214.02310000001"/>
    <n v="219124.5405"/>
    <n v="154190.67559999999"/>
    <n v="269833.68219999998"/>
    <n v="193851.08489999999"/>
    <n v="339239.39840000001"/>
    <n v="234399.51240000001"/>
    <n v="410199.14669999998"/>
    <n v="258810.7873"/>
    <n v="452918.87770000001"/>
    <n v="281666.31709999999"/>
    <n v="492916.05479999998"/>
  </r>
  <r>
    <s v="6"/>
    <n v="7"/>
    <x v="37"/>
    <s v="NM"/>
    <x v="267"/>
    <s v="3"/>
    <x v="2"/>
    <n v="86556.761400000003"/>
    <n v="151474.33240000001"/>
    <n v="119505.3164"/>
    <n v="209134.30379999999"/>
    <n v="151501.4025"/>
    <n v="265127.45439999999"/>
    <n v="197696.91440000001"/>
    <n v="345969.60019999999"/>
    <n v="246227.76689999999"/>
    <n v="430898.59210000001"/>
    <n v="277025.2402"/>
    <n v="484794.1703"/>
    <n v="307344.38500000001"/>
    <n v="537852.67370000004"/>
  </r>
  <r>
    <s v="6"/>
    <n v="7"/>
    <x v="37"/>
    <s v="NM"/>
    <x v="267"/>
    <s v="4"/>
    <x v="3"/>
    <n v="97028.175799999997"/>
    <n v="155245.08360000001"/>
    <n v="135839.4461"/>
    <n v="217343.1171"/>
    <n v="174650.71650000001"/>
    <n v="279441.15049999999"/>
    <n v="232867.622"/>
    <n v="372588.20069999999"/>
    <n v="291084.52740000002"/>
    <n v="465735.25089999998"/>
    <n v="329895.7978"/>
    <n v="527833.28430000006"/>
    <n v="368707.06809999997"/>
    <n v="589931.31779999996"/>
  </r>
  <r>
    <s v="6"/>
    <n v="7"/>
    <x v="37"/>
    <s v="NM"/>
    <x v="268"/>
    <s v="1"/>
    <x v="0"/>
    <n v="113795.5672"/>
    <n v="199142.2427"/>
    <n v="147787.67370000001"/>
    <n v="258628.429"/>
    <n v="176673.883"/>
    <n v="309179.2953"/>
    <n v="210769.93789999999"/>
    <n v="368847.39140000002"/>
    <n v="248748.23240000001"/>
    <n v="435309.40669999999"/>
    <n v="272911.46889999998"/>
    <n v="477595.07059999998"/>
    <n v="295678.3885"/>
    <n v="517437.17979999998"/>
  </r>
  <r>
    <s v="6"/>
    <n v="7"/>
    <x v="37"/>
    <s v="NM"/>
    <x v="268"/>
    <s v="2"/>
    <x v="1"/>
    <n v="95082.262499999997"/>
    <n v="166393.95939999999"/>
    <n v="126610.8585"/>
    <n v="221569.0024"/>
    <n v="155907.07870000001"/>
    <n v="272837.38789999997"/>
    <n v="196002.20699999999"/>
    <n v="343003.86219999997"/>
    <n v="236996.68489999999"/>
    <n v="414744.1986"/>
    <n v="261677.14939999999"/>
    <n v="457935.01150000002"/>
    <n v="284784.24780000001"/>
    <n v="498372.43359999999"/>
  </r>
  <r>
    <s v="6"/>
    <n v="7"/>
    <x v="37"/>
    <s v="NM"/>
    <x v="268"/>
    <s v="3"/>
    <x v="2"/>
    <n v="87529.977199999994"/>
    <n v="153177.46030000001"/>
    <n v="120850.00870000001"/>
    <n v="211487.51519999999"/>
    <n v="153207.43840000001"/>
    <n v="268113.0172"/>
    <n v="199925.8316"/>
    <n v="349870.20510000002"/>
    <n v="249004.4094"/>
    <n v="435757.71649999998"/>
    <n v="280150.47509999998"/>
    <n v="490263.33130000002"/>
    <n v="310813.1238"/>
    <n v="543922.96660000004"/>
  </r>
  <r>
    <s v="6"/>
    <n v="7"/>
    <x v="37"/>
    <s v="NM"/>
    <x v="268"/>
    <s v="4"/>
    <x v="3"/>
    <n v="98104.607099999994"/>
    <n v="156967.37359999999"/>
    <n v="137346.44990000001"/>
    <n v="219754.32310000001"/>
    <n v="176588.29259999999"/>
    <n v="282541.27250000002"/>
    <n v="235451.0569"/>
    <n v="376721.69669999997"/>
    <n v="294313.82120000001"/>
    <n v="470902.12089999998"/>
    <n v="333555.66399999999"/>
    <n v="533689.07039999997"/>
    <n v="372797.50679999997"/>
    <n v="596476.01980000001"/>
  </r>
  <r>
    <s v="6"/>
    <n v="7"/>
    <x v="37"/>
    <s v="NM"/>
    <x v="269"/>
    <s v="1"/>
    <x v="0"/>
    <n v="110554.0837"/>
    <n v="193469.6465"/>
    <n v="143494.3124"/>
    <n v="251115.04680000001"/>
    <n v="171468.48149999999"/>
    <n v="300069.84269999998"/>
    <n v="204458.68640000001"/>
    <n v="357802.70110000001"/>
    <n v="241228.1905"/>
    <n v="422149.3334"/>
    <n v="264630.55989999999"/>
    <n v="463103.47979999997"/>
    <n v="286652.50170000002"/>
    <n v="501641.87800000003"/>
  </r>
  <r>
    <s v="6"/>
    <n v="7"/>
    <x v="37"/>
    <s v="NM"/>
    <x v="269"/>
    <s v="2"/>
    <x v="1"/>
    <n v="92825.804399999994"/>
    <n v="162445.15779999999"/>
    <n v="123432.0667"/>
    <n v="216006.11670000001"/>
    <n v="151794.6672"/>
    <n v="265640.66769999999"/>
    <n v="190468.2046"/>
    <n v="333319.35800000001"/>
    <n v="230095.14569999999"/>
    <n v="402666.505"/>
    <n v="253987.52050000001"/>
    <n v="444478.16090000002"/>
    <n v="276331.73710000003"/>
    <n v="483580.53989999997"/>
  </r>
  <r>
    <s v="6"/>
    <n v="7"/>
    <x v="37"/>
    <s v="NM"/>
    <x v="269"/>
    <s v="3"/>
    <x v="2"/>
    <n v="85742.407999999996"/>
    <n v="150049.21419999999"/>
    <n v="118436.4624"/>
    <n v="207263.80910000001"/>
    <n v="150218.57810000001"/>
    <n v="262882.51169999997"/>
    <n v="196169.6716"/>
    <n v="343296.9252"/>
    <n v="244356.72949999999"/>
    <n v="427624.27659999998"/>
    <n v="274991.23729999998"/>
    <n v="481234.66529999999"/>
    <n v="305167.77110000001"/>
    <n v="534043.59939999995"/>
  </r>
  <r>
    <s v="6"/>
    <n v="7"/>
    <x v="37"/>
    <s v="NM"/>
    <x v="269"/>
    <s v="4"/>
    <x v="3"/>
    <n v="95320.231400000004"/>
    <n v="152512.3725"/>
    <n v="133448.32389999999"/>
    <n v="213517.32139999999"/>
    <n v="171576.41639999999"/>
    <n v="274522.27039999998"/>
    <n v="228768.55530000001"/>
    <n v="366029.69390000001"/>
    <n v="285960.69410000002"/>
    <n v="457537.11739999999"/>
    <n v="324088.7867"/>
    <n v="518542.06630000001"/>
    <n v="362216.87920000002"/>
    <n v="579547.01540000003"/>
  </r>
  <r>
    <s v="6"/>
    <n v="7"/>
    <x v="37"/>
    <s v="NM"/>
    <x v="270"/>
    <s v="1"/>
    <x v="0"/>
    <n v="111947.10249999999"/>
    <n v="195907.42929999999"/>
    <n v="145406.84700000001"/>
    <n v="254461.98209999999"/>
    <n v="173844.9601"/>
    <n v="304228.68030000001"/>
    <n v="207419.04319999999"/>
    <n v="362983.32539999997"/>
    <n v="244810.49309999999"/>
    <n v="428418.36300000001"/>
    <n v="268598.41269999999"/>
    <n v="470047.22210000001"/>
    <n v="291018.35190000001"/>
    <n v="509282.11599999998"/>
  </r>
  <r>
    <s v="6"/>
    <n v="7"/>
    <x v="37"/>
    <s v="NM"/>
    <x v="270"/>
    <s v="2"/>
    <x v="1"/>
    <n v="93430.752600000007"/>
    <n v="163503.81709999999"/>
    <n v="124452.94530000001"/>
    <n v="217792.6544"/>
    <n v="153296.7536"/>
    <n v="268269.31890000001"/>
    <n v="192806.76190000001"/>
    <n v="337411.83319999999"/>
    <n v="233182.64610000001"/>
    <n v="408069.63059999997"/>
    <n v="257482.34899999999"/>
    <n v="450594.11080000002"/>
    <n v="280238.88640000002"/>
    <n v="490418.05119999999"/>
  </r>
  <r>
    <s v="6"/>
    <n v="7"/>
    <x v="37"/>
    <s v="NM"/>
    <x v="270"/>
    <s v="3"/>
    <x v="2"/>
    <n v="85941.058799999999"/>
    <n v="150396.853"/>
    <n v="118643.33289999999"/>
    <n v="207625.8327"/>
    <n v="150393.13800000001"/>
    <n v="263187.9914"/>
    <n v="196219.22829999999"/>
    <n v="343383.6495"/>
    <n v="244380.6594"/>
    <n v="427666.15389999998"/>
    <n v="274931.85159999999"/>
    <n v="481130.7402"/>
    <n v="305004.71539999999"/>
    <n v="533758.25190000003"/>
  </r>
  <r>
    <s v="6"/>
    <n v="7"/>
    <x v="37"/>
    <s v="NM"/>
    <x v="270"/>
    <s v="4"/>
    <x v="3"/>
    <n v="96508.619000000006"/>
    <n v="154413.7928"/>
    <n v="135112.06659999999"/>
    <n v="216179.30989999999"/>
    <n v="173715.51430000001"/>
    <n v="277944.82699999999"/>
    <n v="231620.6857"/>
    <n v="370593.10269999999"/>
    <n v="289525.85710000002"/>
    <n v="463241.37839999999"/>
    <n v="328129.30479999998"/>
    <n v="525006.89540000004"/>
    <n v="366732.7524"/>
    <n v="586772.41260000004"/>
  </r>
  <r>
    <s v="6"/>
    <n v="7"/>
    <x v="37"/>
    <s v="NM"/>
    <x v="271"/>
    <s v="1"/>
    <x v="0"/>
    <n v="113195.4828"/>
    <n v="198092.0949"/>
    <n v="147026.59589999999"/>
    <n v="257296.5429"/>
    <n v="175779.96109999999"/>
    <n v="307614.93190000003"/>
    <n v="209725.61489999999"/>
    <n v="367019.82610000001"/>
    <n v="247531.36610000001"/>
    <n v="433179.89059999998"/>
    <n v="271583.0307"/>
    <n v="475270.30369999999"/>
    <n v="294250.95779999997"/>
    <n v="514939.17619999999"/>
  </r>
  <r>
    <s v="6"/>
    <n v="7"/>
    <x v="37"/>
    <s v="NM"/>
    <x v="271"/>
    <s v="2"/>
    <x v="1"/>
    <n v="94482.153099999996"/>
    <n v="165343.76800000001"/>
    <n v="125849.7807"/>
    <n v="220237.11629999999"/>
    <n v="155013.1568"/>
    <n v="271273.0245"/>
    <n v="194957.88399999999"/>
    <n v="341176.29690000002"/>
    <n v="235779.8186"/>
    <n v="412614.6825"/>
    <n v="260348.71119999999"/>
    <n v="455610.24459999998"/>
    <n v="283356.81719999999"/>
    <n v="495874.43"/>
  </r>
  <r>
    <s v="6"/>
    <n v="7"/>
    <x v="37"/>
    <s v="NM"/>
    <x v="271"/>
    <s v="3"/>
    <x v="2"/>
    <n v="86914.274699999994"/>
    <n v="152099.98079999999"/>
    <n v="119988.0252"/>
    <n v="209979.04399999999"/>
    <n v="152099.17379999999"/>
    <n v="266173.55420000001"/>
    <n v="198448.14550000001"/>
    <n v="347284.25459999999"/>
    <n v="247157.30179999999"/>
    <n v="432525.2782"/>
    <n v="278057.08649999998"/>
    <n v="486599.90130000003"/>
    <n v="308473.45419999998"/>
    <n v="539828.54480000003"/>
  </r>
  <r>
    <s v="6"/>
    <n v="7"/>
    <x v="37"/>
    <s v="NM"/>
    <x v="271"/>
    <s v="4"/>
    <x v="3"/>
    <n v="97585.050300000003"/>
    <n v="156136.0828"/>
    <n v="136619.0704"/>
    <n v="218590.516"/>
    <n v="175653.09049999999"/>
    <n v="281044.94900000002"/>
    <n v="234204.1207"/>
    <n v="374726.59869999997"/>
    <n v="292755.15090000001"/>
    <n v="468408.24839999998"/>
    <n v="331789.17099999997"/>
    <n v="530862.68149999995"/>
    <n v="370823.1911"/>
    <n v="593317.11459999997"/>
  </r>
  <r>
    <s v="6"/>
    <n v="7"/>
    <x v="37"/>
    <s v="NM"/>
    <x v="272"/>
    <s v="1"/>
    <x v="0"/>
    <n v="114443.86320000001"/>
    <n v="200276.76060000001"/>
    <n v="148646.3449"/>
    <n v="260131.10370000001"/>
    <n v="177714.9621"/>
    <n v="311001.18369999999"/>
    <n v="212032.18669999999"/>
    <n v="371056.32679999998"/>
    <n v="250252.2389"/>
    <n v="437941.41820000001"/>
    <n v="274567.64870000002"/>
    <n v="480493.38530000002"/>
    <n v="297483.5637"/>
    <n v="520596.23629999999"/>
  </r>
  <r>
    <s v="6"/>
    <n v="7"/>
    <x v="37"/>
    <s v="NM"/>
    <x v="272"/>
    <s v="2"/>
    <x v="1"/>
    <n v="95533.553599999999"/>
    <n v="167183.71890000001"/>
    <n v="127246.6161"/>
    <n v="222681.57819999999"/>
    <n v="156729.5601"/>
    <n v="274276.73019999999"/>
    <n v="197109.0062"/>
    <n v="344940.76079999999"/>
    <n v="238376.99110000001"/>
    <n v="417159.73440000002"/>
    <n v="263215.07339999999"/>
    <n v="460626.37839999999"/>
    <n v="286474.74790000002"/>
    <n v="501330.8088"/>
  </r>
  <r>
    <s v="6"/>
    <n v="7"/>
    <x v="37"/>
    <s v="NM"/>
    <x v="272"/>
    <s v="3"/>
    <x v="2"/>
    <n v="87887.490699999995"/>
    <n v="153803.10879999999"/>
    <n v="121332.71739999999"/>
    <n v="212332.25539999999"/>
    <n v="153805.20970000001"/>
    <n v="269159.11690000002"/>
    <n v="200677.06270000001"/>
    <n v="351184.85950000002"/>
    <n v="249933.9443"/>
    <n v="437384.40240000002"/>
    <n v="281182.32140000002"/>
    <n v="492069.0625"/>
    <n v="311942.19290000002"/>
    <n v="545898.83770000003"/>
  </r>
  <r>
    <s v="6"/>
    <n v="7"/>
    <x v="37"/>
    <s v="NM"/>
    <x v="272"/>
    <s v="4"/>
    <x v="3"/>
    <n v="98661.481499999994"/>
    <n v="157858.37289999999"/>
    <n v="138126.0742"/>
    <n v="221001.72200000001"/>
    <n v="177590.66680000001"/>
    <n v="284145.071"/>
    <n v="236787.55559999999"/>
    <n v="378860.09470000002"/>
    <n v="295984.44459999999"/>
    <n v="473575.11849999998"/>
    <n v="335449.03720000002"/>
    <n v="536718.46750000003"/>
    <n v="374913.6298"/>
    <n v="599861.81669999997"/>
  </r>
  <r>
    <s v="6"/>
    <n v="7"/>
    <x v="38"/>
    <s v="OK"/>
    <x v="273"/>
    <s v="1"/>
    <x v="0"/>
    <n v="105105.1087"/>
    <n v="183933.94029999999"/>
    <n v="136547.01449999999"/>
    <n v="238957.27540000001"/>
    <n v="163276.02189999999"/>
    <n v="285733.03840000002"/>
    <n v="194841.84729999999"/>
    <n v="340973.2328"/>
    <n v="229989.24600000001"/>
    <n v="402481.18050000002"/>
    <n v="252346.86629999999"/>
    <n v="441607.016"/>
    <n v="273427.87300000002"/>
    <n v="478498.77769999998"/>
  </r>
  <r>
    <s v="6"/>
    <n v="7"/>
    <x v="38"/>
    <s v="OK"/>
    <x v="273"/>
    <s v="2"/>
    <x v="1"/>
    <n v="87573.634399999995"/>
    <n v="153253.8602"/>
    <n v="116707.68240000001"/>
    <n v="204238.4442"/>
    <n v="143820.80549999999"/>
    <n v="251686.40950000001"/>
    <n v="181006.81520000001"/>
    <n v="316761.92660000001"/>
    <n v="218979.90160000001"/>
    <n v="383214.82770000002"/>
    <n v="241822.0828"/>
    <n v="423188.64490000001"/>
    <n v="263221.78330000001"/>
    <n v="460638.12089999998"/>
  </r>
  <r>
    <s v="6"/>
    <n v="7"/>
    <x v="38"/>
    <s v="OK"/>
    <x v="273"/>
    <s v="3"/>
    <x v="2"/>
    <n v="80459.270799999998"/>
    <n v="140803.72390000001"/>
    <n v="111057.8802"/>
    <n v="194351.2905"/>
    <n v="140754.6838"/>
    <n v="246320.6967"/>
    <n v="183596.94320000001"/>
    <n v="321294.65059999999"/>
    <n v="228650.323"/>
    <n v="400138.06520000001"/>
    <n v="257212.26980000001"/>
    <n v="450121.47210000001"/>
    <n v="285321.33120000002"/>
    <n v="499312.3296"/>
  </r>
  <r>
    <s v="6"/>
    <n v="7"/>
    <x v="38"/>
    <s v="OK"/>
    <x v="273"/>
    <s v="4"/>
    <x v="3"/>
    <n v="90606.899699999994"/>
    <n v="144971.0416"/>
    <n v="126849.65949999999"/>
    <n v="202959.45819999999"/>
    <n v="163092.41940000001"/>
    <n v="260947.87479999999"/>
    <n v="217456.55910000001"/>
    <n v="347930.4999"/>
    <n v="271820.69890000002"/>
    <n v="434913.12479999999"/>
    <n v="308063.45880000002"/>
    <n v="492901.54139999999"/>
    <n v="344306.21860000002"/>
    <n v="550889.95810000005"/>
  </r>
  <r>
    <s v="6"/>
    <n v="7"/>
    <x v="38"/>
    <s v="OK"/>
    <x v="274"/>
    <s v="1"/>
    <x v="0"/>
    <n v="105656.9817"/>
    <n v="184899.71789999999"/>
    <n v="137210.4988"/>
    <n v="240118.37289999999"/>
    <n v="164022.7867"/>
    <n v="287039.87670000002"/>
    <n v="195668.2445"/>
    <n v="342419.4278"/>
    <n v="230918.97210000001"/>
    <n v="404108.20120000001"/>
    <n v="253347.56289999999"/>
    <n v="443358.2352"/>
    <n v="274477.55900000001"/>
    <n v="480335.72830000002"/>
  </r>
  <r>
    <s v="6"/>
    <n v="7"/>
    <x v="38"/>
    <s v="OK"/>
    <x v="274"/>
    <s v="2"/>
    <x v="1"/>
    <n v="88322.562099999996"/>
    <n v="154564.48379999999"/>
    <n v="117594.08040000001"/>
    <n v="205789.64060000001"/>
    <n v="144786.1679"/>
    <n v="253375.79380000001"/>
    <n v="181988.66209999999"/>
    <n v="318480.15850000002"/>
    <n v="220033.32810000001"/>
    <n v="385058.32410000003"/>
    <n v="242941.03529999999"/>
    <n v="425146.81180000002"/>
    <n v="264386.14449999999"/>
    <n v="462675.75280000002"/>
  </r>
  <r>
    <s v="6"/>
    <n v="7"/>
    <x v="38"/>
    <s v="OK"/>
    <x v="274"/>
    <s v="3"/>
    <x v="2"/>
    <n v="81333.162500000006"/>
    <n v="142333.0343"/>
    <n v="112299.13860000001"/>
    <n v="196523.4926"/>
    <n v="142373.44149999999"/>
    <n v="249153.52280000001"/>
    <n v="185801.08429999999"/>
    <n v="325151.89740000002"/>
    <n v="231415.00330000001"/>
    <n v="404976.25579999998"/>
    <n v="260367.20069999999"/>
    <n v="455642.60110000003"/>
    <n v="288871.60119999998"/>
    <n v="505525.30219999998"/>
  </r>
  <r>
    <s v="6"/>
    <n v="7"/>
    <x v="38"/>
    <s v="OK"/>
    <x v="274"/>
    <s v="4"/>
    <x v="3"/>
    <n v="91089.138699999996"/>
    <n v="145742.62409999999"/>
    <n v="127524.7942"/>
    <n v="204039.67370000001"/>
    <n v="163960.44959999999"/>
    <n v="262336.72340000002"/>
    <n v="218613.93290000001"/>
    <n v="349782.29790000001"/>
    <n v="273267.41609999997"/>
    <n v="437227.87239999999"/>
    <n v="309703.07160000002"/>
    <n v="495524.92190000002"/>
    <n v="346138.72710000002"/>
    <n v="553821.97160000005"/>
  </r>
  <r>
    <s v="6"/>
    <n v="7"/>
    <x v="38"/>
    <s v="OK"/>
    <x v="275"/>
    <s v="1"/>
    <x v="0"/>
    <n v="103663.87850000001"/>
    <n v="181411.7873"/>
    <n v="134536.88649999999"/>
    <n v="235439.5514"/>
    <n v="160752.38620000001"/>
    <n v="281316.67580000003"/>
    <n v="191663.56469999999"/>
    <n v="335411.23830000003"/>
    <n v="226119.80309999999"/>
    <n v="395709.6556"/>
    <n v="248051.272"/>
    <n v="434089.72590000002"/>
    <n v="268684.2782"/>
    <n v="470197.48680000001"/>
  </r>
  <r>
    <s v="6"/>
    <n v="7"/>
    <x v="38"/>
    <s v="OK"/>
    <x v="275"/>
    <s v="2"/>
    <x v="1"/>
    <n v="87117.504700000005"/>
    <n v="152455.63310000001"/>
    <n v="115812.12390000001"/>
    <n v="202671.2169"/>
    <n v="142390.15960000001"/>
    <n v="249182.77929999999"/>
    <n v="178605.7818"/>
    <n v="312560.11820000003"/>
    <n v="215728.9614"/>
    <n v="377525.68239999999"/>
    <n v="238117.76860000001"/>
    <n v="416706.09509999998"/>
    <n v="259051.56460000001"/>
    <n v="453340.23790000001"/>
  </r>
  <r>
    <s v="6"/>
    <n v="7"/>
    <x v="38"/>
    <s v="OK"/>
    <x v="275"/>
    <s v="3"/>
    <x v="2"/>
    <n v="80518.809200000003"/>
    <n v="140907.916"/>
    <n v="111230.28449999999"/>
    <n v="194652.99789999999"/>
    <n v="141090.61720000001"/>
    <n v="246908.58009999999"/>
    <n v="184273.84150000001"/>
    <n v="322479.22249999997"/>
    <n v="229543.96580000001"/>
    <n v="401701.94020000001"/>
    <n v="258333.19779999999"/>
    <n v="452083.09610000002"/>
    <n v="286694.98739999998"/>
    <n v="501716.2279"/>
  </r>
  <r>
    <s v="6"/>
    <n v="7"/>
    <x v="38"/>
    <s v="OK"/>
    <x v="275"/>
    <s v="4"/>
    <x v="3"/>
    <n v="89381.194300000003"/>
    <n v="143009.913"/>
    <n v="125133.67200000001"/>
    <n v="200213.8781"/>
    <n v="160886.14970000001"/>
    <n v="257417.84330000001"/>
    <n v="214514.86619999999"/>
    <n v="343223.79109999997"/>
    <n v="268143.58279999997"/>
    <n v="429029.7389"/>
    <n v="303896.06050000002"/>
    <n v="486233.70409999997"/>
    <n v="339648.53820000001"/>
    <n v="543437.6692"/>
  </r>
  <r>
    <s v="6"/>
    <n v="7"/>
    <x v="38"/>
    <s v="OK"/>
    <x v="276"/>
    <s v="1"/>
    <x v="0"/>
    <n v="111347.0145"/>
    <n v="194857.27530000001"/>
    <n v="144645.76459999999"/>
    <n v="253130.08809999999"/>
    <n v="172951.03289999999"/>
    <n v="302664.3076"/>
    <n v="206374.7139"/>
    <n v="361155.74930000002"/>
    <n v="243593.61960000001"/>
    <n v="426288.83419999998"/>
    <n v="267269.96649999998"/>
    <n v="467722.44130000001"/>
    <n v="289590.91279999999"/>
    <n v="506784.09749999997"/>
  </r>
  <r>
    <s v="6"/>
    <n v="7"/>
    <x v="38"/>
    <s v="OK"/>
    <x v="276"/>
    <s v="2"/>
    <x v="1"/>
    <n v="92830.639599999995"/>
    <n v="162453.61929999999"/>
    <n v="123691.863"/>
    <n v="216460.76029999999"/>
    <n v="152402.82639999999"/>
    <n v="266704.94620000001"/>
    <n v="191762.4326"/>
    <n v="335584.25709999999"/>
    <n v="231965.77239999999"/>
    <n v="405940.1018"/>
    <n v="256153.90289999999"/>
    <n v="448269.33"/>
    <n v="278811.4473"/>
    <n v="487920.03269999998"/>
  </r>
  <r>
    <s v="6"/>
    <n v="7"/>
    <x v="38"/>
    <s v="OK"/>
    <x v="276"/>
    <s v="3"/>
    <x v="2"/>
    <n v="85325.352700000003"/>
    <n v="149319.3671"/>
    <n v="117781.34420000001"/>
    <n v="206117.35250000001"/>
    <n v="149284.86679999999"/>
    <n v="261248.51689999999"/>
    <n v="194741.53339999999"/>
    <n v="340797.68349999998"/>
    <n v="242533.54070000001"/>
    <n v="424433.69630000001"/>
    <n v="272838.45049999998"/>
    <n v="477467.28830000001"/>
    <n v="302665.0319"/>
    <n v="529663.80570000003"/>
  </r>
  <r>
    <s v="6"/>
    <n v="7"/>
    <x v="38"/>
    <s v="OK"/>
    <x v="276"/>
    <s v="4"/>
    <x v="3"/>
    <n v="95989.059200000003"/>
    <n v="153582.497"/>
    <n v="134384.68290000001"/>
    <n v="215015.4958"/>
    <n v="172780.30650000001"/>
    <n v="276448.49459999998"/>
    <n v="230373.7421"/>
    <n v="368597.9927"/>
    <n v="287967.1776"/>
    <n v="460747.49099999998"/>
    <n v="326362.80119999999"/>
    <n v="522180.48969999998"/>
    <n v="364758.42489999998"/>
    <n v="583613.48849999998"/>
  </r>
  <r>
    <s v="6"/>
    <n v="7"/>
    <x v="38"/>
    <s v="OK"/>
    <x v="277"/>
    <s v="1"/>
    <x v="0"/>
    <n v="106857.1505"/>
    <n v="187000.0134"/>
    <n v="138732.65429999999"/>
    <n v="242782.14509999999"/>
    <n v="165810.6305"/>
    <n v="290168.60340000002"/>
    <n v="197756.89050000001"/>
    <n v="346074.55839999998"/>
    <n v="233352.70480000001"/>
    <n v="408367.23330000002"/>
    <n v="256004.4394"/>
    <n v="448007.76890000002"/>
    <n v="277332.4203"/>
    <n v="485331.73560000001"/>
  </r>
  <r>
    <s v="6"/>
    <n v="7"/>
    <x v="38"/>
    <s v="OK"/>
    <x v="277"/>
    <s v="2"/>
    <x v="1"/>
    <n v="89522.781000000003"/>
    <n v="156664.86679999999"/>
    <n v="119116.2359"/>
    <n v="208453.41279999999"/>
    <n v="146574.0117"/>
    <n v="256504.52050000001"/>
    <n v="184077.30799999999"/>
    <n v="322135.28909999999"/>
    <n v="222467.0607"/>
    <n v="389317.35629999998"/>
    <n v="245597.9118"/>
    <n v="429796.3456"/>
    <n v="267241.00579999998"/>
    <n v="467671.76010000001"/>
  </r>
  <r>
    <s v="6"/>
    <n v="7"/>
    <x v="38"/>
    <s v="OK"/>
    <x v="277"/>
    <s v="3"/>
    <x v="2"/>
    <n v="82564.567500000005"/>
    <n v="144487.99309999999"/>
    <n v="114023.1057"/>
    <n v="199540.43489999999"/>
    <n v="144589.97070000001"/>
    <n v="253032.44870000001"/>
    <n v="188756.45629999999"/>
    <n v="330323.79859999998"/>
    <n v="235109.21840000001"/>
    <n v="411441.1323"/>
    <n v="264553.97779999999"/>
    <n v="462969.46110000001"/>
    <n v="293550.94040000002"/>
    <n v="513714.14569999999"/>
  </r>
  <r>
    <s v="6"/>
    <n v="7"/>
    <x v="38"/>
    <s v="OK"/>
    <x v="277"/>
    <s v="4"/>
    <x v="3"/>
    <n v="92128.252299999993"/>
    <n v="147405.2058"/>
    <n v="128979.55319999999"/>
    <n v="206367.28810000001"/>
    <n v="165830.85399999999"/>
    <n v="265329.37040000001"/>
    <n v="221107.80540000001"/>
    <n v="353772.4939"/>
    <n v="276384.75679999997"/>
    <n v="442215.61739999999"/>
    <n v="313236.0576"/>
    <n v="501177.6997"/>
    <n v="350087.35859999998"/>
    <n v="560139.78200000001"/>
  </r>
  <r>
    <s v="6"/>
    <n v="7"/>
    <x v="39"/>
    <s v="TX"/>
    <x v="278"/>
    <s v="1"/>
    <x v="0"/>
    <n v="107505.44650000001"/>
    <n v="188134.5313"/>
    <n v="139591.32560000001"/>
    <n v="244284.81969999999"/>
    <n v="166851.7095"/>
    <n v="291990.49170000001"/>
    <n v="199019.13939999999"/>
    <n v="348283.4939"/>
    <n v="234856.7113"/>
    <n v="410999.24489999999"/>
    <n v="257660.61919999999"/>
    <n v="450906.08360000001"/>
    <n v="279137.5956"/>
    <n v="488490.79210000002"/>
  </r>
  <r>
    <s v="6"/>
    <n v="7"/>
    <x v="39"/>
    <s v="TX"/>
    <x v="278"/>
    <s v="2"/>
    <x v="1"/>
    <n v="89974.072100000005"/>
    <n v="157454.6262"/>
    <n v="119751.9935"/>
    <n v="209565.98860000001"/>
    <n v="147396.49299999999"/>
    <n v="257943.8628"/>
    <n v="185184.1072"/>
    <n v="324072.1876"/>
    <n v="223847.36689999999"/>
    <n v="391732.8921"/>
    <n v="247135.8357"/>
    <n v="432487.71250000002"/>
    <n v="268931.50589999999"/>
    <n v="470630.13530000002"/>
  </r>
  <r>
    <s v="6"/>
    <n v="7"/>
    <x v="39"/>
    <s v="TX"/>
    <x v="278"/>
    <s v="3"/>
    <x v="2"/>
    <n v="82922.080900000001"/>
    <n v="145113.6416"/>
    <n v="114505.8144"/>
    <n v="200385.1752"/>
    <n v="145187.742"/>
    <n v="254078.5485"/>
    <n v="189507.6874"/>
    <n v="331638.45299999998"/>
    <n v="236038.75330000001"/>
    <n v="413067.81829999998"/>
    <n v="265585.82410000003"/>
    <n v="464775.1923"/>
    <n v="294680.00959999999"/>
    <n v="515690.01679999998"/>
  </r>
  <r>
    <s v="6"/>
    <n v="7"/>
    <x v="39"/>
    <s v="TX"/>
    <x v="278"/>
    <s v="4"/>
    <x v="3"/>
    <n v="92685.126699999993"/>
    <n v="148296.20499999999"/>
    <n v="129759.1774"/>
    <n v="207614.68700000001"/>
    <n v="166833.22810000001"/>
    <n v="266933.16899999999"/>
    <n v="222444.30420000001"/>
    <n v="355910.89189999999"/>
    <n v="278055.38020000001"/>
    <n v="444888.61489999999"/>
    <n v="315129.43089999998"/>
    <n v="504207.0968"/>
    <n v="352203.4816"/>
    <n v="563525.57889999996"/>
  </r>
  <r>
    <s v="6"/>
    <n v="7"/>
    <x v="39"/>
    <s v="TX"/>
    <x v="279"/>
    <s v="1"/>
    <x v="0"/>
    <n v="108850.2537"/>
    <n v="190487.94399999999"/>
    <n v="141406.26670000001"/>
    <n v="247460.96660000001"/>
    <n v="169081.03099999999"/>
    <n v="295891.80430000002"/>
    <n v="201761.57029999999"/>
    <n v="353082.74790000002"/>
    <n v="238151.8737"/>
    <n v="416765.77909999999"/>
    <n v="261300.7303"/>
    <n v="457276.2782"/>
    <n v="283125.70120000001"/>
    <n v="495469.97700000001"/>
  </r>
  <r>
    <s v="6"/>
    <n v="7"/>
    <x v="39"/>
    <s v="TX"/>
    <x v="279"/>
    <s v="2"/>
    <x v="1"/>
    <n v="90727.838600000003"/>
    <n v="158773.7176"/>
    <n v="120898.1923"/>
    <n v="211571.83660000001"/>
    <n v="148970.01999999999"/>
    <n v="260697.535"/>
    <n v="187460.18830000001"/>
    <n v="328055.32949999999"/>
    <n v="226771.42739999999"/>
    <n v="396849.99790000002"/>
    <n v="250421.17860000001"/>
    <n v="438237.0625"/>
    <n v="272575.5857"/>
    <n v="477007.27500000002"/>
  </r>
  <r>
    <s v="6"/>
    <n v="7"/>
    <x v="39"/>
    <s v="TX"/>
    <x v="279"/>
    <s v="3"/>
    <x v="2"/>
    <n v="83378.920800000007"/>
    <n v="145913.11129999999"/>
    <n v="115091.9598"/>
    <n v="201410.92970000001"/>
    <n v="145872.79500000001"/>
    <n v="255277.39120000001"/>
    <n v="190283.6991"/>
    <n v="332996.47340000002"/>
    <n v="236980.25589999999"/>
    <n v="414715.44780000002"/>
    <n v="266587.98070000001"/>
    <n v="466528.96610000002"/>
    <n v="295727.55430000002"/>
    <n v="517523.22"/>
  </r>
  <r>
    <s v="6"/>
    <n v="7"/>
    <x v="39"/>
    <s v="TX"/>
    <x v="279"/>
    <s v="4"/>
    <x v="3"/>
    <n v="93836.1967"/>
    <n v="150137.91699999999"/>
    <n v="131370.67540000001"/>
    <n v="210193.08369999999"/>
    <n v="168905.15410000001"/>
    <n v="270248.25050000002"/>
    <n v="225206.87210000001"/>
    <n v="360331.00069999998"/>
    <n v="281508.59009999997"/>
    <n v="450413.75089999998"/>
    <n v="319043.06880000001"/>
    <n v="510468.91769999999"/>
    <n v="356577.54749999999"/>
    <n v="570524.08440000005"/>
  </r>
  <r>
    <s v="6"/>
    <n v="7"/>
    <x v="39"/>
    <s v="TX"/>
    <x v="280"/>
    <s v="1"/>
    <x v="0"/>
    <n v="103712.09390000001"/>
    <n v="181496.1643"/>
    <n v="134634.48509999999"/>
    <n v="235610.34890000001"/>
    <n v="160899.54949999999"/>
    <n v="281574.21169999999"/>
    <n v="191881.4981"/>
    <n v="335792.62160000001"/>
    <n v="226406.95240000001"/>
    <n v="396212.1667"/>
    <n v="248379.02350000001"/>
    <n v="434663.29100000003"/>
    <n v="269062.03350000002"/>
    <n v="470858.55859999999"/>
  </r>
  <r>
    <s v="6"/>
    <n v="7"/>
    <x v="39"/>
    <s v="TX"/>
    <x v="280"/>
    <s v="2"/>
    <x v="1"/>
    <n v="86968.688899999994"/>
    <n v="152195.20569999999"/>
    <n v="115686.8075"/>
    <n v="202451.91320000001"/>
    <n v="142318.72399999999"/>
    <n v="249057.76689999999"/>
    <n v="178668.26459999999"/>
    <n v="312669.46299999999"/>
    <n v="215892.40950000001"/>
    <n v="377811.71659999999"/>
    <n v="238327.2635"/>
    <n v="417072.71110000001"/>
    <n v="259314.6441"/>
    <n v="453800.62719999999"/>
  </r>
  <r>
    <s v="6"/>
    <n v="7"/>
    <x v="39"/>
    <s v="TX"/>
    <x v="280"/>
    <s v="3"/>
    <x v="2"/>
    <n v="80260.622199999998"/>
    <n v="140456.0889"/>
    <n v="110851.0125"/>
    <n v="193989.27189999999"/>
    <n v="140580.12760000001"/>
    <n v="246015.22330000001"/>
    <n v="183547.391"/>
    <n v="321207.93410000001"/>
    <n v="228626.39869999999"/>
    <n v="400096.19760000001"/>
    <n v="257271.66159999999"/>
    <n v="450225.40789999999"/>
    <n v="285484.39360000001"/>
    <n v="499597.68890000001"/>
  </r>
  <r>
    <s v="6"/>
    <n v="7"/>
    <x v="39"/>
    <s v="TX"/>
    <x v="280"/>
    <s v="4"/>
    <x v="3"/>
    <n v="89418.515299999999"/>
    <n v="143069.62659999999"/>
    <n v="125185.92140000001"/>
    <n v="200297.47719999999"/>
    <n v="160953.32750000001"/>
    <n v="257525.3279"/>
    <n v="214604.43669999999"/>
    <n v="343367.10389999999"/>
    <n v="268255.54580000002"/>
    <n v="429208.8798"/>
    <n v="304022.95199999999"/>
    <n v="486436.7304"/>
    <n v="339790.35810000001"/>
    <n v="543664.58109999995"/>
  </r>
  <r>
    <s v="6"/>
    <n v="7"/>
    <x v="39"/>
    <s v="TX"/>
    <x v="281"/>
    <s v="1"/>
    <x v="0"/>
    <n v="108753.8268"/>
    <n v="190319.19699999999"/>
    <n v="141211.07459999999"/>
    <n v="247119.3805"/>
    <n v="168786.71049999999"/>
    <n v="295376.74339999998"/>
    <n v="201325.71109999999"/>
    <n v="352319.99449999997"/>
    <n v="237577.58429999999"/>
    <n v="415760.77240000002"/>
    <n v="260645.23730000001"/>
    <n v="456129.16529999999"/>
    <n v="282370.20130000002"/>
    <n v="494147.85239999997"/>
  </r>
  <r>
    <s v="6"/>
    <n v="7"/>
    <x v="39"/>
    <s v="TX"/>
    <x v="281"/>
    <s v="2"/>
    <x v="1"/>
    <n v="91025.472599999994"/>
    <n v="159294.57709999999"/>
    <n v="121148.82889999999"/>
    <n v="212010.45050000001"/>
    <n v="149112.89619999999"/>
    <n v="260947.56839999999"/>
    <n v="187335.22940000001"/>
    <n v="327836.65139999997"/>
    <n v="226444.53950000001"/>
    <n v="396277.94400000002"/>
    <n v="250002.1979"/>
    <n v="437503.84639999998"/>
    <n v="272049.43660000002"/>
    <n v="476086.51419999998"/>
  </r>
  <r>
    <s v="6"/>
    <n v="7"/>
    <x v="39"/>
    <s v="TX"/>
    <x v="281"/>
    <s v="3"/>
    <x v="2"/>
    <n v="83895.296799999996"/>
    <n v="146816.76949999999"/>
    <n v="115850.50659999999"/>
    <n v="202738.3866"/>
    <n v="146893.77789999999"/>
    <n v="257064.11120000001"/>
    <n v="191736.60459999999"/>
    <n v="335539.05800000002"/>
    <n v="238815.39569999999"/>
    <n v="417926.9425"/>
    <n v="268711.05900000001"/>
    <n v="470244.35330000002"/>
    <n v="298148.74839999998"/>
    <n v="521760.30969999998"/>
  </r>
  <r>
    <s v="6"/>
    <n v="7"/>
    <x v="39"/>
    <s v="TX"/>
    <x v="281"/>
    <s v="4"/>
    <x v="3"/>
    <n v="93761.558000000005"/>
    <n v="150018.495"/>
    <n v="131266.18109999999"/>
    <n v="210025.89300000001"/>
    <n v="168770.80429999999"/>
    <n v="270033.29090000002"/>
    <n v="225027.73910000001"/>
    <n v="360044.38799999998"/>
    <n v="281284.67389999999"/>
    <n v="450055.48499999999"/>
    <n v="318789.29710000003"/>
    <n v="510062.88290000003"/>
    <n v="356293.9203"/>
    <n v="570070.28090000001"/>
  </r>
  <r>
    <s v="6"/>
    <n v="7"/>
    <x v="39"/>
    <s v="TX"/>
    <x v="282"/>
    <s v="1"/>
    <x v="0"/>
    <n v="108753.8268"/>
    <n v="190319.19699999999"/>
    <n v="141211.07459999999"/>
    <n v="247119.3805"/>
    <n v="168786.71049999999"/>
    <n v="295376.74339999998"/>
    <n v="201325.71109999999"/>
    <n v="352319.99449999997"/>
    <n v="237577.58429999999"/>
    <n v="415760.77240000002"/>
    <n v="260645.23730000001"/>
    <n v="456129.16529999999"/>
    <n v="282370.20130000002"/>
    <n v="494147.85239999997"/>
  </r>
  <r>
    <s v="6"/>
    <n v="7"/>
    <x v="39"/>
    <s v="TX"/>
    <x v="282"/>
    <s v="2"/>
    <x v="1"/>
    <n v="91025.472599999994"/>
    <n v="159294.57709999999"/>
    <n v="121148.82889999999"/>
    <n v="212010.45050000001"/>
    <n v="149112.89619999999"/>
    <n v="260947.56839999999"/>
    <n v="187335.22940000001"/>
    <n v="327836.65139999997"/>
    <n v="226444.53950000001"/>
    <n v="396277.94400000002"/>
    <n v="250002.1979"/>
    <n v="437503.84639999998"/>
    <n v="272049.43660000002"/>
    <n v="476086.51419999998"/>
  </r>
  <r>
    <s v="6"/>
    <n v="7"/>
    <x v="39"/>
    <s v="TX"/>
    <x v="282"/>
    <s v="3"/>
    <x v="2"/>
    <n v="83895.296799999996"/>
    <n v="146816.76949999999"/>
    <n v="115850.50659999999"/>
    <n v="202738.3866"/>
    <n v="146893.77789999999"/>
    <n v="257064.11120000001"/>
    <n v="191736.60459999999"/>
    <n v="335539.05800000002"/>
    <n v="238815.39569999999"/>
    <n v="417926.9425"/>
    <n v="268711.05900000001"/>
    <n v="470244.35330000002"/>
    <n v="298148.74839999998"/>
    <n v="521760.30969999998"/>
  </r>
  <r>
    <s v="6"/>
    <n v="7"/>
    <x v="39"/>
    <s v="TX"/>
    <x v="282"/>
    <s v="4"/>
    <x v="3"/>
    <n v="93761.558000000005"/>
    <n v="150018.495"/>
    <n v="131266.18109999999"/>
    <n v="210025.89300000001"/>
    <n v="168770.80429999999"/>
    <n v="270033.29090000002"/>
    <n v="225027.73910000001"/>
    <n v="360044.38799999998"/>
    <n v="281284.67389999999"/>
    <n v="450055.48499999999"/>
    <n v="318789.29710000003"/>
    <n v="510062.88290000003"/>
    <n v="356293.9203"/>
    <n v="570070.28090000001"/>
  </r>
  <r>
    <s v="6"/>
    <n v="7"/>
    <x v="39"/>
    <s v="TX"/>
    <x v="283"/>
    <s v="1"/>
    <x v="0"/>
    <n v="110650.51059999999"/>
    <n v="193638.39350000001"/>
    <n v="143689.50450000001"/>
    <n v="251456.63279999999"/>
    <n v="171762.802"/>
    <n v="300584.90360000002"/>
    <n v="204894.54560000001"/>
    <n v="358565.4546"/>
    <n v="241802.48"/>
    <n v="423154.34"/>
    <n v="265286.05290000001"/>
    <n v="464250.59269999998"/>
    <n v="287408.00160000002"/>
    <n v="502964.00280000002"/>
  </r>
  <r>
    <s v="6"/>
    <n v="7"/>
    <x v="39"/>
    <s v="TX"/>
    <x v="283"/>
    <s v="2"/>
    <x v="1"/>
    <n v="92528.170499999993"/>
    <n v="161924.29829999999"/>
    <n v="123181.4302"/>
    <n v="215567.50279999999"/>
    <n v="151651.791"/>
    <n v="265390.63429999998"/>
    <n v="190593.1635"/>
    <n v="333538.03610000003"/>
    <n v="230422.0337"/>
    <n v="403238.5589"/>
    <n v="254406.50109999999"/>
    <n v="445211.37699999998"/>
    <n v="276857.8861"/>
    <n v="484501.30070000002"/>
  </r>
  <r>
    <s v="6"/>
    <n v="7"/>
    <x v="39"/>
    <s v="TX"/>
    <x v="283"/>
    <s v="3"/>
    <x v="2"/>
    <n v="85226.032000000007"/>
    <n v="149145.55600000001"/>
    <n v="117677.91559999999"/>
    <n v="205936.35219999999"/>
    <n v="149197.59529999999"/>
    <n v="261095.7917"/>
    <n v="194716.76610000001"/>
    <n v="340754.3407"/>
    <n v="242521.58970000001"/>
    <n v="424412.7819"/>
    <n v="272868.15889999998"/>
    <n v="477519.2781"/>
    <n v="302746.57709999999"/>
    <n v="529806.50970000005"/>
  </r>
  <r>
    <s v="6"/>
    <n v="7"/>
    <x v="39"/>
    <s v="TX"/>
    <x v="283"/>
    <s v="4"/>
    <x v="3"/>
    <n v="95394.8701"/>
    <n v="152631.79440000001"/>
    <n v="133552.81820000001"/>
    <n v="213684.5122"/>
    <n v="171710.76620000001"/>
    <n v="274737.23"/>
    <n v="228947.6882"/>
    <n v="366316.30660000001"/>
    <n v="286184.6103"/>
    <n v="457895.38329999999"/>
    <n v="324342.55839999998"/>
    <n v="518948.10100000002"/>
    <n v="362500.50630000001"/>
    <n v="580000.81889999995"/>
  </r>
  <r>
    <s v="6"/>
    <n v="7"/>
    <x v="39"/>
    <s v="TX"/>
    <x v="284"/>
    <s v="1"/>
    <x v="0"/>
    <n v="106857.1505"/>
    <n v="187000.0134"/>
    <n v="138732.65429999999"/>
    <n v="242782.14509999999"/>
    <n v="165810.6305"/>
    <n v="290168.60340000002"/>
    <n v="197756.89050000001"/>
    <n v="346074.55839999998"/>
    <n v="233352.70480000001"/>
    <n v="408367.23330000002"/>
    <n v="256004.4394"/>
    <n v="448007.76890000002"/>
    <n v="277332.4203"/>
    <n v="485331.73560000001"/>
  </r>
  <r>
    <s v="6"/>
    <n v="7"/>
    <x v="39"/>
    <s v="TX"/>
    <x v="284"/>
    <s v="2"/>
    <x v="1"/>
    <n v="89522.781000000003"/>
    <n v="156664.86679999999"/>
    <n v="119116.2359"/>
    <n v="208453.41279999999"/>
    <n v="146574.0117"/>
    <n v="256504.52050000001"/>
    <n v="184077.30799999999"/>
    <n v="322135.28909999999"/>
    <n v="222467.0607"/>
    <n v="389317.35629999998"/>
    <n v="245597.9118"/>
    <n v="429796.3456"/>
    <n v="267241.00579999998"/>
    <n v="467671.76010000001"/>
  </r>
  <r>
    <s v="6"/>
    <n v="7"/>
    <x v="39"/>
    <s v="TX"/>
    <x v="284"/>
    <s v="3"/>
    <x v="2"/>
    <n v="82564.567500000005"/>
    <n v="144487.99309999999"/>
    <n v="114023.1057"/>
    <n v="199540.43489999999"/>
    <n v="144589.97070000001"/>
    <n v="253032.44870000001"/>
    <n v="188756.45629999999"/>
    <n v="330323.79859999998"/>
    <n v="235109.21840000001"/>
    <n v="411441.1323"/>
    <n v="264553.97779999999"/>
    <n v="462969.46110000001"/>
    <n v="293550.94040000002"/>
    <n v="513714.14569999999"/>
  </r>
  <r>
    <s v="6"/>
    <n v="7"/>
    <x v="39"/>
    <s v="TX"/>
    <x v="284"/>
    <s v="4"/>
    <x v="3"/>
    <n v="92128.252299999993"/>
    <n v="147405.2058"/>
    <n v="128979.55319999999"/>
    <n v="206367.28810000001"/>
    <n v="165830.85399999999"/>
    <n v="265329.37040000001"/>
    <n v="221107.80540000001"/>
    <n v="353772.4939"/>
    <n v="276384.75679999997"/>
    <n v="442215.61739999999"/>
    <n v="313236.0576"/>
    <n v="501177.6997"/>
    <n v="350087.35859999998"/>
    <n v="560139.78200000001"/>
  </r>
  <r>
    <s v="6"/>
    <n v="7"/>
    <x v="39"/>
    <s v="TX"/>
    <x v="285"/>
    <s v="1"/>
    <x v="0"/>
    <n v="108802.04210000001"/>
    <n v="190403.57380000001"/>
    <n v="141308.67310000001"/>
    <n v="247290.17800000001"/>
    <n v="168933.87390000001"/>
    <n v="295634.27929999999"/>
    <n v="201543.64439999999"/>
    <n v="352701.37780000002"/>
    <n v="237864.7334"/>
    <n v="416263.28350000002"/>
    <n v="260972.98879999999"/>
    <n v="456702.7304"/>
    <n v="282747.95669999998"/>
    <n v="494808.9241"/>
  </r>
  <r>
    <s v="6"/>
    <n v="7"/>
    <x v="39"/>
    <s v="TX"/>
    <x v="285"/>
    <s v="2"/>
    <x v="1"/>
    <n v="90876.657000000007"/>
    <n v="159034.14970000001"/>
    <n v="121023.51240000001"/>
    <n v="211791.14679999999"/>
    <n v="149041.46059999999"/>
    <n v="260822.55600000001"/>
    <n v="187397.7121"/>
    <n v="327945.9963"/>
    <n v="226607.98749999999"/>
    <n v="396563.97820000001"/>
    <n v="250211.69279999999"/>
    <n v="437870.46240000002"/>
    <n v="272312.51620000001"/>
    <n v="476546.90340000001"/>
  </r>
  <r>
    <s v="6"/>
    <n v="7"/>
    <x v="39"/>
    <s v="TX"/>
    <x v="285"/>
    <s v="3"/>
    <x v="2"/>
    <n v="83637.109800000006"/>
    <n v="146364.9423"/>
    <n v="115471.2346"/>
    <n v="202074.66070000001"/>
    <n v="146383.28829999999"/>
    <n v="256170.75440000001"/>
    <n v="191010.15410000001"/>
    <n v="334267.7696"/>
    <n v="237897.82860000001"/>
    <n v="416321.2"/>
    <n v="267649.52289999998"/>
    <n v="468386.66519999999"/>
    <n v="296938.15470000001"/>
    <n v="519641.77069999999"/>
  </r>
  <r>
    <s v="6"/>
    <n v="7"/>
    <x v="39"/>
    <s v="TX"/>
    <x v="285"/>
    <s v="4"/>
    <x v="3"/>
    <n v="93798.879000000001"/>
    <n v="150078.20860000001"/>
    <n v="131318.43059999999"/>
    <n v="210109.4921"/>
    <n v="168837.98209999999"/>
    <n v="270140.77549999999"/>
    <n v="225117.30960000001"/>
    <n v="360187.70069999999"/>
    <n v="281396.63699999999"/>
    <n v="450234.62589999998"/>
    <n v="318916.18859999999"/>
    <n v="510265.9093"/>
    <n v="356435.7402"/>
    <n v="570297.19279999996"/>
  </r>
  <r>
    <s v="6"/>
    <n v="7"/>
    <x v="39"/>
    <s v="TX"/>
    <x v="286"/>
    <s v="1"/>
    <x v="0"/>
    <n v="104505.02069999999"/>
    <n v="182883.78630000001"/>
    <n v="135785.93220000001"/>
    <n v="237625.38130000001"/>
    <n v="162382.09469999999"/>
    <n v="284168.66580000002"/>
    <n v="193797.51809999999"/>
    <n v="339145.65669999999"/>
    <n v="228772.37239999999"/>
    <n v="400351.65179999999"/>
    <n v="251018.42009999999"/>
    <n v="439282.2353"/>
    <n v="272000.4338"/>
    <n v="476000.75919999997"/>
  </r>
  <r>
    <s v="6"/>
    <n v="7"/>
    <x v="39"/>
    <s v="TX"/>
    <x v="286"/>
    <s v="2"/>
    <x v="1"/>
    <n v="86973.521399999998"/>
    <n v="152203.66250000001"/>
    <n v="115946.6001"/>
    <n v="202906.55009999999"/>
    <n v="142926.87830000001"/>
    <n v="250122.03690000001"/>
    <n v="179962.486"/>
    <n v="314934.3505"/>
    <n v="217763.02799999999"/>
    <n v="381085.299"/>
    <n v="240493.6367"/>
    <n v="420863.86410000001"/>
    <n v="261794.34419999999"/>
    <n v="458140.10239999997"/>
  </r>
  <r>
    <s v="6"/>
    <n v="7"/>
    <x v="39"/>
    <s v="TX"/>
    <x v="286"/>
    <s v="3"/>
    <x v="2"/>
    <n v="79843.564599999998"/>
    <n v="139726.23809999999"/>
    <n v="110195.8916"/>
    <n v="192842.81030000001"/>
    <n v="139646.41269999999"/>
    <n v="244381.22210000001"/>
    <n v="182119.24830000001"/>
    <n v="318708.68459999998"/>
    <n v="226803.20439999999"/>
    <n v="396905.6078"/>
    <n v="255118.86869999999"/>
    <n v="446458.02029999997"/>
    <n v="282981.64760000003"/>
    <n v="495217.88339999999"/>
  </r>
  <r>
    <s v="6"/>
    <n v="7"/>
    <x v="39"/>
    <s v="TX"/>
    <x v="286"/>
    <s v="4"/>
    <x v="3"/>
    <n v="90087.339800000002"/>
    <n v="144139.74590000001"/>
    <n v="126122.2757"/>
    <n v="201795.6441"/>
    <n v="162157.21160000001"/>
    <n v="259451.54250000001"/>
    <n v="216209.61550000001"/>
    <n v="345935.38990000001"/>
    <n v="270262.01939999999"/>
    <n v="432419.23739999998"/>
    <n v="306296.95520000003"/>
    <n v="490075.13569999998"/>
    <n v="342331.89120000001"/>
    <n v="547731.03410000005"/>
  </r>
  <r>
    <s v="6"/>
    <n v="7"/>
    <x v="39"/>
    <s v="TX"/>
    <x v="287"/>
    <s v="1"/>
    <x v="0"/>
    <n v="108802.04210000001"/>
    <n v="190403.57380000001"/>
    <n v="141308.67310000001"/>
    <n v="247290.17800000001"/>
    <n v="168933.87390000001"/>
    <n v="295634.27929999999"/>
    <n v="201543.64439999999"/>
    <n v="352701.37780000002"/>
    <n v="237864.7334"/>
    <n v="416263.28350000002"/>
    <n v="260972.98879999999"/>
    <n v="456702.7304"/>
    <n v="282747.95669999998"/>
    <n v="494808.9241"/>
  </r>
  <r>
    <s v="6"/>
    <n v="7"/>
    <x v="39"/>
    <s v="TX"/>
    <x v="287"/>
    <s v="2"/>
    <x v="1"/>
    <n v="90876.657000000007"/>
    <n v="159034.14970000001"/>
    <n v="121023.51240000001"/>
    <n v="211791.14679999999"/>
    <n v="149041.46059999999"/>
    <n v="260822.55600000001"/>
    <n v="187397.7121"/>
    <n v="327945.9963"/>
    <n v="226607.98749999999"/>
    <n v="396563.97820000001"/>
    <n v="250211.69279999999"/>
    <n v="437870.46240000002"/>
    <n v="272312.51620000001"/>
    <n v="476546.90340000001"/>
  </r>
  <r>
    <s v="6"/>
    <n v="7"/>
    <x v="39"/>
    <s v="TX"/>
    <x v="287"/>
    <s v="3"/>
    <x v="2"/>
    <n v="83637.109800000006"/>
    <n v="146364.9423"/>
    <n v="115471.2346"/>
    <n v="202074.66070000001"/>
    <n v="146383.28829999999"/>
    <n v="256170.75440000001"/>
    <n v="191010.15410000001"/>
    <n v="334267.7696"/>
    <n v="237897.82860000001"/>
    <n v="416321.2"/>
    <n v="267649.52289999998"/>
    <n v="468386.66519999999"/>
    <n v="296938.15470000001"/>
    <n v="519641.77069999999"/>
  </r>
  <r>
    <s v="6"/>
    <n v="7"/>
    <x v="39"/>
    <s v="TX"/>
    <x v="287"/>
    <s v="4"/>
    <x v="3"/>
    <n v="93798.879000000001"/>
    <n v="150078.20860000001"/>
    <n v="131318.43059999999"/>
    <n v="210109.4921"/>
    <n v="168837.98209999999"/>
    <n v="270140.77549999999"/>
    <n v="225117.30960000001"/>
    <n v="360187.70069999999"/>
    <n v="281396.63699999999"/>
    <n v="450234.62589999998"/>
    <n v="318916.18859999999"/>
    <n v="510265.9093"/>
    <n v="356435.7402"/>
    <n v="570297.19279999996"/>
  </r>
  <r>
    <s v="6"/>
    <n v="7"/>
    <x v="39"/>
    <s v="TX"/>
    <x v="288"/>
    <s v="1"/>
    <x v="0"/>
    <n v="98573.930200000003"/>
    <n v="172504.37779999999"/>
    <n v="127862.69839999999"/>
    <n v="223759.72219999999"/>
    <n v="152718.0618"/>
    <n v="267256.60820000002"/>
    <n v="182001.4184"/>
    <n v="318502.48210000002"/>
    <n v="214662.022"/>
    <n v="375658.53850000002"/>
    <n v="235457.30669999999"/>
    <n v="412050.2867"/>
    <n v="254998.35500000001"/>
    <n v="446247.1213"/>
  </r>
  <r>
    <s v="6"/>
    <n v="7"/>
    <x v="39"/>
    <s v="TX"/>
    <x v="288"/>
    <s v="2"/>
    <x v="1"/>
    <n v="83209.536600000007"/>
    <n v="145616.68909999999"/>
    <n v="110475.41899999999"/>
    <n v="193331.98319999999"/>
    <n v="135667.42300000001"/>
    <n v="237417.9902"/>
    <n v="169876.33429999999"/>
    <n v="297283.58500000002"/>
    <n v="205013.38329999999"/>
    <n v="358773.42070000002"/>
    <n v="226233.33929999999"/>
    <n v="395908.34379999997"/>
    <n v="246053.6924"/>
    <n v="430593.96169999999"/>
  </r>
  <r>
    <s v="6"/>
    <n v="7"/>
    <x v="39"/>
    <s v="TX"/>
    <x v="288"/>
    <s v="3"/>
    <x v="2"/>
    <n v="77142.321500000005"/>
    <n v="134999.06270000001"/>
    <n v="106610.0624"/>
    <n v="186567.60920000001"/>
    <n v="135287.4566"/>
    <n v="236753.04889999999"/>
    <n v="176811.07829999999"/>
    <n v="309419.38709999999"/>
    <n v="220272.53589999999"/>
    <n v="385476.93780000001"/>
    <n v="247955.3365"/>
    <n v="433921.83889999997"/>
    <n v="275241.22629999998"/>
    <n v="481672.14600000001"/>
  </r>
  <r>
    <s v="6"/>
    <n v="7"/>
    <x v="39"/>
    <s v="TX"/>
    <x v="288"/>
    <s v="4"/>
    <x v="3"/>
    <n v="85000.830600000001"/>
    <n v="136001.33100000001"/>
    <n v="119001.16280000001"/>
    <n v="190401.8633"/>
    <n v="153001.495"/>
    <n v="244802.39559999999"/>
    <n v="204001.99340000001"/>
    <n v="326403.19420000003"/>
    <n v="255002.49170000001"/>
    <n v="408003.99280000001"/>
    <n v="289002.82390000002"/>
    <n v="462404.52510000003"/>
    <n v="323003.15610000002"/>
    <n v="516805.0576"/>
  </r>
  <r>
    <s v="6"/>
    <n v="7"/>
    <x v="39"/>
    <s v="TX"/>
    <x v="289"/>
    <s v="1"/>
    <x v="0"/>
    <n v="106498.12390000001"/>
    <n v="186371.7169"/>
    <n v="138459.54440000001"/>
    <n v="242304.2028"/>
    <n v="165652.49530000001"/>
    <n v="289891.86670000001"/>
    <n v="197802.19779999999"/>
    <n v="346153.84620000003"/>
    <n v="233571.54139999999"/>
    <n v="408750.1974"/>
    <n v="256314.71109999999"/>
    <n v="448550.74440000003"/>
    <n v="277793.71470000001"/>
    <n v="486139.00069999998"/>
  </r>
  <r>
    <s v="6"/>
    <n v="7"/>
    <x v="39"/>
    <s v="TX"/>
    <x v="289"/>
    <s v="2"/>
    <x v="1"/>
    <n v="88178.578999999998"/>
    <n v="154312.51319999999"/>
    <n v="117728.55650000001"/>
    <n v="206024.97390000001"/>
    <n v="145322.88649999999"/>
    <n v="254315.0514"/>
    <n v="183345.36619999999"/>
    <n v="320854.39079999999"/>
    <n v="222067.3947"/>
    <n v="388617.94069999998"/>
    <n v="245316.90349999999"/>
    <n v="429304.5809"/>
    <n v="267128.9241"/>
    <n v="467475.61729999998"/>
  </r>
  <r>
    <s v="6"/>
    <n v="7"/>
    <x v="39"/>
    <s v="TX"/>
    <x v="289"/>
    <s v="3"/>
    <x v="2"/>
    <n v="80657.9179"/>
    <n v="141151.35630000001"/>
    <n v="111264.7457"/>
    <n v="194713.30489999999"/>
    <n v="140929.23699999999"/>
    <n v="246626.16469999999"/>
    <n v="183646.49110000001"/>
    <n v="321381.35940000002"/>
    <n v="228674.24179999999"/>
    <n v="400179.92320000002"/>
    <n v="257152.87160000001"/>
    <n v="450017.52529999998"/>
    <n v="285158.26150000002"/>
    <n v="499026.95760000002"/>
  </r>
  <r>
    <s v="6"/>
    <n v="7"/>
    <x v="39"/>
    <s v="TX"/>
    <x v="289"/>
    <s v="4"/>
    <x v="3"/>
    <n v="91795.284199999995"/>
    <n v="146872.45699999999"/>
    <n v="128513.3979"/>
    <n v="205621.43969999999"/>
    <n v="165231.5116"/>
    <n v="264370.42249999999"/>
    <n v="220308.68220000001"/>
    <n v="352493.89669999998"/>
    <n v="275385.85269999999"/>
    <n v="440617.37089999998"/>
    <n v="312103.96639999998"/>
    <n v="499366.35369999998"/>
    <n v="348822.08"/>
    <n v="558115.33640000003"/>
  </r>
  <r>
    <s v="6"/>
    <n v="7"/>
    <x v="39"/>
    <s v="TX"/>
    <x v="290"/>
    <s v="1"/>
    <x v="0"/>
    <n v="106905.36199999999"/>
    <n v="187084.3835"/>
    <n v="138830.24780000001"/>
    <n v="242952.93359999999"/>
    <n v="165957.78769999999"/>
    <n v="290426.12839999999"/>
    <n v="197974.81640000001"/>
    <n v="346455.92859999998"/>
    <n v="233639.84510000001"/>
    <n v="408869.72879999998"/>
    <n v="256332.18100000001"/>
    <n v="448581.31670000002"/>
    <n v="277710.16489999997"/>
    <n v="485992.78850000002"/>
  </r>
  <r>
    <s v="6"/>
    <n v="7"/>
    <x v="39"/>
    <s v="TX"/>
    <x v="290"/>
    <s v="2"/>
    <x v="1"/>
    <n v="89373.962700000004"/>
    <n v="156404.43470000001"/>
    <n v="118990.9158"/>
    <n v="208234.10250000001"/>
    <n v="146502.57120000001"/>
    <n v="256379.49950000001"/>
    <n v="184139.78419999999"/>
    <n v="322244.62239999999"/>
    <n v="222630.5006"/>
    <n v="389603.37609999999"/>
    <n v="245807.39749999999"/>
    <n v="430162.94569999998"/>
    <n v="267504.07520000002"/>
    <n v="468132.13160000002"/>
  </r>
  <r>
    <s v="6"/>
    <n v="7"/>
    <x v="39"/>
    <s v="TX"/>
    <x v="290"/>
    <s v="3"/>
    <x v="2"/>
    <n v="82306.378400000001"/>
    <n v="144036.16209999999"/>
    <n v="113643.8308"/>
    <n v="198876.7041"/>
    <n v="144079.47750000001"/>
    <n v="252139.08549999999"/>
    <n v="188030.00140000001"/>
    <n v="329052.5024"/>
    <n v="234191.64569999999"/>
    <n v="409835.38"/>
    <n v="263492.43550000002"/>
    <n v="461111.7622"/>
    <n v="292340.34000000003"/>
    <n v="511595.59499999997"/>
  </r>
  <r>
    <s v="6"/>
    <n v="7"/>
    <x v="39"/>
    <s v="TX"/>
    <x v="290"/>
    <s v="4"/>
    <x v="3"/>
    <n v="92165.57"/>
    <n v="147464.9142"/>
    <n v="129031.79790000001"/>
    <n v="206450.87969999999"/>
    <n v="165898.02600000001"/>
    <n v="265436.84539999999"/>
    <n v="221197.36790000001"/>
    <n v="353915.79389999999"/>
    <n v="276496.70990000002"/>
    <n v="442394.74239999999"/>
    <n v="313362.93780000001"/>
    <n v="501380.70799999998"/>
    <n v="350229.16580000002"/>
    <n v="560366.67370000004"/>
  </r>
  <r>
    <s v="6"/>
    <n v="7"/>
    <x v="39"/>
    <s v="TX"/>
    <x v="291"/>
    <s v="1"/>
    <x v="0"/>
    <n v="108657.4074"/>
    <n v="190150.46290000001"/>
    <n v="141015.8922"/>
    <n v="246777.81140000001"/>
    <n v="168492.40150000001"/>
    <n v="294861.70260000002"/>
    <n v="200889.86569999999"/>
    <n v="351557.26500000001"/>
    <n v="237003.31099999999"/>
    <n v="414755.79430000001"/>
    <n v="259989.76199999999"/>
    <n v="454982.08350000001"/>
    <n v="281614.72070000001"/>
    <n v="492825.76130000001"/>
  </r>
  <r>
    <s v="6"/>
    <n v="7"/>
    <x v="39"/>
    <s v="TX"/>
    <x v="291"/>
    <s v="2"/>
    <x v="1"/>
    <n v="91323.112899999993"/>
    <n v="159815.44760000001"/>
    <n v="121399.47380000001"/>
    <n v="212449.0791"/>
    <n v="149255.78270000001"/>
    <n v="261197.61979999999"/>
    <n v="187210.28330000001"/>
    <n v="327617.99579999998"/>
    <n v="226117.66699999999"/>
    <n v="395705.91720000003"/>
    <n v="249583.23439999999"/>
    <n v="436770.66019999998"/>
    <n v="271523.30619999999"/>
    <n v="475165.78580000001"/>
  </r>
  <r>
    <s v="6"/>
    <n v="7"/>
    <x v="39"/>
    <s v="TX"/>
    <x v="291"/>
    <s v="3"/>
    <x v="2"/>
    <n v="84411.678799999994"/>
    <n v="147720.43780000001"/>
    <n v="116609.06140000001"/>
    <n v="204065.85750000001"/>
    <n v="147914.7709"/>
    <n v="258850.84909999999"/>
    <n v="193189.52340000001"/>
    <n v="338081.66580000002"/>
    <n v="240650.55220000001"/>
    <n v="421138.46629999997"/>
    <n v="270834.15600000002"/>
    <n v="473959.77309999999"/>
    <n v="300569.9632"/>
    <n v="525997.43550000002"/>
  </r>
  <r>
    <s v="6"/>
    <n v="7"/>
    <x v="39"/>
    <s v="TX"/>
    <x v="291"/>
    <s v="4"/>
    <x v="3"/>
    <n v="93686.925700000007"/>
    <n v="149899.0833"/>
    <n v="131161.69589999999"/>
    <n v="209858.71660000001"/>
    <n v="168636.46609999999"/>
    <n v="269818.34989999997"/>
    <n v="224848.62160000001"/>
    <n v="359757.79989999998"/>
    <n v="281060.777"/>
    <n v="449697.2499"/>
    <n v="318535.54719999997"/>
    <n v="509656.88319999998"/>
    <n v="356010.3175"/>
    <n v="569616.51639999996"/>
  </r>
  <r>
    <s v="6"/>
    <n v="7"/>
    <x v="39"/>
    <s v="TX"/>
    <x v="292"/>
    <s v="1"/>
    <x v="0"/>
    <n v="102511.925"/>
    <n v="179395.86869999999"/>
    <n v="133112.3296"/>
    <n v="232946.57670000001"/>
    <n v="159111.70569999999"/>
    <n v="278445.48509999999"/>
    <n v="189792.85209999999"/>
    <n v="332137.49119999999"/>
    <n v="223973.21969999999"/>
    <n v="391953.13449999999"/>
    <n v="245722.147"/>
    <n v="430013.7573"/>
    <n v="266207.17229999998"/>
    <n v="465862.5514"/>
  </r>
  <r>
    <s v="6"/>
    <n v="7"/>
    <x v="39"/>
    <s v="TX"/>
    <x v="292"/>
    <s v="2"/>
    <x v="1"/>
    <n v="85768.470100000006"/>
    <n v="150094.82269999999"/>
    <n v="114164.65210000001"/>
    <n v="199788.141"/>
    <n v="140530.88020000001"/>
    <n v="245929.04019999999"/>
    <n v="176579.61859999999"/>
    <n v="309014.33250000002"/>
    <n v="213458.67679999999"/>
    <n v="373552.68430000002"/>
    <n v="235670.38699999999"/>
    <n v="412423.17729999998"/>
    <n v="256459.78279999999"/>
    <n v="448804.62"/>
  </r>
  <r>
    <s v="6"/>
    <n v="7"/>
    <x v="39"/>
    <s v="TX"/>
    <x v="292"/>
    <s v="3"/>
    <x v="2"/>
    <n v="79029.217099999994"/>
    <n v="138301.13"/>
    <n v="109127.04549999999"/>
    <n v="190972.32949999999"/>
    <n v="138363.59839999999"/>
    <n v="242136.29740000001"/>
    <n v="180592.01879999999"/>
    <n v="316036.03289999999"/>
    <n v="224932.18350000001"/>
    <n v="393631.3211"/>
    <n v="253084.88449999999"/>
    <n v="442898.5478"/>
    <n v="280805.05440000002"/>
    <n v="491408.84529999999"/>
  </r>
  <r>
    <s v="6"/>
    <n v="7"/>
    <x v="39"/>
    <s v="TX"/>
    <x v="292"/>
    <s v="4"/>
    <x v="3"/>
    <n v="88379.401800000007"/>
    <n v="141407.04500000001"/>
    <n v="123731.16250000001"/>
    <n v="197969.86290000001"/>
    <n v="159082.92310000001"/>
    <n v="254532.6808"/>
    <n v="212110.56419999999"/>
    <n v="339376.90779999999"/>
    <n v="265138.20520000003"/>
    <n v="424221.1348"/>
    <n v="300489.96590000001"/>
    <n v="480783.95270000002"/>
    <n v="335841.7267"/>
    <n v="537346.77069999999"/>
  </r>
  <r>
    <s v="6"/>
    <n v="7"/>
    <x v="39"/>
    <s v="TX"/>
    <x v="293"/>
    <s v="1"/>
    <x v="0"/>
    <n v="102367.28660000001"/>
    <n v="179142.75150000001"/>
    <n v="132819.54399999999"/>
    <n v="232434.20199999999"/>
    <n v="158670.22810000001"/>
    <n v="277672.89909999998"/>
    <n v="189139.06709999999"/>
    <n v="330993.36749999999"/>
    <n v="223111.79"/>
    <n v="390445.63250000001"/>
    <n v="244738.9123"/>
    <n v="428293.09659999999"/>
    <n v="265073.9278"/>
    <n v="463879.3737"/>
  </r>
  <r>
    <s v="6"/>
    <n v="7"/>
    <x v="39"/>
    <s v="TX"/>
    <x v="293"/>
    <s v="2"/>
    <x v="1"/>
    <n v="86214.922500000001"/>
    <n v="150876.11429999999"/>
    <n v="114540.6087"/>
    <n v="200446.06529999999"/>
    <n v="140745.19699999999"/>
    <n v="246304.09469999999"/>
    <n v="176392.18350000001"/>
    <n v="308686.3211"/>
    <n v="212968.34899999999"/>
    <n v="372694.61070000002"/>
    <n v="235041.92069999999"/>
    <n v="411323.36129999999"/>
    <n v="255670.5643"/>
    <n v="447423.48749999999"/>
  </r>
  <r>
    <s v="6"/>
    <n v="7"/>
    <x v="39"/>
    <s v="TX"/>
    <x v="293"/>
    <s v="3"/>
    <x v="2"/>
    <n v="79803.782399999996"/>
    <n v="139656.61910000001"/>
    <n v="110264.86719999999"/>
    <n v="192963.51749999999"/>
    <n v="139895.07449999999"/>
    <n v="244816.38039999999"/>
    <n v="182771.3792"/>
    <n v="319849.91369999998"/>
    <n v="227684.89610000001"/>
    <n v="398448.56819999998"/>
    <n v="256269.50520000001"/>
    <n v="448471.63390000002"/>
    <n v="284436.84899999999"/>
    <n v="497764.48570000002"/>
  </r>
  <r>
    <s v="6"/>
    <n v="7"/>
    <x v="39"/>
    <s v="TX"/>
    <x v="293"/>
    <s v="4"/>
    <x v="3"/>
    <n v="88267.445300000007"/>
    <n v="141227.91459999999"/>
    <n v="123574.4235"/>
    <n v="197719.08050000001"/>
    <n v="158881.40160000001"/>
    <n v="254210.24619999999"/>
    <n v="211841.86869999999"/>
    <n v="338946.9951"/>
    <n v="264802.33590000001"/>
    <n v="423683.7439"/>
    <n v="300109.31410000002"/>
    <n v="480174.90960000001"/>
    <n v="335416.29220000003"/>
    <n v="536666.07550000004"/>
  </r>
  <r>
    <s v="6"/>
    <n v="7"/>
    <x v="39"/>
    <s v="TX"/>
    <x v="294"/>
    <s v="1"/>
    <x v="0"/>
    <n v="105056.89720000001"/>
    <n v="183849.57019999999"/>
    <n v="136449.42110000001"/>
    <n v="238786.48680000001"/>
    <n v="163128.86480000001"/>
    <n v="285475.5135"/>
    <n v="194623.9215"/>
    <n v="340591.86259999999"/>
    <n v="229702.10569999999"/>
    <n v="401978.6851"/>
    <n v="252019.12469999999"/>
    <n v="441033.4682"/>
    <n v="273050.12839999999"/>
    <n v="477837.72470000002"/>
  </r>
  <r>
    <s v="6"/>
    <n v="7"/>
    <x v="39"/>
    <s v="TX"/>
    <x v="294"/>
    <s v="2"/>
    <x v="1"/>
    <n v="87722.452699999994"/>
    <n v="153514.29240000001"/>
    <n v="116833.00260000001"/>
    <n v="204457.75450000001"/>
    <n v="143892.24600000001"/>
    <n v="251811.43049999999"/>
    <n v="180944.33910000001"/>
    <n v="316652.59330000001"/>
    <n v="218816.46170000001"/>
    <n v="382928.80800000002"/>
    <n v="241612.59710000001"/>
    <n v="422822.04499999998"/>
    <n v="262958.71389999997"/>
    <n v="460177.74920000002"/>
  </r>
  <r>
    <s v="6"/>
    <n v="7"/>
    <x v="39"/>
    <s v="TX"/>
    <x v="294"/>
    <s v="3"/>
    <x v="2"/>
    <n v="80717.459900000002"/>
    <n v="141255.55480000001"/>
    <n v="111437.1551"/>
    <n v="195015.0214"/>
    <n v="141265.177"/>
    <n v="247214.05979999999"/>
    <n v="184323.3982"/>
    <n v="322565.94679999998"/>
    <n v="229567.89569999999"/>
    <n v="401743.8174"/>
    <n v="258273.81210000001"/>
    <n v="451979.17109999998"/>
    <n v="286531.93160000001"/>
    <n v="501430.88030000002"/>
  </r>
  <r>
    <s v="6"/>
    <n v="7"/>
    <x v="39"/>
    <s v="TX"/>
    <x v="294"/>
    <s v="4"/>
    <x v="3"/>
    <n v="90569.581999999995"/>
    <n v="144911.3333"/>
    <n v="126797.41469999999"/>
    <n v="202875.86660000001"/>
    <n v="163025.24739999999"/>
    <n v="260840.39989999999"/>
    <n v="217366.99660000001"/>
    <n v="347787.1998"/>
    <n v="271708.74579999998"/>
    <n v="434733.9999"/>
    <n v="307936.57860000001"/>
    <n v="492698.5331"/>
    <n v="344164.41139999998"/>
    <n v="550663.06649999996"/>
  </r>
  <r>
    <s v="6"/>
    <n v="7"/>
    <x v="39"/>
    <s v="TX"/>
    <x v="295"/>
    <s v="1"/>
    <x v="0"/>
    <n v="98718.564899999998"/>
    <n v="172757.48869999999"/>
    <n v="128155.4794"/>
    <n v="224272.08900000001"/>
    <n v="153159.53419999999"/>
    <n v="268029.18489999999"/>
    <n v="182655.19709999999"/>
    <n v="319646.59490000003"/>
    <n v="215523.44450000001"/>
    <n v="377166.02789999999"/>
    <n v="236440.53339999999"/>
    <n v="413770.93349999998"/>
    <n v="256131.59099999999"/>
    <n v="448230.28419999999"/>
  </r>
  <r>
    <s v="6"/>
    <n v="7"/>
    <x v="39"/>
    <s v="TX"/>
    <x v="295"/>
    <s v="2"/>
    <x v="1"/>
    <n v="82763.080700000006"/>
    <n v="144835.39120000001"/>
    <n v="110099.4578"/>
    <n v="192674.05110000001"/>
    <n v="135453.10079999999"/>
    <n v="237042.9264"/>
    <n v="170063.76319999999"/>
    <n v="297611.58549999999"/>
    <n v="205503.70379999999"/>
    <n v="359631.4817"/>
    <n v="226861.7977"/>
    <n v="397008.1459"/>
    <n v="246842.90239999999"/>
    <n v="431975.07929999998"/>
  </r>
  <r>
    <s v="6"/>
    <n v="7"/>
    <x v="39"/>
    <s v="TX"/>
    <x v="295"/>
    <s v="3"/>
    <x v="2"/>
    <n v="76367.752600000007"/>
    <n v="133643.56709999999"/>
    <n v="105472.2356"/>
    <n v="184576.4123"/>
    <n v="133755.97390000001"/>
    <n v="234072.95430000001"/>
    <n v="174631.70910000001"/>
    <n v="305605.49089999998"/>
    <n v="217519.81229999999"/>
    <n v="380659.6715"/>
    <n v="244770.70329999999"/>
    <n v="428348.73090000002"/>
    <n v="271609.4179"/>
    <n v="475316.48129999998"/>
  </r>
  <r>
    <s v="6"/>
    <n v="7"/>
    <x v="39"/>
    <s v="TX"/>
    <x v="295"/>
    <s v="4"/>
    <x v="3"/>
    <n v="85112.783899999995"/>
    <n v="136180.45629999999"/>
    <n v="119157.89750000001"/>
    <n v="190652.63879999999"/>
    <n v="153203.011"/>
    <n v="245124.82130000001"/>
    <n v="204270.6813"/>
    <n v="326833.09509999998"/>
    <n v="255338.3517"/>
    <n v="408541.3689"/>
    <n v="289383.46529999998"/>
    <n v="463013.5514"/>
    <n v="323428.57880000002"/>
    <n v="517485.73389999999"/>
  </r>
  <r>
    <s v="6"/>
    <n v="7"/>
    <x v="39"/>
    <s v="TX"/>
    <x v="296"/>
    <s v="1"/>
    <x v="0"/>
    <n v="106808.939"/>
    <n v="186915.6433"/>
    <n v="138635.06090000001"/>
    <n v="242611.35649999999"/>
    <n v="165663.47330000001"/>
    <n v="289911.0784"/>
    <n v="197538.96470000001"/>
    <n v="345693.18829999998"/>
    <n v="233065.56460000001"/>
    <n v="407864.73790000001"/>
    <n v="255676.69779999999"/>
    <n v="447434.22110000002"/>
    <n v="276954.67570000002"/>
    <n v="484670.6826"/>
  </r>
  <r>
    <s v="6"/>
    <n v="7"/>
    <x v="39"/>
    <s v="TX"/>
    <x v="296"/>
    <s v="2"/>
    <x v="1"/>
    <n v="89671.599400000006"/>
    <n v="156925.29889999999"/>
    <n v="119241.5561"/>
    <n v="208672.7231"/>
    <n v="146645.4523"/>
    <n v="256629.54139999999"/>
    <n v="184014.83189999999"/>
    <n v="322025.9559"/>
    <n v="222303.62090000001"/>
    <n v="389031.33649999998"/>
    <n v="245388.42610000001"/>
    <n v="429429.74560000002"/>
    <n v="266977.9363"/>
    <n v="467211.3885"/>
  </r>
  <r>
    <s v="6"/>
    <n v="7"/>
    <x v="39"/>
    <s v="TX"/>
    <x v="296"/>
    <s v="3"/>
    <x v="2"/>
    <n v="82822.756599999993"/>
    <n v="144939.82399999999"/>
    <n v="114402.3806"/>
    <n v="200204.16589999999"/>
    <n v="145100.4639"/>
    <n v="253925.81169999999"/>
    <n v="189482.91140000001"/>
    <n v="331595.09480000002"/>
    <n v="236026.7911"/>
    <n v="413046.88449999999"/>
    <n v="265615.52"/>
    <n v="464827.16009999998"/>
    <n v="294761.54080000002"/>
    <n v="515832.69640000002"/>
  </r>
  <r>
    <s v="6"/>
    <n v="7"/>
    <x v="39"/>
    <s v="TX"/>
    <x v="296"/>
    <s v="4"/>
    <x v="3"/>
    <n v="92090.934599999993"/>
    <n v="147345.4975"/>
    <n v="128927.30839999999"/>
    <n v="206283.69649999999"/>
    <n v="165763.68220000001"/>
    <n v="265221.89549999998"/>
    <n v="221018.24290000001"/>
    <n v="353629.19390000001"/>
    <n v="276272.80369999999"/>
    <n v="442036.49239999999"/>
    <n v="313109.17749999999"/>
    <n v="500974.69130000001"/>
    <n v="349945.55129999999"/>
    <n v="559912.89040000003"/>
  </r>
  <r>
    <s v="6"/>
    <n v="7"/>
    <x v="39"/>
    <s v="TX"/>
    <x v="297"/>
    <s v="1"/>
    <x v="0"/>
    <n v="107457.2349"/>
    <n v="188050.1611"/>
    <n v="139493.73209999999"/>
    <n v="244114.0312"/>
    <n v="166704.55239999999"/>
    <n v="291732.96669999999"/>
    <n v="198801.21350000001"/>
    <n v="347902.1237"/>
    <n v="234569.5711"/>
    <n v="410496.74949999998"/>
    <n v="257332.87760000001"/>
    <n v="450332.53580000001"/>
    <n v="278759.85090000002"/>
    <n v="487829.73920000001"/>
  </r>
  <r>
    <s v="6"/>
    <n v="7"/>
    <x v="39"/>
    <s v="TX"/>
    <x v="297"/>
    <s v="2"/>
    <x v="1"/>
    <n v="90122.890499999994"/>
    <n v="157715.05840000001"/>
    <n v="119877.3137"/>
    <n v="209785.29889999999"/>
    <n v="147467.93359999999"/>
    <n v="258068.88380000001"/>
    <n v="185121.63099999999"/>
    <n v="323962.85430000001"/>
    <n v="223683.927"/>
    <n v="391446.87239999999"/>
    <n v="246926.35"/>
    <n v="432121.11259999999"/>
    <n v="268668.43640000001"/>
    <n v="470169.76370000001"/>
  </r>
  <r>
    <s v="6"/>
    <n v="7"/>
    <x v="39"/>
    <s v="TX"/>
    <x v="297"/>
    <s v="3"/>
    <x v="2"/>
    <n v="83180.270099999994"/>
    <n v="145565.47260000001"/>
    <n v="114885.08930000001"/>
    <n v="201048.90609999999"/>
    <n v="145698.2352"/>
    <n v="254971.91159999999"/>
    <n v="190234.14249999999"/>
    <n v="332909.74920000002"/>
    <n v="236956.326"/>
    <n v="414673.57049999997"/>
    <n v="266647.3664"/>
    <n v="466632.89110000001"/>
    <n v="295890.61"/>
    <n v="517808.5675"/>
  </r>
  <r>
    <s v="6"/>
    <n v="7"/>
    <x v="39"/>
    <s v="TX"/>
    <x v="297"/>
    <s v="4"/>
    <x v="3"/>
    <n v="92647.808999999994"/>
    <n v="148236.49660000001"/>
    <n v="129706.9327"/>
    <n v="207531.09529999999"/>
    <n v="166766.05619999999"/>
    <n v="266825.69390000001"/>
    <n v="222354.74170000001"/>
    <n v="355767.5919"/>
    <n v="277943.42700000003"/>
    <n v="444709.49"/>
    <n v="315002.55060000002"/>
    <n v="504004.08850000001"/>
    <n v="352061.67420000001"/>
    <n v="563298.68720000004"/>
  </r>
  <r>
    <s v="7"/>
    <n v="8"/>
    <x v="40"/>
    <s v="IA"/>
    <x v="29"/>
    <s v="1"/>
    <x v="0"/>
    <n v="116892.41620000001"/>
    <n v="204561.72839999999"/>
    <n v="151788.25459999999"/>
    <n v="265629.44559999998"/>
    <n v="181437.81299999999"/>
    <n v="317516.1728"/>
    <n v="216427.41209999999"/>
    <n v="378747.97110000002"/>
    <n v="255406.8535"/>
    <n v="446961.99369999999"/>
    <n v="280209.1532"/>
    <n v="490366.01799999998"/>
    <n v="303571.04149999999"/>
    <n v="531249.32259999996"/>
  </r>
  <r>
    <s v="7"/>
    <n v="8"/>
    <x v="40"/>
    <s v="IA"/>
    <x v="29"/>
    <s v="2"/>
    <x v="1"/>
    <n v="97785.175700000007"/>
    <n v="171124.05729999999"/>
    <n v="130165.61079999999"/>
    <n v="227789.81890000001"/>
    <n v="160233.81200000001"/>
    <n v="280409.17109999998"/>
    <n v="201348.78090000001"/>
    <n v="352360.3665"/>
    <n v="243407.90460000001"/>
    <n v="425963.83299999998"/>
    <n v="268738.32120000001"/>
    <n v="470292.06209999998"/>
    <n v="292447.55009999999"/>
    <n v="511783.21250000002"/>
  </r>
  <r>
    <s v="7"/>
    <n v="8"/>
    <x v="40"/>
    <s v="IA"/>
    <x v="29"/>
    <s v="3"/>
    <x v="2"/>
    <n v="90092.113800000006"/>
    <n v="157661.1992"/>
    <n v="124401.3796"/>
    <n v="217702.4143"/>
    <n v="157727.7782"/>
    <n v="276023.61190000002"/>
    <n v="205861.35630000001"/>
    <n v="360257.3737"/>
    <n v="256404.80739999999"/>
    <n v="448708.413"/>
    <n v="288494.33960000001"/>
    <n v="504865.0944"/>
    <n v="320090.27769999998"/>
    <n v="560157.98589999997"/>
  </r>
  <r>
    <s v="7"/>
    <n v="8"/>
    <x v="40"/>
    <s v="IA"/>
    <x v="29"/>
    <s v="4"/>
    <x v="3"/>
    <n v="100777.02959999999"/>
    <n v="161243.24979999999"/>
    <n v="141087.84150000001"/>
    <n v="225740.54980000001"/>
    <n v="181398.65330000001"/>
    <n v="290237.84960000002"/>
    <n v="241864.87109999999"/>
    <n v="386983.79950000002"/>
    <n v="302331.08889999997"/>
    <n v="483729.74949999998"/>
    <n v="342641.9007"/>
    <n v="548227.04929999996"/>
    <n v="382952.71260000003"/>
    <n v="612724.3493"/>
  </r>
  <r>
    <s v="7"/>
    <n v="8"/>
    <x v="40"/>
    <s v="IA"/>
    <x v="298"/>
    <s v="1"/>
    <x v="0"/>
    <n v="120589.34940000001"/>
    <n v="211031.36139999999"/>
    <n v="156549.91269999999"/>
    <n v="273962.34720000002"/>
    <n v="187095.66399999999"/>
    <n v="327417.41200000001"/>
    <n v="223129.20790000001"/>
    <n v="390476.1139"/>
    <n v="263282.33929999999"/>
    <n v="460744.09379999997"/>
    <n v="288835.27360000001"/>
    <n v="505461.72889999999"/>
    <n v="312891.12290000002"/>
    <n v="547559.46499999997"/>
  </r>
  <r>
    <s v="7"/>
    <n v="8"/>
    <x v="40"/>
    <s v="IA"/>
    <x v="298"/>
    <s v="2"/>
    <x v="1"/>
    <n v="101088.19899999999"/>
    <n v="176904.34839999999"/>
    <n v="134481.44159999999"/>
    <n v="235342.52290000001"/>
    <n v="165454.4676"/>
    <n v="289545.31819999998"/>
    <n v="207739.67739999999"/>
    <n v="363544.43550000002"/>
    <n v="251035.9896"/>
    <n v="439312.9817"/>
    <n v="277127.93"/>
    <n v="484973.8774"/>
    <n v="301538.28139999998"/>
    <n v="527691.99230000004"/>
  </r>
  <r>
    <s v="7"/>
    <n v="8"/>
    <x v="40"/>
    <s v="IA"/>
    <x v="298"/>
    <s v="3"/>
    <x v="2"/>
    <n v="93269.954500000007"/>
    <n v="163222.42019999999"/>
    <n v="128814.7363"/>
    <n v="225425.7885"/>
    <n v="163356.38570000001"/>
    <n v="285873.67499999999"/>
    <n v="213274.5716"/>
    <n v="373230.50030000001"/>
    <n v="265652.31849999999"/>
    <n v="464891.55739999999"/>
    <n v="298931.59909999999"/>
    <n v="523130.29849999998"/>
    <n v="331707.10830000002"/>
    <n v="580487.43960000004"/>
  </r>
  <r>
    <s v="7"/>
    <n v="8"/>
    <x v="40"/>
    <s v="IA"/>
    <x v="298"/>
    <s v="4"/>
    <x v="3"/>
    <n v="103969.00870000001"/>
    <n v="166350.41649999999"/>
    <n v="145556.61230000001"/>
    <n v="232890.58309999999"/>
    <n v="187144.21580000001"/>
    <n v="299430.74969999999"/>
    <n v="249525.62100000001"/>
    <n v="399240.99959999998"/>
    <n v="311907.02630000003"/>
    <n v="499051.24949999998"/>
    <n v="353494.6298"/>
    <n v="565591.41599999997"/>
    <n v="395082.23320000002"/>
    <n v="632131.58259999997"/>
  </r>
  <r>
    <s v="7"/>
    <n v="8"/>
    <x v="40"/>
    <s v="IA"/>
    <x v="299"/>
    <s v="1"/>
    <x v="0"/>
    <n v="111298.80650000001"/>
    <n v="194772.91140000001"/>
    <n v="144548.17569999999"/>
    <n v="252959.3075"/>
    <n v="172803.8811"/>
    <n v="302406.79190000001"/>
    <n v="206156.79440000001"/>
    <n v="360774.39"/>
    <n v="243306.4866"/>
    <n v="425786.35149999999"/>
    <n v="266942.2328"/>
    <n v="467148.90740000003"/>
    <n v="289213.17680000002"/>
    <n v="506123.05940000003"/>
  </r>
  <r>
    <s v="7"/>
    <n v="8"/>
    <x v="40"/>
    <s v="IA"/>
    <x v="299"/>
    <s v="2"/>
    <x v="1"/>
    <n v="92979.461599999995"/>
    <n v="162714.0577"/>
    <n v="123817.18769999999"/>
    <n v="216680.07860000001"/>
    <n v="152474.27239999999"/>
    <n v="266829.97659999999"/>
    <n v="191699.9627"/>
    <n v="335474.93459999998"/>
    <n v="231802.33979999999"/>
    <n v="405654.09470000002"/>
    <n v="255944.42509999999"/>
    <n v="447902.7439"/>
    <n v="278548.38620000001"/>
    <n v="487459.67599999998"/>
  </r>
  <r>
    <s v="7"/>
    <n v="8"/>
    <x v="40"/>
    <s v="IA"/>
    <x v="299"/>
    <s v="3"/>
    <x v="2"/>
    <n v="85583.545400000003"/>
    <n v="149771.20439999999"/>
    <n v="118160.6243"/>
    <n v="206781.09239999999"/>
    <n v="149795.36660000001"/>
    <n v="262141.8916"/>
    <n v="195467.99720000001"/>
    <n v="342068.9951"/>
    <n v="243451.12450000001"/>
    <n v="426039.46789999999"/>
    <n v="273900.00520000001"/>
    <n v="479325.00919999997"/>
    <n v="303875.64620000002"/>
    <n v="531782.38080000004"/>
  </r>
  <r>
    <s v="7"/>
    <n v="8"/>
    <x v="40"/>
    <s v="IA"/>
    <x v="299"/>
    <s v="4"/>
    <x v="3"/>
    <n v="95951.744600000005"/>
    <n v="153522.79370000001"/>
    <n v="134332.4424"/>
    <n v="214931.91099999999"/>
    <n v="172713.14019999999"/>
    <n v="276341.02850000001"/>
    <n v="230284.18700000001"/>
    <n v="368454.7047"/>
    <n v="287855.23379999999"/>
    <n v="460568.38089999999"/>
    <n v="326235.93150000001"/>
    <n v="521977.49819999997"/>
    <n v="364616.62939999998"/>
    <n v="583386.61569999997"/>
  </r>
  <r>
    <s v="7"/>
    <n v="8"/>
    <x v="40"/>
    <s v="IA"/>
    <x v="300"/>
    <s v="1"/>
    <x v="0"/>
    <n v="127575.98149999999"/>
    <n v="223257.9676"/>
    <n v="165702.5307"/>
    <n v="289979.42869999999"/>
    <n v="198106.07990000001"/>
    <n v="346685.6398"/>
    <n v="236360.18859999999"/>
    <n v="413630.33010000002"/>
    <n v="278965.01610000001"/>
    <n v="488188.7782"/>
    <n v="306070.05469999998"/>
    <n v="535622.59569999995"/>
    <n v="331614.84629999998"/>
    <n v="580325.98100000003"/>
  </r>
  <r>
    <s v="7"/>
    <n v="8"/>
    <x v="40"/>
    <s v="IA"/>
    <x v="300"/>
    <s v="2"/>
    <x v="1"/>
    <n v="106498.8649"/>
    <n v="186373.01360000001"/>
    <n v="141850.74789999999"/>
    <n v="248238.8088"/>
    <n v="174716.09899999999"/>
    <n v="305753.17320000002"/>
    <n v="219727.05910000001"/>
    <n v="384522.35340000002"/>
    <n v="265729.06180000002"/>
    <n v="465025.85820000002"/>
    <n v="293416.66249999998"/>
    <n v="513479.1593"/>
    <n v="319344.6029"/>
    <n v="558853.0551"/>
  </r>
  <r>
    <s v="7"/>
    <n v="8"/>
    <x v="40"/>
    <s v="IA"/>
    <x v="300"/>
    <s v="3"/>
    <x v="2"/>
    <n v="97977.177200000006"/>
    <n v="171460.06020000001"/>
    <n v="135262.36730000001"/>
    <n v="236709.14290000001"/>
    <n v="171463.36369999999"/>
    <n v="300060.88660000003"/>
    <n v="223717.49619999999"/>
    <n v="391505.61849999998"/>
    <n v="278629.9423"/>
    <n v="487602.39899999998"/>
    <n v="313466.56030000001"/>
    <n v="548566.48049999995"/>
    <n v="347758.69809999998"/>
    <n v="608577.72160000005"/>
  </r>
  <r>
    <s v="7"/>
    <n v="8"/>
    <x v="40"/>
    <s v="IA"/>
    <x v="300"/>
    <s v="4"/>
    <x v="3"/>
    <n v="109982.68459999999"/>
    <n v="175972.29800000001"/>
    <n v="153975.75839999999"/>
    <n v="246361.21720000001"/>
    <n v="197968.83230000001"/>
    <n v="316750.13630000001"/>
    <n v="263958.44300000003"/>
    <n v="422333.51510000002"/>
    <n v="329948.05379999999"/>
    <n v="527916.89379999996"/>
    <n v="373941.12760000001"/>
    <n v="598305.81299999997"/>
    <n v="417934.20140000002"/>
    <n v="668694.73230000003"/>
  </r>
  <r>
    <s v="7"/>
    <n v="8"/>
    <x v="40"/>
    <s v="IA"/>
    <x v="301"/>
    <s v="1"/>
    <x v="0"/>
    <n v="119892.842"/>
    <n v="209812.47339999999"/>
    <n v="155593.64799999999"/>
    <n v="272288.88400000002"/>
    <n v="185907.42790000001"/>
    <n v="325337.9987"/>
    <n v="221649.03330000001"/>
    <n v="387885.80829999998"/>
    <n v="261491.1925"/>
    <n v="457609.58679999999"/>
    <n v="286851.35220000002"/>
    <n v="501989.8664"/>
    <n v="310708.20319999999"/>
    <n v="543739.35549999995"/>
  </r>
  <r>
    <s v="7"/>
    <n v="8"/>
    <x v="40"/>
    <s v="IA"/>
    <x v="301"/>
    <s v="2"/>
    <x v="1"/>
    <n v="100785.72629999999"/>
    <n v="176375.02110000001"/>
    <n v="133971.0042"/>
    <n v="234449.2573"/>
    <n v="164703.42679999999"/>
    <n v="288230.99699999997"/>
    <n v="206570.40210000001"/>
    <n v="361498.20370000001"/>
    <n v="249492.24350000001"/>
    <n v="436611.42609999998"/>
    <n v="275380.52029999997"/>
    <n v="481915.9105"/>
    <n v="299584.71169999999"/>
    <n v="524273.24550000002"/>
  </r>
  <r>
    <s v="7"/>
    <n v="8"/>
    <x v="40"/>
    <s v="IA"/>
    <x v="301"/>
    <s v="3"/>
    <x v="2"/>
    <n v="93170.630099999995"/>
    <n v="163048.60269999999"/>
    <n v="128711.30250000001"/>
    <n v="225244.77919999999"/>
    <n v="163269.10750000001"/>
    <n v="285720.93829999998"/>
    <n v="213249.79550000001"/>
    <n v="373187.1421"/>
    <n v="265640.35639999999"/>
    <n v="464870.62359999999"/>
    <n v="298961.29509999999"/>
    <n v="523182.26630000002"/>
    <n v="331788.63959999999"/>
    <n v="580630.11930000002"/>
  </r>
  <r>
    <s v="7"/>
    <n v="8"/>
    <x v="40"/>
    <s v="IA"/>
    <x v="301"/>
    <s v="4"/>
    <x v="3"/>
    <n v="103374.81660000001"/>
    <n v="165399.70910000001"/>
    <n v="144724.7432"/>
    <n v="231559.5926"/>
    <n v="186074.6698"/>
    <n v="297719.47619999998"/>
    <n v="248099.55970000001"/>
    <n v="396959.3015"/>
    <n v="310124.4498"/>
    <n v="496199.12699999998"/>
    <n v="351474.3763"/>
    <n v="562359.01049999997"/>
    <n v="392824.30300000001"/>
    <n v="628518.89410000003"/>
  </r>
  <r>
    <s v="7"/>
    <n v="8"/>
    <x v="40"/>
    <s v="IA"/>
    <x v="302"/>
    <s v="1"/>
    <x v="0"/>
    <n v="119030.1502"/>
    <n v="208302.76269999999"/>
    <n v="154754.6421"/>
    <n v="270820.6238"/>
    <n v="185149.67879999999"/>
    <n v="324011.93790000002"/>
    <n v="221085.86180000001"/>
    <n v="386900.25809999998"/>
    <n v="261067.43419999999"/>
    <n v="456868.0099"/>
    <n v="286488.65909999999"/>
    <n v="501355.15330000001"/>
    <n v="310497.5453"/>
    <n v="543370.70420000004"/>
  </r>
  <r>
    <s v="7"/>
    <n v="8"/>
    <x v="40"/>
    <s v="IA"/>
    <x v="302"/>
    <s v="2"/>
    <x v="1"/>
    <n v="98543.775500000003"/>
    <n v="172451.60709999999"/>
    <n v="131571.6029"/>
    <n v="230250.3051"/>
    <n v="162415.49369999999"/>
    <n v="284227.114"/>
    <n v="204919.08300000001"/>
    <n v="358608.39520000003"/>
    <n v="248202.58259999999"/>
    <n v="434354.51949999999"/>
    <n v="274190.03590000002"/>
    <n v="479832.56280000001"/>
    <n v="298571.3284"/>
    <n v="522499.8247"/>
  </r>
  <r>
    <s v="7"/>
    <n v="8"/>
    <x v="40"/>
    <s v="IA"/>
    <x v="302"/>
    <s v="3"/>
    <x v="2"/>
    <n v="90131.897599999997"/>
    <n v="157730.82079999999"/>
    <n v="124332.4063"/>
    <n v="217581.71100000001"/>
    <n v="157479.1194"/>
    <n v="275588.45899999997"/>
    <n v="205209.2297"/>
    <n v="359116.152"/>
    <n v="255523.12119999999"/>
    <n v="447165.4621"/>
    <n v="287343.7096"/>
    <n v="502851.49170000001"/>
    <n v="318635.08350000001"/>
    <n v="557611.39619999996"/>
  </r>
  <r>
    <s v="7"/>
    <n v="8"/>
    <x v="40"/>
    <s v="IA"/>
    <x v="302"/>
    <s v="4"/>
    <x v="3"/>
    <n v="102596.92389999999"/>
    <n v="164155.08069999999"/>
    <n v="143635.69339999999"/>
    <n v="229817.11300000001"/>
    <n v="184674.46299999999"/>
    <n v="295479.14510000002"/>
    <n v="246232.61730000001"/>
    <n v="393972.1936"/>
    <n v="307790.77169999998"/>
    <n v="492465.24190000002"/>
    <n v="348829.54119999998"/>
    <n v="558127.27419999999"/>
    <n v="389868.31079999998"/>
    <n v="623789.30649999995"/>
  </r>
  <r>
    <s v="7"/>
    <n v="8"/>
    <x v="40"/>
    <s v="IA"/>
    <x v="303"/>
    <s v="1"/>
    <x v="0"/>
    <n v="113340.1176"/>
    <n v="198345.2058"/>
    <n v="147319.3769"/>
    <n v="257808.90960000001"/>
    <n v="176221.43350000001"/>
    <n v="308387.5086"/>
    <n v="210379.39369999999"/>
    <n v="368163.93890000001"/>
    <n v="248392.7885"/>
    <n v="434687.3799"/>
    <n v="272566.25750000001"/>
    <n v="476990.95059999998"/>
    <n v="295384.1937"/>
    <n v="516922.33899999998"/>
  </r>
  <r>
    <s v="7"/>
    <n v="8"/>
    <x v="40"/>
    <s v="IA"/>
    <x v="303"/>
    <s v="2"/>
    <x v="1"/>
    <n v="94035.697199999995"/>
    <n v="164562.47010000001"/>
    <n v="125473.81939999999"/>
    <n v="219579.18410000001"/>
    <n v="154798.83480000001"/>
    <n v="270897.9608"/>
    <n v="195145.31280000001"/>
    <n v="341504.29739999998"/>
    <n v="236270.13920000001"/>
    <n v="413472.74349999998"/>
    <n v="260977.16959999999"/>
    <n v="456710.04680000001"/>
    <n v="284146.02720000001"/>
    <n v="497255.54759999999"/>
  </r>
  <r>
    <s v="7"/>
    <n v="8"/>
    <x v="40"/>
    <s v="IA"/>
    <x v="303"/>
    <s v="3"/>
    <x v="2"/>
    <n v="86139.705799999996"/>
    <n v="150744.4853"/>
    <n v="118850.19839999999"/>
    <n v="207987.84719999999"/>
    <n v="150567.6911"/>
    <n v="263493.4595"/>
    <n v="196268.77619999999"/>
    <n v="343470.35830000002"/>
    <n v="244404.57819999999"/>
    <n v="427708.01189999998"/>
    <n v="274872.4534"/>
    <n v="481026.79340000002"/>
    <n v="304841.64569999999"/>
    <n v="533472.87990000006"/>
  </r>
  <r>
    <s v="7"/>
    <n v="8"/>
    <x v="40"/>
    <s v="IA"/>
    <x v="303"/>
    <s v="4"/>
    <x v="3"/>
    <n v="97697.003599999996"/>
    <n v="156315.20809999999"/>
    <n v="136775.80499999999"/>
    <n v="218841.29139999999"/>
    <n v="175854.60649999999"/>
    <n v="281367.37469999999"/>
    <n v="234472.80869999999"/>
    <n v="375156.49949999998"/>
    <n v="293091.01089999999"/>
    <n v="468945.62439999997"/>
    <n v="332169.8124"/>
    <n v="531471.70759999997"/>
    <n v="371248.61379999999"/>
    <n v="593997.79090000002"/>
  </r>
  <r>
    <s v="7"/>
    <n v="8"/>
    <x v="40"/>
    <s v="IA"/>
    <x v="304"/>
    <s v="1"/>
    <x v="0"/>
    <n v="118526.48510000001"/>
    <n v="207421.34899999999"/>
    <n v="154188.74679999999"/>
    <n v="269830.30690000003"/>
    <n v="184550.06589999999"/>
    <n v="322962.61540000001"/>
    <n v="220477.3841"/>
    <n v="385835.42219999997"/>
    <n v="260424.84109999999"/>
    <n v="455743.47200000001"/>
    <n v="285815.6961"/>
    <n v="500177.4682"/>
    <n v="309825.59519999998"/>
    <n v="542194.7916"/>
  </r>
  <r>
    <s v="7"/>
    <n v="8"/>
    <x v="40"/>
    <s v="IA"/>
    <x v="304"/>
    <s v="2"/>
    <x v="1"/>
    <n v="97646.025800000003"/>
    <n v="170880.54509999999"/>
    <n v="130559.8803"/>
    <n v="228479.7905"/>
    <n v="161378.68539999999"/>
    <n v="282412.69939999998"/>
    <n v="203999.70610000001"/>
    <n v="356999.48560000001"/>
    <n v="247312.58869999999"/>
    <n v="432797.03029999998"/>
    <n v="273280.5612"/>
    <n v="478240.98210000002"/>
    <n v="297670.0282"/>
    <n v="520922.54940000002"/>
  </r>
  <r>
    <s v="7"/>
    <n v="8"/>
    <x v="40"/>
    <s v="IA"/>
    <x v="304"/>
    <s v="3"/>
    <x v="2"/>
    <n v="88999.813200000004"/>
    <n v="155749.67310000001"/>
    <n v="122711.8679"/>
    <n v="214745.7689"/>
    <n v="155349.86180000001"/>
    <n v="271862.25819999998"/>
    <n v="202278.6249"/>
    <n v="353987.59360000002"/>
    <n v="251840.8573"/>
    <n v="440721.5001"/>
    <n v="283127.22399999999"/>
    <n v="495472.64199999999"/>
    <n v="313874.19919999997"/>
    <n v="549279.84849999996"/>
  </r>
  <r>
    <s v="7"/>
    <n v="8"/>
    <x v="40"/>
    <s v="IA"/>
    <x v="304"/>
    <s v="4"/>
    <x v="3"/>
    <n v="102151.99950000001"/>
    <n v="163443.2015"/>
    <n v="143012.79920000001"/>
    <n v="228820.48209999999"/>
    <n v="183873.59899999999"/>
    <n v="294197.76270000002"/>
    <n v="245164.79860000001"/>
    <n v="392263.68359999999"/>
    <n v="306455.99829999998"/>
    <n v="490329.60450000002"/>
    <n v="347316.79800000001"/>
    <n v="555706.88509999996"/>
    <n v="388177.59779999999"/>
    <n v="621084.16579999996"/>
  </r>
  <r>
    <s v="7"/>
    <n v="8"/>
    <x v="40"/>
    <s v="IA"/>
    <x v="305"/>
    <s v="1"/>
    <x v="0"/>
    <n v="114299.22870000001"/>
    <n v="200023.6501"/>
    <n v="148353.56460000001"/>
    <n v="259618.73800000001"/>
    <n v="177273.49059999999"/>
    <n v="310228.60859999998"/>
    <n v="211378.4094"/>
    <n v="369912.21629999997"/>
    <n v="249390.81830000001"/>
    <n v="436433.93190000003"/>
    <n v="273584.424"/>
    <n v="478772.74190000002"/>
    <n v="296350.33"/>
    <n v="518613.07740000001"/>
  </r>
  <r>
    <s v="7"/>
    <n v="8"/>
    <x v="40"/>
    <s v="IA"/>
    <x v="305"/>
    <s v="2"/>
    <x v="1"/>
    <n v="95980.008700000006"/>
    <n v="167965.01509999999"/>
    <n v="127622.5766"/>
    <n v="223339.5091"/>
    <n v="156943.88190000001"/>
    <n v="274651.79320000001"/>
    <n v="196921.57769999999"/>
    <n v="344612.76089999999"/>
    <n v="237886.6715"/>
    <n v="416301.6752"/>
    <n v="262586.61629999999"/>
    <n v="459526.5784"/>
    <n v="285685.53940000001"/>
    <n v="499949.69400000002"/>
  </r>
  <r>
    <s v="7"/>
    <n v="8"/>
    <x v="40"/>
    <s v="IA"/>
    <x v="305"/>
    <s v="3"/>
    <x v="2"/>
    <n v="88662.058099999995"/>
    <n v="155158.60149999999"/>
    <n v="122470.5419"/>
    <n v="214323.44839999999"/>
    <n v="155336.6893"/>
    <n v="271839.20630000002"/>
    <n v="202856.42749999999"/>
    <n v="354998.74810000003"/>
    <n v="252686.6624"/>
    <n v="442201.65919999999"/>
    <n v="284366.94819999998"/>
    <n v="497642.1593"/>
    <n v="315573.99410000001"/>
    <n v="552254.48979999998"/>
  </r>
  <r>
    <s v="7"/>
    <n v="8"/>
    <x v="40"/>
    <s v="IA"/>
    <x v="305"/>
    <s v="4"/>
    <x v="3"/>
    <n v="98549.528399999996"/>
    <n v="157679.24789999999"/>
    <n v="137969.33979999999"/>
    <n v="220750.94699999999"/>
    <n v="177389.15109999999"/>
    <n v="283822.64600000001"/>
    <n v="236518.8682"/>
    <n v="378430.1948"/>
    <n v="295648.58529999998"/>
    <n v="473037.74349999998"/>
    <n v="335068.39659999998"/>
    <n v="536109.44259999995"/>
    <n v="374488.20799999998"/>
    <n v="599181.14170000004"/>
  </r>
  <r>
    <s v="7"/>
    <n v="8"/>
    <x v="40"/>
    <s v="IA"/>
    <x v="306"/>
    <s v="1"/>
    <x v="0"/>
    <n v="117637.1352"/>
    <n v="205864.98670000001"/>
    <n v="152842.1128"/>
    <n v="267473.6973"/>
    <n v="182773.2064"/>
    <n v="319853.11119999998"/>
    <n v="218125.51250000001"/>
    <n v="381719.64689999999"/>
    <n v="257485.14060000001"/>
    <n v="450598.99609999999"/>
    <n v="282520.8162"/>
    <n v="494411.42830000003"/>
    <n v="306131.7058"/>
    <n v="535730.48510000005"/>
  </r>
  <r>
    <s v="7"/>
    <n v="8"/>
    <x v="40"/>
    <s v="IA"/>
    <x v="306"/>
    <s v="2"/>
    <x v="1"/>
    <n v="97938.830100000006"/>
    <n v="171392.95250000001"/>
    <n v="130550.72809999999"/>
    <n v="228463.77410000001"/>
    <n v="160913.41219999999"/>
    <n v="281598.47139999998"/>
    <n v="202580.53229999999"/>
    <n v="354515.93160000001"/>
    <n v="245115.09049999999"/>
    <n v="428951.40830000001"/>
    <n v="270695.21659999999"/>
    <n v="473716.62900000002"/>
    <n v="294664.18910000002"/>
    <n v="515662.33100000001"/>
  </r>
  <r>
    <s v="7"/>
    <n v="8"/>
    <x v="40"/>
    <s v="IA"/>
    <x v="306"/>
    <s v="3"/>
    <x v="2"/>
    <n v="89933.248999999996"/>
    <n v="157383.18580000001"/>
    <n v="124125.5386"/>
    <n v="217219.69260000001"/>
    <n v="157304.5632"/>
    <n v="275282.98550000001"/>
    <n v="205159.67749999999"/>
    <n v="359029.43560000003"/>
    <n v="255499.19690000001"/>
    <n v="447123.59450000001"/>
    <n v="287403.10149999999"/>
    <n v="502955.4276"/>
    <n v="318798.14600000001"/>
    <n v="557896.75549999997"/>
  </r>
  <r>
    <s v="7"/>
    <n v="8"/>
    <x v="40"/>
    <s v="IA"/>
    <x v="306"/>
    <s v="4"/>
    <x v="3"/>
    <n v="101408.5396"/>
    <n v="162253.66570000001"/>
    <n v="141971.9553"/>
    <n v="227155.13200000001"/>
    <n v="182535.37109999999"/>
    <n v="292056.5981"/>
    <n v="243380.49479999999"/>
    <n v="389408.79759999999"/>
    <n v="304225.61859999999"/>
    <n v="486760.99699999997"/>
    <n v="344789.0343"/>
    <n v="551662.46310000005"/>
    <n v="385352.45010000002"/>
    <n v="616563.92949999997"/>
  </r>
  <r>
    <s v="7"/>
    <n v="8"/>
    <x v="41"/>
    <s v="KS"/>
    <x v="307"/>
    <s v="1"/>
    <x v="0"/>
    <n v="110195.05710000001"/>
    <n v="192841.3499"/>
    <n v="143221.20250000001"/>
    <n v="250637.10449999999"/>
    <n v="171310.3463"/>
    <n v="299793.10609999998"/>
    <n v="204503.99369999999"/>
    <n v="357881.989"/>
    <n v="241447.02720000001"/>
    <n v="422532.29749999999"/>
    <n v="264940.83159999998"/>
    <n v="463646.45539999998"/>
    <n v="287113.79609999998"/>
    <n v="502449.14319999999"/>
  </r>
  <r>
    <s v="7"/>
    <n v="8"/>
    <x v="41"/>
    <s v="KS"/>
    <x v="307"/>
    <s v="2"/>
    <x v="1"/>
    <n v="91481.602400000003"/>
    <n v="160092.80420000001"/>
    <n v="122044.3873"/>
    <n v="213577.67790000001"/>
    <n v="150543.54199999999"/>
    <n v="263451.1986"/>
    <n v="189736.26269999999"/>
    <n v="332038.45970000001"/>
    <n v="229695.47959999999"/>
    <n v="401967.0894"/>
    <n v="253706.51209999999"/>
    <n v="443986.39620000002"/>
    <n v="276219.65549999999"/>
    <n v="483384.3971"/>
  </r>
  <r>
    <s v="7"/>
    <n v="8"/>
    <x v="41"/>
    <s v="KS"/>
    <x v="307"/>
    <s v="3"/>
    <x v="2"/>
    <n v="83835.758400000006"/>
    <n v="146712.5773"/>
    <n v="115678.1024"/>
    <n v="202436.67920000001"/>
    <n v="146557.84450000001"/>
    <n v="256476.22779999999"/>
    <n v="191059.70629999999"/>
    <n v="334354.48609999998"/>
    <n v="237921.75289999999"/>
    <n v="416363.06760000001"/>
    <n v="267590.1311"/>
    <n v="468282.72930000001"/>
    <n v="296775.09220000001"/>
    <n v="519356.41139999998"/>
  </r>
  <r>
    <s v="7"/>
    <n v="8"/>
    <x v="41"/>
    <s v="KS"/>
    <x v="307"/>
    <s v="4"/>
    <x v="3"/>
    <n v="94987.263300000006"/>
    <n v="151979.62359999999"/>
    <n v="132982.16870000001"/>
    <n v="212771.4731"/>
    <n v="170977.07399999999"/>
    <n v="273563.32250000001"/>
    <n v="227969.43210000001"/>
    <n v="364751.09669999999"/>
    <n v="284961.79009999998"/>
    <n v="455938.87089999998"/>
    <n v="322956.69540000003"/>
    <n v="516730.72029999999"/>
    <n v="360951.60070000001"/>
    <n v="577522.56980000006"/>
  </r>
  <r>
    <s v="7"/>
    <n v="8"/>
    <x v="41"/>
    <s v="KS"/>
    <x v="308"/>
    <s v="1"/>
    <x v="0"/>
    <n v="114395.6516"/>
    <n v="200192.3904"/>
    <n v="148548.75150000001"/>
    <n v="259960.31510000001"/>
    <n v="177567.80489999999"/>
    <n v="310743.65860000002"/>
    <n v="211814.26089999999"/>
    <n v="370674.95669999998"/>
    <n v="249965.09880000001"/>
    <n v="437438.9228"/>
    <n v="274239.90710000001"/>
    <n v="479919.83750000002"/>
    <n v="297105.81900000002"/>
    <n v="519935.18339999998"/>
  </r>
  <r>
    <s v="7"/>
    <n v="8"/>
    <x v="41"/>
    <s v="KS"/>
    <x v="308"/>
    <s v="2"/>
    <x v="1"/>
    <n v="95682.372000000003"/>
    <n v="167444.15100000001"/>
    <n v="127371.9362"/>
    <n v="222900.8885"/>
    <n v="156801.0007"/>
    <n v="274401.7512"/>
    <n v="197046.53"/>
    <n v="344831.42749999999"/>
    <n v="238213.55119999999"/>
    <n v="416873.71470000001"/>
    <n v="263005.58769999997"/>
    <n v="460259.77840000001"/>
    <n v="286211.67839999998"/>
    <n v="500870.43729999999"/>
  </r>
  <r>
    <s v="7"/>
    <n v="8"/>
    <x v="41"/>
    <s v="KS"/>
    <x v="308"/>
    <s v="3"/>
    <x v="2"/>
    <n v="88145.679799999998"/>
    <n v="154254.93960000001"/>
    <n v="121711.99219999999"/>
    <n v="212995.98639999999"/>
    <n v="154315.70300000001"/>
    <n v="270052.48009999999"/>
    <n v="201403.51759999999"/>
    <n v="352456.1557"/>
    <n v="250851.51699999999"/>
    <n v="438990.15470000001"/>
    <n v="282243.86369999999"/>
    <n v="493926.76140000002"/>
    <n v="313152.79330000002"/>
    <n v="548017.38840000005"/>
  </r>
  <r>
    <s v="7"/>
    <n v="8"/>
    <x v="41"/>
    <s v="KS"/>
    <x v="308"/>
    <s v="4"/>
    <x v="3"/>
    <n v="98624.163799999995"/>
    <n v="157798.66450000001"/>
    <n v="138073.82939999999"/>
    <n v="220918.13029999999"/>
    <n v="177523.49479999999"/>
    <n v="284037.59600000002"/>
    <n v="236697.9932"/>
    <n v="378716.79470000003"/>
    <n v="295872.4915"/>
    <n v="473395.99339999998"/>
    <n v="335322.15700000001"/>
    <n v="536515.45920000004"/>
    <n v="374771.82250000001"/>
    <n v="599634.92500000005"/>
  </r>
  <r>
    <s v="7"/>
    <n v="8"/>
    <x v="41"/>
    <s v="KS"/>
    <x v="309"/>
    <s v="1"/>
    <x v="0"/>
    <n v="104360.3898"/>
    <n v="182630.68220000001"/>
    <n v="135493.1563"/>
    <n v="237113.02359999999"/>
    <n v="161940.6286"/>
    <n v="283396.10009999998"/>
    <n v="193143.7469"/>
    <n v="338001.55709999998"/>
    <n v="227910.959"/>
    <n v="398844.17810000002"/>
    <n v="250035.20319999999"/>
    <n v="437561.60570000001"/>
    <n v="270867.20860000001"/>
    <n v="474017.6152"/>
  </r>
  <r>
    <s v="7"/>
    <n v="8"/>
    <x v="41"/>
    <s v="KS"/>
    <x v="309"/>
    <s v="2"/>
    <x v="1"/>
    <n v="87419.98"/>
    <n v="152984.9651"/>
    <n v="116322.56510000001"/>
    <n v="203564.489"/>
    <n v="143141.2052"/>
    <n v="250497.10920000001"/>
    <n v="179775.0638"/>
    <n v="314606.3615"/>
    <n v="217272.7156"/>
    <n v="380227.2524"/>
    <n v="239865.1874"/>
    <n v="419764.07809999998"/>
    <n v="261005.14420000001"/>
    <n v="456759.0024"/>
  </r>
  <r>
    <s v="7"/>
    <n v="8"/>
    <x v="41"/>
    <s v="KS"/>
    <x v="309"/>
    <s v="3"/>
    <x v="2"/>
    <n v="80618.135599999994"/>
    <n v="141081.73740000001"/>
    <n v="111333.7213"/>
    <n v="194834.0122"/>
    <n v="141177.8989"/>
    <n v="247061.32310000001"/>
    <n v="184298.62210000001"/>
    <n v="322522.58850000001"/>
    <n v="229555.93350000001"/>
    <n v="401722.88370000001"/>
    <n v="258303.508"/>
    <n v="452031.13900000002"/>
    <n v="286613.46289999998"/>
    <n v="501573.56"/>
  </r>
  <r>
    <s v="7"/>
    <n v="8"/>
    <x v="41"/>
    <s v="KS"/>
    <x v="309"/>
    <s v="4"/>
    <x v="3"/>
    <n v="89975.389800000004"/>
    <n v="143960.62580000001"/>
    <n v="125965.5457"/>
    <n v="201544.87609999999"/>
    <n v="161955.7015"/>
    <n v="259129.12640000001"/>
    <n v="215940.93539999999"/>
    <n v="345505.50189999997"/>
    <n v="269926.1692"/>
    <n v="431881.87729999999"/>
    <n v="305916.32520000002"/>
    <n v="489466.1275"/>
    <n v="341906.48109999998"/>
    <n v="547050.37789999996"/>
  </r>
  <r>
    <s v="7"/>
    <n v="8"/>
    <x v="41"/>
    <s v="KS"/>
    <x v="310"/>
    <s v="1"/>
    <x v="0"/>
    <n v="128824.3619"/>
    <n v="225442.63329999999"/>
    <n v="167322.27970000001"/>
    <n v="292813.98940000002"/>
    <n v="200041.0808"/>
    <n v="350071.89150000003"/>
    <n v="238666.7605"/>
    <n v="417666.8309"/>
    <n v="281685.88900000002"/>
    <n v="492950.30579999997"/>
    <n v="309054.6728"/>
    <n v="540845.67720000003"/>
    <n v="334847.4522"/>
    <n v="585983.04130000004"/>
  </r>
  <r>
    <s v="7"/>
    <n v="8"/>
    <x v="41"/>
    <s v="KS"/>
    <x v="310"/>
    <s v="2"/>
    <x v="1"/>
    <n v="107550.2654"/>
    <n v="188212.9644"/>
    <n v="143247.58319999999"/>
    <n v="250683.27069999999"/>
    <n v="176432.50219999999"/>
    <n v="308756.87880000001"/>
    <n v="221878.18119999999"/>
    <n v="388286.81719999999"/>
    <n v="268326.23440000002"/>
    <n v="469570.91019999998"/>
    <n v="296283.0246"/>
    <n v="518495.29310000001"/>
    <n v="322462.53370000003"/>
    <n v="564309.43400000001"/>
  </r>
  <r>
    <s v="7"/>
    <n v="8"/>
    <x v="41"/>
    <s v="KS"/>
    <x v="310"/>
    <s v="3"/>
    <x v="2"/>
    <n v="98950.393200000006"/>
    <n v="173163.18799999999"/>
    <n v="136607.05960000001"/>
    <n v="239062.3542"/>
    <n v="173169.39970000001"/>
    <n v="303046.44939999998"/>
    <n v="225946.41339999999"/>
    <n v="395406.22350000002"/>
    <n v="281406.58470000001"/>
    <n v="492461.5233"/>
    <n v="316591.79519999999"/>
    <n v="554035.64159999997"/>
    <n v="351227.43680000002"/>
    <n v="614648.01450000005"/>
  </r>
  <r>
    <s v="7"/>
    <n v="8"/>
    <x v="41"/>
    <s v="KS"/>
    <x v="310"/>
    <s v="4"/>
    <x v="3"/>
    <n v="111059.1158"/>
    <n v="177694.58799999999"/>
    <n v="155482.76209999999"/>
    <n v="248772.42319999999"/>
    <n v="199906.40849999999"/>
    <n v="319850.25829999999"/>
    <n v="266541.87800000003"/>
    <n v="426467.0111"/>
    <n v="333177.34749999997"/>
    <n v="533083.76399999997"/>
    <n v="377600.9938"/>
    <n v="604161.59900000005"/>
    <n v="422024.64010000002"/>
    <n v="675239.43429999996"/>
  </r>
  <r>
    <s v="7"/>
    <n v="8"/>
    <x v="41"/>
    <s v="KS"/>
    <x v="311"/>
    <s v="1"/>
    <x v="0"/>
    <n v="103160.2209"/>
    <n v="180530.3867"/>
    <n v="133971.00080000001"/>
    <n v="234449.25140000001"/>
    <n v="160152.78479999999"/>
    <n v="280267.37339999998"/>
    <n v="191055.10089999999"/>
    <n v="334346.4265"/>
    <n v="225477.22630000001"/>
    <n v="394585.1459"/>
    <n v="247378.32680000001"/>
    <n v="432912.07199999999"/>
    <n v="268012.34740000003"/>
    <n v="469021.60800000001"/>
  </r>
  <r>
    <s v="7"/>
    <n v="8"/>
    <x v="41"/>
    <s v="KS"/>
    <x v="311"/>
    <s v="2"/>
    <x v="1"/>
    <n v="86219.761199999994"/>
    <n v="150884.5821"/>
    <n v="114800.4097"/>
    <n v="200900.71679999999"/>
    <n v="141353.36139999999"/>
    <n v="247368.38260000001"/>
    <n v="177686.41769999999"/>
    <n v="310951.23109999998"/>
    <n v="214838.98300000001"/>
    <n v="375968.22019999998"/>
    <n v="237208.31099999999"/>
    <n v="415114.5442"/>
    <n v="258150.28289999999"/>
    <n v="451762.9952"/>
  </r>
  <r>
    <s v="7"/>
    <n v="8"/>
    <x v="41"/>
    <s v="KS"/>
    <x v="311"/>
    <s v="3"/>
    <x v="2"/>
    <n v="79386.730500000005"/>
    <n v="138926.77849999999"/>
    <n v="109609.75410000001"/>
    <n v="191817.0698"/>
    <n v="138961.36979999999"/>
    <n v="243182.39720000001"/>
    <n v="181343.2499"/>
    <n v="317350.68729999999"/>
    <n v="225861.71840000001"/>
    <n v="395258.00719999999"/>
    <n v="254116.73079999999"/>
    <n v="444704.27899999998"/>
    <n v="281934.1237"/>
    <n v="493384.71639999998"/>
  </r>
  <r>
    <s v="7"/>
    <n v="8"/>
    <x v="41"/>
    <s v="KS"/>
    <x v="311"/>
    <s v="4"/>
    <x v="3"/>
    <n v="88936.276199999993"/>
    <n v="142298.0441"/>
    <n v="124510.7867"/>
    <n v="199217.26180000001"/>
    <n v="160085.2972"/>
    <n v="256136.47930000001"/>
    <n v="213447.06289999999"/>
    <n v="341515.30579999997"/>
    <n v="266808.82860000001"/>
    <n v="426894.1323"/>
    <n v="302383.33919999999"/>
    <n v="483813.34980000003"/>
    <n v="337957.84960000002"/>
    <n v="540732.56759999995"/>
  </r>
  <r>
    <s v="7"/>
    <n v="8"/>
    <x v="41"/>
    <s v="KS"/>
    <x v="312"/>
    <s v="1"/>
    <x v="0"/>
    <n v="110243.2686"/>
    <n v="192925.72010000001"/>
    <n v="143318.796"/>
    <n v="250807.89309999999"/>
    <n v="171457.50339999999"/>
    <n v="300050.6311"/>
    <n v="204721.91949999999"/>
    <n v="358263.3591"/>
    <n v="241734.16740000001"/>
    <n v="423034.7929"/>
    <n v="265268.57329999999"/>
    <n v="464220.00319999998"/>
    <n v="287491.54060000001"/>
    <n v="503110.1961"/>
  </r>
  <r>
    <s v="7"/>
    <n v="8"/>
    <x v="41"/>
    <s v="KS"/>
    <x v="312"/>
    <s v="2"/>
    <x v="1"/>
    <n v="91332.784100000004"/>
    <n v="159832.37210000001"/>
    <n v="121919.0672"/>
    <n v="213358.36749999999"/>
    <n v="150472.10149999999"/>
    <n v="263326.1777"/>
    <n v="189798.7389"/>
    <n v="332147.79300000001"/>
    <n v="229858.91949999999"/>
    <n v="402253.1091"/>
    <n v="253915.99789999999"/>
    <n v="444352.9963"/>
    <n v="276482.72499999998"/>
    <n v="483844.76870000002"/>
  </r>
  <r>
    <s v="7"/>
    <n v="8"/>
    <x v="41"/>
    <s v="KS"/>
    <x v="312"/>
    <s v="3"/>
    <x v="2"/>
    <n v="83577.569300000003"/>
    <n v="146260.7464"/>
    <n v="115298.8275"/>
    <n v="201772.94820000001"/>
    <n v="146047.35130000001"/>
    <n v="255582.86470000001"/>
    <n v="190333.25140000001"/>
    <n v="333083.1899"/>
    <n v="237004.1802"/>
    <n v="414757.31530000002"/>
    <n v="266528.58880000003"/>
    <n v="466425.03039999999"/>
    <n v="295564.49180000002"/>
    <n v="517237.86070000002"/>
  </r>
  <r>
    <s v="7"/>
    <n v="8"/>
    <x v="41"/>
    <s v="KS"/>
    <x v="312"/>
    <s v="4"/>
    <x v="3"/>
    <n v="95024.581000000006"/>
    <n v="152039.33199999999"/>
    <n v="133034.4135"/>
    <n v="212855.06469999999"/>
    <n v="171044.24590000001"/>
    <n v="273670.79749999999"/>
    <n v="228058.9945"/>
    <n v="364894.39669999998"/>
    <n v="285073.74310000002"/>
    <n v="456117.99589999998"/>
    <n v="323083.57559999998"/>
    <n v="516933.72869999998"/>
    <n v="361093.408"/>
    <n v="577749.46140000003"/>
  </r>
  <r>
    <s v="7"/>
    <n v="8"/>
    <x v="41"/>
    <s v="KS"/>
    <x v="313"/>
    <s v="1"/>
    <x v="0"/>
    <n v="115788.67049999999"/>
    <n v="202630.17319999999"/>
    <n v="150461.28599999999"/>
    <n v="263307.25050000002"/>
    <n v="179944.28349999999"/>
    <n v="314902.49619999999"/>
    <n v="214774.6177"/>
    <n v="375855.5809"/>
    <n v="253547.4014"/>
    <n v="443707.9523"/>
    <n v="278207.7599"/>
    <n v="486863.57980000001"/>
    <n v="301471.66930000001"/>
    <n v="527575.42130000005"/>
  </r>
  <r>
    <s v="7"/>
    <n v="8"/>
    <x v="41"/>
    <s v="KS"/>
    <x v="313"/>
    <s v="2"/>
    <x v="1"/>
    <n v="96287.320099999997"/>
    <n v="168502.81020000001"/>
    <n v="128392.8149"/>
    <n v="224687.42610000001"/>
    <n v="158303.0871"/>
    <n v="277030.40230000002"/>
    <n v="199385.08720000001"/>
    <n v="348923.90259999997"/>
    <n v="241301.05170000001"/>
    <n v="422276.84029999998"/>
    <n v="266500.41619999998"/>
    <n v="466375.72830000002"/>
    <n v="290118.82770000002"/>
    <n v="507707.9485"/>
  </r>
  <r>
    <s v="7"/>
    <n v="8"/>
    <x v="41"/>
    <s v="KS"/>
    <x v="313"/>
    <s v="3"/>
    <x v="2"/>
    <n v="88344.330499999996"/>
    <n v="154602.5785"/>
    <n v="121918.8628"/>
    <n v="213358.01"/>
    <n v="154490.26269999999"/>
    <n v="270357.95970000001"/>
    <n v="201453.07430000001"/>
    <n v="352542.88"/>
    <n v="250875.44690000001"/>
    <n v="439032.03200000001"/>
    <n v="282184.4779"/>
    <n v="493822.83630000002"/>
    <n v="312989.7377"/>
    <n v="547732.04079999996"/>
  </r>
  <r>
    <s v="7"/>
    <n v="8"/>
    <x v="41"/>
    <s v="KS"/>
    <x v="313"/>
    <s v="4"/>
    <x v="3"/>
    <n v="99812.551500000001"/>
    <n v="159700.08480000001"/>
    <n v="139737.57209999999"/>
    <n v="223580.11869999999"/>
    <n v="179662.59270000001"/>
    <n v="287460.15259999997"/>
    <n v="239550.12359999999"/>
    <n v="383280.2035"/>
    <n v="299437.6545"/>
    <n v="479100.25439999998"/>
    <n v="339362.67509999999"/>
    <n v="542980.28830000001"/>
    <n v="379287.69579999999"/>
    <n v="606860.32220000005"/>
  </r>
  <r>
    <s v="7"/>
    <n v="8"/>
    <x v="41"/>
    <s v="KS"/>
    <x v="314"/>
    <s v="1"/>
    <x v="0"/>
    <n v="111395.2259"/>
    <n v="194941.64540000001"/>
    <n v="144743.35810000001"/>
    <n v="253300.87659999999"/>
    <n v="173098.19010000001"/>
    <n v="302921.83270000003"/>
    <n v="206592.6397"/>
    <n v="361537.11949999997"/>
    <n v="243880.7598"/>
    <n v="426791.3296"/>
    <n v="267597.70809999999"/>
    <n v="468295.98910000001"/>
    <n v="289968.65740000003"/>
    <n v="507445.15049999999"/>
  </r>
  <r>
    <s v="7"/>
    <n v="8"/>
    <x v="41"/>
    <s v="KS"/>
    <x v="314"/>
    <s v="2"/>
    <x v="1"/>
    <n v="92681.821200000006"/>
    <n v="162193.18719999999"/>
    <n v="123566.5428"/>
    <n v="216241.45009999999"/>
    <n v="152331.38579999999"/>
    <n v="266579.9253"/>
    <n v="191824.9088"/>
    <n v="335693.59029999998"/>
    <n v="232129.21230000001"/>
    <n v="406226.12150000001"/>
    <n v="256363.38860000001"/>
    <n v="448635.9301"/>
    <n v="279074.51679999998"/>
    <n v="488380.40429999999"/>
  </r>
  <r>
    <s v="7"/>
    <n v="8"/>
    <x v="41"/>
    <s v="KS"/>
    <x v="314"/>
    <s v="3"/>
    <x v="2"/>
    <n v="85067.163499999995"/>
    <n v="148867.5361"/>
    <n v="117402.06939999999"/>
    <n v="205453.62150000001"/>
    <n v="148774.37359999999"/>
    <n v="260355.1537"/>
    <n v="194015.0785"/>
    <n v="339526.3873"/>
    <n v="241615.9681"/>
    <n v="422827.94410000002"/>
    <n v="271776.90820000001"/>
    <n v="475609.5894"/>
    <n v="301454.4314"/>
    <n v="527545.25490000006"/>
  </r>
  <r>
    <s v="7"/>
    <n v="8"/>
    <x v="41"/>
    <s v="KS"/>
    <x v="314"/>
    <s v="4"/>
    <x v="3"/>
    <n v="96026.376900000003"/>
    <n v="153642.2053"/>
    <n v="134436.9276"/>
    <n v="215099.08739999999"/>
    <n v="172847.47829999999"/>
    <n v="276555.96950000001"/>
    <n v="230463.3046"/>
    <n v="368741.29269999999"/>
    <n v="288079.13069999998"/>
    <n v="460926.61589999998"/>
    <n v="326489.6814"/>
    <n v="522383.49800000002"/>
    <n v="364900.23210000002"/>
    <n v="583840.38009999995"/>
  </r>
  <r>
    <s v="7"/>
    <n v="8"/>
    <x v="42"/>
    <s v="MO"/>
    <x v="315"/>
    <s v="1"/>
    <x v="0"/>
    <n v="111850.67939999999"/>
    <n v="195738.68900000001"/>
    <n v="145211.66010000001"/>
    <n v="254120.4051"/>
    <n v="173550.6459"/>
    <n v="303713.63020000001"/>
    <n v="206983.19149999999"/>
    <n v="362220.58510000003"/>
    <n v="244236.2127"/>
    <n v="427413.37219999998"/>
    <n v="267942.92940000002"/>
    <n v="468900.12650000001"/>
    <n v="290262.86290000001"/>
    <n v="507960.01"/>
  </r>
  <r>
    <s v="7"/>
    <n v="8"/>
    <x v="42"/>
    <s v="MO"/>
    <x v="315"/>
    <s v="2"/>
    <x v="1"/>
    <n v="93728.389299999995"/>
    <n v="164024.6813"/>
    <n v="124703.5857"/>
    <n v="218231.27499999999"/>
    <n v="153439.6348"/>
    <n v="268519.36099999998"/>
    <n v="192681.80960000001"/>
    <n v="337193.1667"/>
    <n v="232855.76629999999"/>
    <n v="407497.59100000001"/>
    <n v="257063.37760000001"/>
    <n v="449860.91080000001"/>
    <n v="279712.74739999999"/>
    <n v="489497.30790000001"/>
  </r>
  <r>
    <s v="7"/>
    <n v="8"/>
    <x v="42"/>
    <s v="MO"/>
    <x v="315"/>
    <s v="3"/>
    <x v="2"/>
    <n v="86457.437000000005"/>
    <n v="151300.51490000001"/>
    <n v="119401.8826"/>
    <n v="208953.29459999999"/>
    <n v="151414.1244"/>
    <n v="264974.71759999997"/>
    <n v="197672.13819999999"/>
    <n v="345926.24190000002"/>
    <n v="246215.80480000001"/>
    <n v="430877.65830000001"/>
    <n v="277054.93609999999"/>
    <n v="484846.13819999999"/>
    <n v="307425.91629999998"/>
    <n v="537995.35329999996"/>
  </r>
  <r>
    <s v="7"/>
    <n v="8"/>
    <x v="42"/>
    <s v="MO"/>
    <x v="315"/>
    <s v="4"/>
    <x v="3"/>
    <n v="96433.983600000007"/>
    <n v="154294.37609999999"/>
    <n v="135007.57709999999"/>
    <n v="216012.12650000001"/>
    <n v="173581.17050000001"/>
    <n v="277729.87699999998"/>
    <n v="231441.5607"/>
    <n v="370306.50270000001"/>
    <n v="289301.9509"/>
    <n v="462883.12839999999"/>
    <n v="327875.54430000001"/>
    <n v="524600.87879999995"/>
    <n v="366449.13780000003"/>
    <n v="586318.62919999997"/>
  </r>
  <r>
    <s v="7"/>
    <n v="8"/>
    <x v="42"/>
    <s v="MO"/>
    <x v="182"/>
    <s v="1"/>
    <x v="0"/>
    <n v="120230.319"/>
    <n v="210403.0582"/>
    <n v="156276.7977"/>
    <n v="273484.39600000001"/>
    <n v="186937.5226"/>
    <n v="327140.66460000002"/>
    <n v="223174.50769999999"/>
    <n v="390555.3885"/>
    <n v="263501.16690000001"/>
    <n v="461127.04210000002"/>
    <n v="289145.5355"/>
    <n v="506004.68719999999"/>
    <n v="313352.40649999998"/>
    <n v="548366.71140000003"/>
  </r>
  <r>
    <s v="7"/>
    <n v="8"/>
    <x v="42"/>
    <s v="MO"/>
    <x v="182"/>
    <s v="2"/>
    <x v="1"/>
    <n v="99743.994300000006"/>
    <n v="174551.9901"/>
    <n v="133093.75839999999"/>
    <n v="232914.0773"/>
    <n v="164203.33749999999"/>
    <n v="287355.8406"/>
    <n v="207007.72899999999"/>
    <n v="362263.5257"/>
    <n v="250636.31529999999"/>
    <n v="438613.55170000001"/>
    <n v="276846.91230000003"/>
    <n v="484482.09669999999"/>
    <n v="301426.18969999999"/>
    <n v="527495.83200000005"/>
  </r>
  <r>
    <s v="7"/>
    <n v="8"/>
    <x v="42"/>
    <s v="MO"/>
    <x v="182"/>
    <s v="3"/>
    <x v="2"/>
    <n v="91363.302599999995"/>
    <n v="159885.77970000001"/>
    <n v="126056.3734"/>
    <n v="220598.65340000001"/>
    <n v="159695.64850000001"/>
    <n v="279467.3848"/>
    <n v="208164.60190000001"/>
    <n v="364288.05320000002"/>
    <n v="259217.3364"/>
    <n v="453630.33860000002"/>
    <n v="291530.48670000001"/>
    <n v="510178.3518"/>
    <n v="323314.4227"/>
    <n v="565800.23979999998"/>
  </r>
  <r>
    <s v="7"/>
    <n v="8"/>
    <x v="42"/>
    <s v="MO"/>
    <x v="182"/>
    <s v="4"/>
    <x v="3"/>
    <n v="103636.03750000001"/>
    <n v="165817.6624"/>
    <n v="145090.45240000001"/>
    <n v="232144.7273"/>
    <n v="186544.86730000001"/>
    <n v="298471.79220000003"/>
    <n v="248726.48980000001"/>
    <n v="397962.38959999999"/>
    <n v="310908.11229999998"/>
    <n v="497452.98700000002"/>
    <n v="352362.52720000001"/>
    <n v="563780.05189999996"/>
    <n v="393816.94219999999"/>
    <n v="630107.11690000002"/>
  </r>
  <r>
    <s v="7"/>
    <n v="8"/>
    <x v="42"/>
    <s v="MO"/>
    <x v="316"/>
    <s v="1"/>
    <x v="0"/>
    <n v="120037.4765"/>
    <n v="210065.58379999999"/>
    <n v="155886.42850000001"/>
    <n v="272801.24969999999"/>
    <n v="186348.89929999999"/>
    <n v="326110.57380000001"/>
    <n v="222302.8107"/>
    <n v="389029.91879999998"/>
    <n v="262352.61320000002"/>
    <n v="459117.07309999998"/>
    <n v="287834.57709999999"/>
    <n v="503710.5098"/>
    <n v="311841.43680000002"/>
    <n v="545722.51439999999"/>
  </r>
  <r>
    <s v="7"/>
    <n v="8"/>
    <x v="42"/>
    <s v="MO"/>
    <x v="316"/>
    <s v="2"/>
    <x v="1"/>
    <n v="100339.27129999999"/>
    <n v="175593.72469999999"/>
    <n v="133595.04370000001"/>
    <n v="233791.32639999999"/>
    <n v="164489.10509999999"/>
    <n v="287855.9339"/>
    <n v="206757.83059999999"/>
    <n v="361826.2035"/>
    <n v="249982.5631"/>
    <n v="437469.48540000001"/>
    <n v="276008.97749999998"/>
    <n v="483015.71049999999"/>
    <n v="300373.92019999999"/>
    <n v="525654.36029999994"/>
  </r>
  <r>
    <s v="7"/>
    <n v="8"/>
    <x v="42"/>
    <s v="MO"/>
    <x v="316"/>
    <s v="3"/>
    <x v="2"/>
    <n v="92396.062699999995"/>
    <n v="161693.10990000001"/>
    <n v="127573.47779999999"/>
    <n v="223253.5863"/>
    <n v="161737.62789999999"/>
    <n v="283040.84889999998"/>
    <n v="211070.43049999999"/>
    <n v="369373.25349999999"/>
    <n v="262887.63819999999"/>
    <n v="460053.36680000002"/>
    <n v="295776.66820000001"/>
    <n v="517609.16950000002"/>
    <n v="328156.8383"/>
    <n v="574274.46710000001"/>
  </r>
  <r>
    <s v="7"/>
    <n v="8"/>
    <x v="42"/>
    <s v="MO"/>
    <x v="316"/>
    <s v="4"/>
    <x v="3"/>
    <n v="103486.7697"/>
    <n v="165578.834"/>
    <n v="144881.47760000001"/>
    <n v="231810.3676"/>
    <n v="186276.18539999999"/>
    <n v="298041.90110000002"/>
    <n v="248368.24720000001"/>
    <n v="397389.20150000002"/>
    <n v="310460.30900000001"/>
    <n v="496736.50199999998"/>
    <n v="351855.01689999999"/>
    <n v="562968.03540000005"/>
    <n v="393249.72480000003"/>
    <n v="629199.56909999996"/>
  </r>
  <r>
    <s v="7"/>
    <n v="8"/>
    <x v="42"/>
    <s v="MO"/>
    <x v="317"/>
    <s v="1"/>
    <x v="0"/>
    <n v="111802.4679"/>
    <n v="195654.31890000001"/>
    <n v="145114.06649999999"/>
    <n v="253949.6165"/>
    <n v="173403.48869999999"/>
    <n v="303456.10519999999"/>
    <n v="206765.26569999999"/>
    <n v="361839.21500000003"/>
    <n v="243949.0724"/>
    <n v="426910.87670000002"/>
    <n v="267615.18780000001"/>
    <n v="468326.57870000001"/>
    <n v="289885.11829999997"/>
    <n v="507298.9571"/>
  </r>
  <r>
    <s v="7"/>
    <n v="8"/>
    <x v="42"/>
    <s v="MO"/>
    <x v="317"/>
    <s v="2"/>
    <x v="1"/>
    <n v="93877.207699999999"/>
    <n v="164285.11350000001"/>
    <n v="124828.90579999999"/>
    <n v="218450.58530000001"/>
    <n v="153511.0754"/>
    <n v="268644.38189999998"/>
    <n v="192619.3334"/>
    <n v="337083.8334"/>
    <n v="232692.3265"/>
    <n v="407211.57130000001"/>
    <n v="256853.89189999999"/>
    <n v="449494.31079999998"/>
    <n v="279449.67790000001"/>
    <n v="489036.9363"/>
  </r>
  <r>
    <s v="7"/>
    <n v="8"/>
    <x v="42"/>
    <s v="MO"/>
    <x v="317"/>
    <s v="3"/>
    <x v="2"/>
    <n v="86715.626099999994"/>
    <n v="151752.34580000001"/>
    <n v="119781.1575"/>
    <n v="209617.02559999999"/>
    <n v="151924.6176"/>
    <n v="265868.0808"/>
    <n v="198398.59330000001"/>
    <n v="347197.53810000001"/>
    <n v="247133.3775"/>
    <n v="432483.4106"/>
    <n v="278116.47830000002"/>
    <n v="486703.8371"/>
    <n v="308636.51659999997"/>
    <n v="540113.90410000004"/>
  </r>
  <r>
    <s v="7"/>
    <n v="8"/>
    <x v="42"/>
    <s v="MO"/>
    <x v="317"/>
    <s v="4"/>
    <x v="3"/>
    <n v="96396.665900000007"/>
    <n v="154234.6678"/>
    <n v="134955.33230000001"/>
    <n v="215928.535"/>
    <n v="173513.99859999999"/>
    <n v="277622.402"/>
    <n v="231351.99830000001"/>
    <n v="370163.20260000002"/>
    <n v="289189.99780000001"/>
    <n v="462704.00339999999"/>
    <n v="327748.6642"/>
    <n v="524397.87049999996"/>
    <n v="366307.33049999998"/>
    <n v="586091.73759999999"/>
  </r>
  <r>
    <s v="7"/>
    <n v="8"/>
    <x v="42"/>
    <s v="MO"/>
    <x v="310"/>
    <s v="1"/>
    <x v="0"/>
    <n v="128127.84669999999"/>
    <n v="224223.7317"/>
    <n v="166366.0048"/>
    <n v="291140.50839999999"/>
    <n v="198852.83230000001"/>
    <n v="347992.45640000002"/>
    <n v="237186.57079999999"/>
    <n v="415076.49890000001"/>
    <n v="279894.7243"/>
    <n v="489815.76750000002"/>
    <n v="307070.7316"/>
    <n v="537373.78020000004"/>
    <n v="332664.51089999999"/>
    <n v="582162.89410000003"/>
  </r>
  <r>
    <s v="7"/>
    <n v="8"/>
    <x v="42"/>
    <s v="MO"/>
    <x v="310"/>
    <s v="2"/>
    <x v="1"/>
    <n v="107247.7873"/>
    <n v="187683.62779999999"/>
    <n v="142737.13819999999"/>
    <n v="249789.99189999999"/>
    <n v="175681.45170000001"/>
    <n v="307442.5404"/>
    <n v="220708.8927"/>
    <n v="386240.56229999999"/>
    <n v="266782.4718"/>
    <n v="466869.32579999999"/>
    <n v="294535.59659999999"/>
    <n v="515437.2941"/>
    <n v="320508.94390000001"/>
    <n v="560890.65190000006"/>
  </r>
  <r>
    <s v="7"/>
    <n v="8"/>
    <x v="42"/>
    <s v="MO"/>
    <x v="310"/>
    <s v="3"/>
    <x v="2"/>
    <n v="98851.064499999993"/>
    <n v="172989.36309999999"/>
    <n v="136503.61989999999"/>
    <n v="238881.33489999999"/>
    <n v="173082.11439999999"/>
    <n v="302893.70020000002"/>
    <n v="225921.62839999999"/>
    <n v="395362.84960000002"/>
    <n v="281394.6115"/>
    <n v="492440.57010000001"/>
    <n v="316621.47879999998"/>
    <n v="554087.58790000004"/>
    <n v="351308.9546"/>
    <n v="614790.67059999995"/>
  </r>
  <r>
    <s v="7"/>
    <n v="8"/>
    <x v="42"/>
    <s v="MO"/>
    <x v="310"/>
    <s v="4"/>
    <x v="3"/>
    <n v="110464.91710000001"/>
    <n v="176743.86989999999"/>
    <n v="154650.88380000001"/>
    <n v="247441.4178"/>
    <n v="198836.85060000001"/>
    <n v="318138.9657"/>
    <n v="265115.80080000003"/>
    <n v="424185.28769999999"/>
    <n v="331394.75109999999"/>
    <n v="530231.60959999997"/>
    <n v="375580.71789999999"/>
    <n v="600929.15749999997"/>
    <n v="419766.68469999998"/>
    <n v="671626.70550000004"/>
  </r>
  <r>
    <s v="7"/>
    <n v="8"/>
    <x v="42"/>
    <s v="MO"/>
    <x v="318"/>
    <s v="1"/>
    <x v="0"/>
    <n v="112906.21339999999"/>
    <n v="197585.87349999999"/>
    <n v="146441.03460000001"/>
    <n v="256271.81049999999"/>
    <n v="174897.01730000001"/>
    <n v="306069.78029999998"/>
    <n v="208418.0588"/>
    <n v="364731.6029"/>
    <n v="245808.52290000001"/>
    <n v="430164.91509999998"/>
    <n v="269616.57919999998"/>
    <n v="471829.0135"/>
    <n v="291984.48820000002"/>
    <n v="510972.85440000001"/>
  </r>
  <r>
    <s v="7"/>
    <n v="8"/>
    <x v="42"/>
    <s v="MO"/>
    <x v="318"/>
    <s v="2"/>
    <x v="1"/>
    <n v="95375.064100000003"/>
    <n v="166906.3622"/>
    <n v="126601.7026"/>
    <n v="221552.97940000001"/>
    <n v="155441.80069999999"/>
    <n v="272023.15130000003"/>
    <n v="194583.02669999999"/>
    <n v="340520.29670000001"/>
    <n v="234799.17850000001"/>
    <n v="410898.56229999999"/>
    <n v="259091.79560000001"/>
    <n v="453410.64230000001"/>
    <n v="281778.39860000001"/>
    <n v="493112.19750000001"/>
  </r>
  <r>
    <s v="7"/>
    <n v="8"/>
    <x v="42"/>
    <s v="MO"/>
    <x v="318"/>
    <s v="3"/>
    <x v="2"/>
    <n v="88463.410999999993"/>
    <n v="154810.96919999999"/>
    <n v="122263.6764"/>
    <n v="213961.4339"/>
    <n v="155162.1361"/>
    <n v="271533.73820000002"/>
    <n v="202806.87959999999"/>
    <n v="354912.0393"/>
    <n v="252662.74350000001"/>
    <n v="442159.80119999999"/>
    <n v="284426.34639999998"/>
    <n v="497746.10619999998"/>
    <n v="315737.0638"/>
    <n v="552539.86179999996"/>
  </r>
  <r>
    <s v="7"/>
    <n v="8"/>
    <x v="42"/>
    <s v="MO"/>
    <x v="318"/>
    <s v="4"/>
    <x v="3"/>
    <n v="97361.143800000005"/>
    <n v="155777.83249999999"/>
    <n v="136305.60140000001"/>
    <n v="218088.96539999999"/>
    <n v="175250.0589"/>
    <n v="280400.09840000002"/>
    <n v="233666.7452"/>
    <n v="373866.79790000001"/>
    <n v="292083.43150000001"/>
    <n v="467333.49739999999"/>
    <n v="331027.88900000002"/>
    <n v="529644.63029999996"/>
    <n v="369972.34659999999"/>
    <n v="591955.76340000005"/>
  </r>
  <r>
    <s v="7"/>
    <n v="8"/>
    <x v="42"/>
    <s v="MO"/>
    <x v="18"/>
    <s v="1"/>
    <x v="0"/>
    <n v="118285.43120000001"/>
    <n v="206999.50459999999"/>
    <n v="153700.78400000001"/>
    <n v="268976.37209999998"/>
    <n v="183814.28539999999"/>
    <n v="321674.99959999998"/>
    <n v="219387.76130000001"/>
    <n v="383928.58230000001"/>
    <n v="258989.14720000001"/>
    <n v="453231.00750000001"/>
    <n v="284176.99609999999"/>
    <n v="497309.74300000002"/>
    <n v="307936.88089999999"/>
    <n v="538889.54169999994"/>
  </r>
  <r>
    <s v="7"/>
    <n v="8"/>
    <x v="42"/>
    <s v="MO"/>
    <x v="18"/>
    <s v="2"/>
    <x v="1"/>
    <n v="98390.121100000004"/>
    <n v="172182.71189999999"/>
    <n v="131186.48560000001"/>
    <n v="229576.3499"/>
    <n v="161735.89350000001"/>
    <n v="283037.8137"/>
    <n v="203687.3315"/>
    <n v="356452.83010000002"/>
    <n v="246495.39670000001"/>
    <n v="431366.94410000002"/>
    <n v="272233.14059999998"/>
    <n v="476407.99589999998"/>
    <n v="296354.68920000002"/>
    <n v="518620.70620000002"/>
  </r>
  <r>
    <s v="7"/>
    <n v="8"/>
    <x v="42"/>
    <s v="MO"/>
    <x v="18"/>
    <s v="3"/>
    <x v="2"/>
    <n v="90290.762400000007"/>
    <n v="158008.83420000001"/>
    <n v="124608.2473"/>
    <n v="218064.43280000001"/>
    <n v="157902.3345"/>
    <n v="276329.08539999998"/>
    <n v="205910.9086"/>
    <n v="360344.09"/>
    <n v="256428.73180000001"/>
    <n v="448750.2806"/>
    <n v="288434.94770000002"/>
    <n v="504761.15860000002"/>
    <n v="319927.21519999998"/>
    <n v="559872.62659999996"/>
  </r>
  <r>
    <s v="7"/>
    <n v="8"/>
    <x v="42"/>
    <s v="MO"/>
    <x v="18"/>
    <s v="4"/>
    <x v="3"/>
    <n v="101965.414"/>
    <n v="163144.6649"/>
    <n v="142751.57949999999"/>
    <n v="228402.53080000001"/>
    <n v="183537.7452"/>
    <n v="293660.39669999998"/>
    <n v="244716.99359999999"/>
    <n v="391547.19559999998"/>
    <n v="305896.24200000003"/>
    <n v="489433.99440000003"/>
    <n v="346682.40759999998"/>
    <n v="554691.86029999994"/>
    <n v="387468.57319999998"/>
    <n v="619949.72629999998"/>
  </r>
  <r>
    <s v="7"/>
    <n v="8"/>
    <x v="42"/>
    <s v="MO"/>
    <x v="319"/>
    <s v="1"/>
    <x v="0"/>
    <n v="124430.9135"/>
    <n v="217754.0986"/>
    <n v="161604.34659999999"/>
    <n v="282807.6066"/>
    <n v="193194.98130000001"/>
    <n v="338091.21710000001"/>
    <n v="230484.77489999999"/>
    <n v="403348.35619999998"/>
    <n v="272019.23849999998"/>
    <n v="476033.66739999998"/>
    <n v="298444.61109999998"/>
    <n v="522278.06939999998"/>
    <n v="323344.42940000002"/>
    <n v="565852.75159999996"/>
  </r>
  <r>
    <s v="7"/>
    <n v="8"/>
    <x v="42"/>
    <s v="MO"/>
    <x v="319"/>
    <s v="2"/>
    <x v="1"/>
    <n v="103944.76390000001"/>
    <n v="181903.33679999999"/>
    <n v="138421.30739999999"/>
    <n v="242237.2879"/>
    <n v="170460.79610000001"/>
    <n v="298306.39319999999"/>
    <n v="214317.99619999999"/>
    <n v="375056.49339999998"/>
    <n v="259154.38690000001"/>
    <n v="453520.17700000003"/>
    <n v="286145.98790000001"/>
    <n v="500755.47889999999"/>
    <n v="311418.21260000003"/>
    <n v="544981.87210000004"/>
  </r>
  <r>
    <s v="7"/>
    <n v="8"/>
    <x v="42"/>
    <s v="MO"/>
    <x v="319"/>
    <s v="3"/>
    <x v="2"/>
    <n v="95673.224000000002"/>
    <n v="167428.14199999999"/>
    <n v="132090.26329999999"/>
    <n v="231157.9607"/>
    <n v="167453.50690000001"/>
    <n v="293043.63709999999"/>
    <n v="218508.41320000001"/>
    <n v="382389.723"/>
    <n v="272147.1005"/>
    <n v="476257.42570000002"/>
    <n v="306184.2194"/>
    <n v="535822.38379999995"/>
    <n v="339692.1238"/>
    <n v="594461.21680000005"/>
  </r>
  <r>
    <s v="7"/>
    <n v="8"/>
    <x v="42"/>
    <s v="MO"/>
    <x v="319"/>
    <s v="4"/>
    <x v="3"/>
    <n v="107272.9379"/>
    <n v="171636.70319999999"/>
    <n v="150182.11309999999"/>
    <n v="240291.38449999999"/>
    <n v="193091.28820000001"/>
    <n v="308946.06569999998"/>
    <n v="257455.05100000001"/>
    <n v="411928.08769999997"/>
    <n v="321818.8137"/>
    <n v="514910.10950000002"/>
    <n v="364727.98879999999"/>
    <n v="583564.79079999996"/>
    <n v="407637.16399999999"/>
    <n v="652219.47210000001"/>
  </r>
  <r>
    <s v="7"/>
    <n v="8"/>
    <x v="42"/>
    <s v="MO"/>
    <x v="320"/>
    <s v="1"/>
    <x v="0"/>
    <n v="129376.23480000001"/>
    <n v="226408.41080000001"/>
    <n v="167985.764"/>
    <n v="293975.087"/>
    <n v="200787.8456"/>
    <n v="351378.72979999997"/>
    <n v="239493.15770000001"/>
    <n v="419113.02590000001"/>
    <n v="282615.6152"/>
    <n v="494577.32640000002"/>
    <n v="310055.36930000002"/>
    <n v="542596.89639999997"/>
    <n v="335897.13819999999"/>
    <n v="587819.99190000002"/>
  </r>
  <r>
    <s v="7"/>
    <n v="8"/>
    <x v="42"/>
    <s v="MO"/>
    <x v="320"/>
    <s v="2"/>
    <x v="1"/>
    <n v="108299.19319999999"/>
    <n v="189523.58809999999"/>
    <n v="144133.98120000001"/>
    <n v="252234.46710000001"/>
    <n v="177397.86470000001"/>
    <n v="310446.26319999999"/>
    <n v="222860.0281"/>
    <n v="390005.0491"/>
    <n v="269379.66080000001"/>
    <n v="471414.40649999998"/>
    <n v="297401.97710000002"/>
    <n v="520453.46"/>
    <n v="323626.89480000001"/>
    <n v="566347.06590000005"/>
  </r>
  <r>
    <s v="7"/>
    <n v="8"/>
    <x v="42"/>
    <s v="MO"/>
    <x v="320"/>
    <s v="3"/>
    <x v="2"/>
    <n v="99824.284799999994"/>
    <n v="174692.49840000001"/>
    <n v="137848.31789999999"/>
    <n v="241234.5564"/>
    <n v="174788.1574"/>
    <n v="305879.27549999999"/>
    <n v="228150.55439999999"/>
    <n v="399263.47029999999"/>
    <n v="284171.26500000001"/>
    <n v="497299.71380000003"/>
    <n v="319746.72600000002"/>
    <n v="559556.77060000005"/>
    <n v="354777.70689999999"/>
    <n v="620860.98699999996"/>
  </r>
  <r>
    <s v="7"/>
    <n v="8"/>
    <x v="42"/>
    <s v="MO"/>
    <x v="320"/>
    <s v="4"/>
    <x v="3"/>
    <n v="111541.35490000001"/>
    <n v="178466.17050000001"/>
    <n v="156157.89679999999"/>
    <n v="249852.63870000001"/>
    <n v="200774.4388"/>
    <n v="321239.10680000001"/>
    <n v="267699.25170000002"/>
    <n v="428318.80910000001"/>
    <n v="334624.06469999999"/>
    <n v="535398.51139999996"/>
    <n v="379240.6066"/>
    <n v="606784.97959999996"/>
    <n v="423857.14860000001"/>
    <n v="678171.44779999997"/>
  </r>
  <r>
    <s v="7"/>
    <n v="8"/>
    <x v="43"/>
    <s v="NE"/>
    <x v="321"/>
    <s v="1"/>
    <x v="0"/>
    <n v="114395.6516"/>
    <n v="200192.3904"/>
    <n v="148548.75150000001"/>
    <n v="259960.31510000001"/>
    <n v="177567.80489999999"/>
    <n v="310743.65860000002"/>
    <n v="211814.26089999999"/>
    <n v="370674.95669999998"/>
    <n v="249965.09880000001"/>
    <n v="437438.9228"/>
    <n v="274239.90710000001"/>
    <n v="479919.83750000002"/>
    <n v="297105.81900000002"/>
    <n v="519935.18339999998"/>
  </r>
  <r>
    <s v="7"/>
    <n v="8"/>
    <x v="43"/>
    <s v="NE"/>
    <x v="321"/>
    <s v="2"/>
    <x v="1"/>
    <n v="95682.372000000003"/>
    <n v="167444.15100000001"/>
    <n v="127371.9362"/>
    <n v="222900.8885"/>
    <n v="156801.0007"/>
    <n v="274401.7512"/>
    <n v="197046.53"/>
    <n v="344831.42749999999"/>
    <n v="238213.55119999999"/>
    <n v="416873.71470000001"/>
    <n v="263005.58769999997"/>
    <n v="460259.77840000001"/>
    <n v="286211.67839999998"/>
    <n v="500870.43729999999"/>
  </r>
  <r>
    <s v="7"/>
    <n v="8"/>
    <x v="43"/>
    <s v="NE"/>
    <x v="321"/>
    <s v="3"/>
    <x v="2"/>
    <n v="88145.679799999998"/>
    <n v="154254.93960000001"/>
    <n v="121711.99219999999"/>
    <n v="212995.98639999999"/>
    <n v="154315.70300000001"/>
    <n v="270052.48009999999"/>
    <n v="201403.51759999999"/>
    <n v="352456.1557"/>
    <n v="250851.51699999999"/>
    <n v="438990.15470000001"/>
    <n v="282243.86369999999"/>
    <n v="493926.76140000002"/>
    <n v="313152.79330000002"/>
    <n v="548017.38840000005"/>
  </r>
  <r>
    <s v="7"/>
    <n v="8"/>
    <x v="43"/>
    <s v="NE"/>
    <x v="321"/>
    <s v="4"/>
    <x v="3"/>
    <n v="98624.163799999995"/>
    <n v="157798.66450000001"/>
    <n v="138073.82939999999"/>
    <n v="220918.13029999999"/>
    <n v="177523.49479999999"/>
    <n v="284037.59600000002"/>
    <n v="236697.9932"/>
    <n v="378716.79470000003"/>
    <n v="295872.4915"/>
    <n v="473395.99339999998"/>
    <n v="335322.15700000001"/>
    <n v="536515.45920000004"/>
    <n v="374771.82250000001"/>
    <n v="599634.92500000005"/>
  </r>
  <r>
    <s v="7"/>
    <n v="8"/>
    <x v="43"/>
    <s v="NE"/>
    <x v="322"/>
    <s v="1"/>
    <x v="0"/>
    <n v="112450.76390000001"/>
    <n v="196788.83670000001"/>
    <n v="145972.7378"/>
    <n v="255452.29120000001"/>
    <n v="174444.56770000001"/>
    <n v="305277.99359999999"/>
    <n v="208027.51449999999"/>
    <n v="364048.15039999998"/>
    <n v="245453.079"/>
    <n v="429542.88829999999"/>
    <n v="269271.3676"/>
    <n v="471224.8934"/>
    <n v="291690.29350000003"/>
    <n v="510458.01360000001"/>
  </r>
  <r>
    <s v="7"/>
    <n v="8"/>
    <x v="43"/>
    <s v="NE"/>
    <x v="322"/>
    <s v="2"/>
    <x v="1"/>
    <n v="94328.498699999996"/>
    <n v="165074.87280000001"/>
    <n v="125464.6634"/>
    <n v="219563.1611"/>
    <n v="154333.55669999999"/>
    <n v="270083.7243"/>
    <n v="193726.13260000001"/>
    <n v="339020.73190000001"/>
    <n v="234072.63269999999"/>
    <n v="409627.10710000002"/>
    <n v="258391.81589999999"/>
    <n v="452185.6777"/>
    <n v="281140.17800000001"/>
    <n v="491995.31160000002"/>
  </r>
  <r>
    <s v="7"/>
    <n v="8"/>
    <x v="43"/>
    <s v="NE"/>
    <x v="322"/>
    <s v="3"/>
    <x v="2"/>
    <n v="87073.139599999995"/>
    <n v="152377.99419999999"/>
    <n v="120263.8662"/>
    <n v="210461.76579999999"/>
    <n v="152522.38889999999"/>
    <n v="266914.18050000002"/>
    <n v="199149.82430000001"/>
    <n v="348512.1925"/>
    <n v="248062.9124"/>
    <n v="434110.09669999999"/>
    <n v="279148.3247"/>
    <n v="488509.56819999998"/>
    <n v="309765.5858"/>
    <n v="542089.77520000003"/>
  </r>
  <r>
    <s v="7"/>
    <n v="8"/>
    <x v="43"/>
    <s v="NE"/>
    <x v="322"/>
    <s v="4"/>
    <x v="3"/>
    <n v="96953.540399999998"/>
    <n v="155125.66699999999"/>
    <n v="135734.9566"/>
    <n v="217175.93369999999"/>
    <n v="174516.37270000001"/>
    <n v="279226.20059999998"/>
    <n v="232688.497"/>
    <n v="372301.60070000001"/>
    <n v="290860.62119999999"/>
    <n v="465377.00089999998"/>
    <n v="329642.03739999997"/>
    <n v="527427.26769999997"/>
    <n v="368423.4535"/>
    <n v="589477.53449999995"/>
  </r>
  <r>
    <s v="7"/>
    <n v="8"/>
    <x v="43"/>
    <s v="NE"/>
    <x v="118"/>
    <s v="1"/>
    <x v="0"/>
    <n v="115188.586"/>
    <n v="201580.02549999999"/>
    <n v="149700.20819999999"/>
    <n v="261975.36439999999"/>
    <n v="179050.36170000001"/>
    <n v="313338.13290000003"/>
    <n v="213730.2947"/>
    <n v="374028.01569999999"/>
    <n v="252330.535"/>
    <n v="441578.4363"/>
    <n v="276879.32160000002"/>
    <n v="484538.81290000002"/>
    <n v="300044.23869999999"/>
    <n v="525077.41760000004"/>
  </r>
  <r>
    <s v="7"/>
    <n v="8"/>
    <x v="43"/>
    <s v="NE"/>
    <x v="118"/>
    <s v="2"/>
    <x v="1"/>
    <n v="95687.210600000006"/>
    <n v="167452.61869999999"/>
    <n v="127631.7372"/>
    <n v="223355.54"/>
    <n v="157409.16510000001"/>
    <n v="275466.03909999999"/>
    <n v="198340.76420000001"/>
    <n v="347096.33730000001"/>
    <n v="240084.18530000001"/>
    <n v="420147.32429999998"/>
    <n v="265171.9779"/>
    <n v="464050.96139999997"/>
    <n v="288691.3971"/>
    <n v="505209.9449"/>
  </r>
  <r>
    <s v="7"/>
    <n v="8"/>
    <x v="43"/>
    <s v="NE"/>
    <x v="118"/>
    <s v="3"/>
    <x v="2"/>
    <n v="87728.627999999997"/>
    <n v="153525.09899999999"/>
    <n v="121056.8793"/>
    <n v="211849.53880000001"/>
    <n v="153381.9982"/>
    <n v="268418.49680000002"/>
    <n v="199975.38819999999"/>
    <n v="349956.92940000002"/>
    <n v="249028.33919999999"/>
    <n v="435799.59379999997"/>
    <n v="280091.08929999999"/>
    <n v="490159.40639999998"/>
    <n v="310650.06809999997"/>
    <n v="543637.61899999995"/>
  </r>
  <r>
    <s v="7"/>
    <n v="8"/>
    <x v="43"/>
    <s v="NE"/>
    <x v="118"/>
    <s v="4"/>
    <x v="3"/>
    <n v="99292.994699999996"/>
    <n v="158868.79389999999"/>
    <n v="139010.19270000001"/>
    <n v="222416.31159999999"/>
    <n v="178727.39050000001"/>
    <n v="285963.82909999997"/>
    <n v="238303.18729999999"/>
    <n v="381285.1054"/>
    <n v="297878.98420000001"/>
    <n v="476606.38189999998"/>
    <n v="337596.18209999998"/>
    <n v="540153.89939999999"/>
    <n v="377313.38"/>
    <n v="603701.41700000002"/>
  </r>
  <r>
    <s v="7"/>
    <n v="8"/>
    <x v="43"/>
    <s v="NE"/>
    <x v="323"/>
    <s v="1"/>
    <x v="0"/>
    <n v="113243.6943"/>
    <n v="198176.465"/>
    <n v="147124.1894"/>
    <n v="257467.3315"/>
    <n v="175927.1182"/>
    <n v="307872.45699999999"/>
    <n v="209943.54070000001"/>
    <n v="367401.19620000001"/>
    <n v="247818.50630000001"/>
    <n v="433682.386"/>
    <n v="271910.77230000001"/>
    <n v="475843.85149999999"/>
    <n v="294628.7023"/>
    <n v="515600.2291"/>
  </r>
  <r>
    <s v="7"/>
    <n v="8"/>
    <x v="43"/>
    <s v="NE"/>
    <x v="323"/>
    <s v="2"/>
    <x v="1"/>
    <n v="94333.334700000007"/>
    <n v="165083.33590000001"/>
    <n v="125724.46060000001"/>
    <n v="220017.80600000001"/>
    <n v="154941.7163"/>
    <n v="271148.0036"/>
    <n v="195020.36009999999"/>
    <n v="341285.63020000001"/>
    <n v="235943.25839999999"/>
    <n v="412900.7023"/>
    <n v="260558.19690000001"/>
    <n v="455976.84460000001"/>
    <n v="283619.88669999997"/>
    <n v="496334.80160000001"/>
  </r>
  <r>
    <s v="7"/>
    <n v="8"/>
    <x v="43"/>
    <s v="NE"/>
    <x v="323"/>
    <s v="3"/>
    <x v="2"/>
    <n v="86656.085600000006"/>
    <n v="151648.14989999999"/>
    <n v="119608.7504"/>
    <n v="209315.3131"/>
    <n v="151588.68059999999"/>
    <n v="265280.1911"/>
    <n v="197721.6905"/>
    <n v="346012.9583"/>
    <n v="246239.7291"/>
    <n v="430919.52590000001"/>
    <n v="276995.5442"/>
    <n v="484742.20240000001"/>
    <n v="307262.85379999998"/>
    <n v="537709.99399999995"/>
  </r>
  <r>
    <s v="7"/>
    <n v="8"/>
    <x v="43"/>
    <s v="NE"/>
    <x v="323"/>
    <s v="4"/>
    <x v="3"/>
    <n v="97622.368000000002"/>
    <n v="156195.79120000001"/>
    <n v="136671.31520000001"/>
    <n v="218674.10759999999"/>
    <n v="175720.26240000001"/>
    <n v="281152.424"/>
    <n v="234293.68309999999"/>
    <n v="374869.89870000002"/>
    <n v="292867.10399999999"/>
    <n v="468587.37339999998"/>
    <n v="331916.05119999999"/>
    <n v="531065.68980000005"/>
    <n v="370964.99839999998"/>
    <n v="593544.00619999995"/>
  </r>
  <r>
    <s v="7"/>
    <n v="8"/>
    <x v="43"/>
    <s v="NE"/>
    <x v="324"/>
    <s v="1"/>
    <x v="0"/>
    <n v="114947.5246"/>
    <n v="201158.16800000001"/>
    <n v="149212.23579999999"/>
    <n v="261121.41269999999"/>
    <n v="178314.56959999999"/>
    <n v="312050.49690000003"/>
    <n v="212640.65820000001"/>
    <n v="372121.15169999999"/>
    <n v="250894.82490000001"/>
    <n v="439065.94349999999"/>
    <n v="275240.60379999998"/>
    <n v="481671.05660000001"/>
    <n v="298155.50510000001"/>
    <n v="521772.13400000002"/>
  </r>
  <r>
    <s v="7"/>
    <n v="8"/>
    <x v="43"/>
    <s v="NE"/>
    <x v="324"/>
    <s v="2"/>
    <x v="1"/>
    <n v="96431.299799999993"/>
    <n v="168754.7746"/>
    <n v="128258.3342"/>
    <n v="224452.08489999999"/>
    <n v="157766.36309999999"/>
    <n v="276091.13549999997"/>
    <n v="198028.3769"/>
    <n v="346549.6594"/>
    <n v="239266.97769999999"/>
    <n v="418717.21100000001"/>
    <n v="264124.54019999999"/>
    <n v="462217.94530000002"/>
    <n v="287376.03960000002"/>
    <n v="502908.06929999997"/>
  </r>
  <r>
    <s v="7"/>
    <n v="8"/>
    <x v="43"/>
    <s v="NE"/>
    <x v="324"/>
    <s v="3"/>
    <x v="2"/>
    <n v="89019.571500000005"/>
    <n v="155784.2501"/>
    <n v="122953.2506"/>
    <n v="215168.18859999999"/>
    <n v="155934.46059999999"/>
    <n v="272885.30619999999"/>
    <n v="203607.6586"/>
    <n v="356313.40259999997"/>
    <n v="253616.1972"/>
    <n v="443828.34519999998"/>
    <n v="285398.79450000002"/>
    <n v="499447.89039999997"/>
    <n v="316703.06339999998"/>
    <n v="554230.36089999997"/>
  </r>
  <r>
    <s v="7"/>
    <n v="8"/>
    <x v="43"/>
    <s v="NE"/>
    <x v="324"/>
    <s v="4"/>
    <x v="3"/>
    <n v="99106.402799999996"/>
    <n v="158570.247"/>
    <n v="138748.96400000001"/>
    <n v="221998.34580000001"/>
    <n v="178391.5252"/>
    <n v="285426.44459999999"/>
    <n v="237855.36689999999"/>
    <n v="380568.59279999998"/>
    <n v="297319.20860000001"/>
    <n v="475710.74099999998"/>
    <n v="336961.76980000001"/>
    <n v="539138.83979999996"/>
    <n v="376604.3309"/>
    <n v="602566.93850000005"/>
  </r>
  <r>
    <s v="8"/>
    <n v="9"/>
    <x v="44"/>
    <s v="CO"/>
    <x v="325"/>
    <s v="1"/>
    <x v="0"/>
    <n v="118740.8846"/>
    <n v="207796.54810000001"/>
    <n v="154169.08600000001"/>
    <n v="269795.90039999998"/>
    <n v="184266.74119999999"/>
    <n v="322466.79710000003"/>
    <n v="219778.3131"/>
    <n v="384612.04790000001"/>
    <n v="259344.60010000001"/>
    <n v="453853.05009999999"/>
    <n v="284522.21740000002"/>
    <n v="497913.88030000002"/>
    <n v="308231.08639999997"/>
    <n v="539404.40119999996"/>
  </r>
  <r>
    <s v="8"/>
    <n v="9"/>
    <x v="44"/>
    <s v="CO"/>
    <x v="325"/>
    <s v="2"/>
    <x v="1"/>
    <n v="99436.689199999993"/>
    <n v="174014.20600000001"/>
    <n v="132323.52849999999"/>
    <n v="231566.17490000001"/>
    <n v="162844.14249999999"/>
    <n v="284977.24930000002"/>
    <n v="204544.2323"/>
    <n v="357952.40649999998"/>
    <n v="247221.95069999999"/>
    <n v="432638.41369999998"/>
    <n v="272933.12959999999"/>
    <n v="477632.97659999999"/>
    <n v="296992.91989999998"/>
    <n v="519737.60989999998"/>
  </r>
  <r>
    <s v="8"/>
    <n v="9"/>
    <x v="44"/>
    <s v="CO"/>
    <x v="325"/>
    <s v="3"/>
    <x v="2"/>
    <n v="91681.035900000003"/>
    <n v="160441.81289999999"/>
    <n v="126608.06050000001"/>
    <n v="221564.1059"/>
    <n v="160542.08530000001"/>
    <n v="280948.64929999999"/>
    <n v="209567.96840000001"/>
    <n v="366743.94469999999"/>
    <n v="261028.56839999999"/>
    <n v="456799.99479999999"/>
    <n v="293712.97560000001"/>
    <n v="513997.70730000001"/>
    <n v="325898.69990000001"/>
    <n v="570322.72490000003"/>
  </r>
  <r>
    <s v="8"/>
    <n v="9"/>
    <x v="44"/>
    <s v="CO"/>
    <x v="325"/>
    <s v="4"/>
    <x v="3"/>
    <n v="102373.02069999999"/>
    <n v="163796.83559999999"/>
    <n v="143322.22899999999"/>
    <n v="229315.5699"/>
    <n v="184271.43729999999"/>
    <n v="294834.30410000001"/>
    <n v="245695.24969999999"/>
    <n v="393112.40549999999"/>
    <n v="307119.06219999999"/>
    <n v="491390.50689999998"/>
    <n v="348068.27049999998"/>
    <n v="556909.24109999998"/>
    <n v="389017.47879999998"/>
    <n v="622427.9754"/>
  </r>
  <r>
    <s v="8"/>
    <n v="9"/>
    <x v="44"/>
    <s v="CO"/>
    <x v="326"/>
    <s v="1"/>
    <x v="0"/>
    <n v="115140.37450000001"/>
    <n v="201495.65530000001"/>
    <n v="149602.61480000001"/>
    <n v="261804.57579999999"/>
    <n v="178903.20449999999"/>
    <n v="313080.6078"/>
    <n v="213512.3689"/>
    <n v="373646.64559999999"/>
    <n v="252043.39480000001"/>
    <n v="441075.94079999998"/>
    <n v="276551.58010000002"/>
    <n v="483965.26510000002"/>
    <n v="299666.49410000001"/>
    <n v="524416.36470000003"/>
  </r>
  <r>
    <s v="8"/>
    <n v="9"/>
    <x v="44"/>
    <s v="CO"/>
    <x v="326"/>
    <s v="2"/>
    <x v="1"/>
    <n v="95836.028999999995"/>
    <n v="167713.0508"/>
    <n v="127757.0573"/>
    <n v="223574.85029999999"/>
    <n v="157480.60569999999"/>
    <n v="275591.06"/>
    <n v="198278.28810000001"/>
    <n v="346987.00400000002"/>
    <n v="239920.74540000001"/>
    <n v="419861.30440000002"/>
    <n v="264962.49229999998"/>
    <n v="463684.36139999999"/>
    <n v="288428.32760000002"/>
    <n v="504749.57329999999"/>
  </r>
  <r>
    <s v="8"/>
    <n v="9"/>
    <x v="44"/>
    <s v="CO"/>
    <x v="326"/>
    <s v="3"/>
    <x v="2"/>
    <n v="87986.8171"/>
    <n v="153976.92989999999"/>
    <n v="121436.1542"/>
    <n v="212513.26980000001"/>
    <n v="153892.4914"/>
    <n v="269311.86"/>
    <n v="200701.8432"/>
    <n v="351228.22560000001"/>
    <n v="249945.91200000001"/>
    <n v="437405.34590000001"/>
    <n v="281152.63160000002"/>
    <n v="492017.1053"/>
    <n v="311860.66840000002"/>
    <n v="545756.16980000003"/>
  </r>
  <r>
    <s v="8"/>
    <n v="9"/>
    <x v="44"/>
    <s v="CO"/>
    <x v="326"/>
    <s v="4"/>
    <x v="3"/>
    <n v="99255.676999999996"/>
    <n v="158809.08559999999"/>
    <n v="138957.94779999999"/>
    <n v="222332.7199"/>
    <n v="178660.21859999999"/>
    <n v="285856.3541"/>
    <n v="238213.62479999999"/>
    <n v="381141.80550000002"/>
    <n v="297767.03110000002"/>
    <n v="476427.25689999998"/>
    <n v="337469.30190000002"/>
    <n v="539950.89110000001"/>
    <n v="377171.57270000002"/>
    <n v="603474.52540000004"/>
  </r>
  <r>
    <s v="8"/>
    <n v="9"/>
    <x v="44"/>
    <s v="CO"/>
    <x v="327"/>
    <s v="1"/>
    <x v="0"/>
    <n v="120685.7724"/>
    <n v="211200.1018"/>
    <n v="156745.09959999999"/>
    <n v="274303.92440000002"/>
    <n v="187389.97829999999"/>
    <n v="327932.4621"/>
    <n v="223565.0595"/>
    <n v="391238.8542"/>
    <n v="263856.61979999999"/>
    <n v="461749.0846"/>
    <n v="289490.75689999998"/>
    <n v="506608.82449999999"/>
    <n v="313646.61190000002"/>
    <n v="548881.57090000005"/>
  </r>
  <r>
    <s v="8"/>
    <n v="9"/>
    <x v="44"/>
    <s v="CO"/>
    <x v="327"/>
    <s v="2"/>
    <x v="1"/>
    <n v="100790.56230000001"/>
    <n v="176383.48420000001"/>
    <n v="134230.80129999999"/>
    <n v="234903.90229999999"/>
    <n v="165311.5864"/>
    <n v="289295.27620000002"/>
    <n v="207864.62969999999"/>
    <n v="363763.10200000001"/>
    <n v="251362.86929999999"/>
    <n v="439885.02120000002"/>
    <n v="277546.90139999997"/>
    <n v="485707.0773"/>
    <n v="302064.4203"/>
    <n v="528612.73549999995"/>
  </r>
  <r>
    <s v="8"/>
    <n v="9"/>
    <x v="44"/>
    <s v="CO"/>
    <x v="327"/>
    <s v="3"/>
    <x v="2"/>
    <n v="92753.576100000006"/>
    <n v="162318.75829999999"/>
    <n v="128056.1865"/>
    <n v="224098.3265"/>
    <n v="162335.39920000001"/>
    <n v="284086.94870000001"/>
    <n v="211821.66159999999"/>
    <n v="370687.90789999999"/>
    <n v="263817.17300000001"/>
    <n v="461680.05290000001"/>
    <n v="296808.51459999999"/>
    <n v="519414.90059999999"/>
    <n v="329285.90749999997"/>
    <n v="576250.3382"/>
  </r>
  <r>
    <s v="8"/>
    <n v="9"/>
    <x v="44"/>
    <s v="CO"/>
    <x v="327"/>
    <s v="4"/>
    <x v="3"/>
    <n v="104043.6441"/>
    <n v="166469.83309999999"/>
    <n v="145661.1018"/>
    <n v="233057.76639999999"/>
    <n v="187278.5595"/>
    <n v="299645.6997"/>
    <n v="249704.74600000001"/>
    <n v="399527.59950000001"/>
    <n v="312130.9325"/>
    <n v="499409.49949999998"/>
    <n v="353748.39010000002"/>
    <n v="565997.43259999994"/>
    <n v="395365.84779999999"/>
    <n v="632585.36600000004"/>
  </r>
  <r>
    <s v="8"/>
    <n v="9"/>
    <x v="44"/>
    <s v="CO"/>
    <x v="328"/>
    <s v="1"/>
    <x v="0"/>
    <n v="114851.1051"/>
    <n v="200989.43400000001"/>
    <n v="149017.05350000001"/>
    <n v="260779.84349999999"/>
    <n v="178020.26070000001"/>
    <n v="311535.45610000001"/>
    <n v="212204.81280000001"/>
    <n v="371358.42229999998"/>
    <n v="250320.55160000001"/>
    <n v="438060.96529999998"/>
    <n v="274585.12849999999"/>
    <n v="480523.97480000003"/>
    <n v="297400.0245"/>
    <n v="520450.0429"/>
  </r>
  <r>
    <s v="8"/>
    <n v="9"/>
    <x v="44"/>
    <s v="CO"/>
    <x v="328"/>
    <s v="2"/>
    <x v="1"/>
    <n v="96728.94"/>
    <n v="169275.64499999999"/>
    <n v="128508.9791"/>
    <n v="224890.71350000001"/>
    <n v="157909.24960000001"/>
    <n v="276341.18680000002"/>
    <n v="197903.4307"/>
    <n v="346331.00380000001"/>
    <n v="238940.1053"/>
    <n v="418145.18420000002"/>
    <n v="263705.57669999998"/>
    <n v="461484.75910000002"/>
    <n v="286849.90909999999"/>
    <n v="501987.34090000001"/>
  </r>
  <r>
    <s v="8"/>
    <n v="9"/>
    <x v="44"/>
    <s v="CO"/>
    <x v="328"/>
    <s v="3"/>
    <x v="2"/>
    <n v="89535.953299999994"/>
    <n v="156687.91829999999"/>
    <n v="123711.8054"/>
    <n v="216495.65960000001"/>
    <n v="156955.45370000001"/>
    <n v="274672.04399999999"/>
    <n v="205060.57740000001"/>
    <n v="358856.01030000002"/>
    <n v="255451.35370000001"/>
    <n v="447039.8689"/>
    <n v="287521.89150000003"/>
    <n v="503163.3101"/>
    <n v="319124.2782"/>
    <n v="558467.48679999996"/>
  </r>
  <r>
    <s v="8"/>
    <n v="9"/>
    <x v="44"/>
    <s v="CO"/>
    <x v="328"/>
    <s v="4"/>
    <x v="3"/>
    <n v="99031.770600000003"/>
    <n v="158450.83530000001"/>
    <n v="138644.47880000001"/>
    <n v="221831.16940000001"/>
    <n v="178257.18700000001"/>
    <n v="285211.50349999999"/>
    <n v="237676.2493"/>
    <n v="380282.00469999999"/>
    <n v="297095.31170000002"/>
    <n v="475352.50589999999"/>
    <n v="336708.01990000001"/>
    <n v="538732.84"/>
    <n v="376320.72810000001"/>
    <n v="602113.17409999995"/>
  </r>
  <r>
    <s v="8"/>
    <n v="9"/>
    <x v="44"/>
    <s v="CO"/>
    <x v="329"/>
    <s v="1"/>
    <x v="0"/>
    <n v="119485.6"/>
    <n v="209099.8"/>
    <n v="155222.93960000001"/>
    <n v="271640.14429999999"/>
    <n v="185602.1292"/>
    <n v="324803.72619999998"/>
    <n v="221476.40729999999"/>
    <n v="387583.71279999998"/>
    <n v="261422.8799"/>
    <n v="457490.03970000002"/>
    <n v="286833.8725"/>
    <n v="501959.27679999999"/>
    <n v="310791.74219999998"/>
    <n v="543885.54890000005"/>
  </r>
  <r>
    <s v="8"/>
    <n v="9"/>
    <x v="44"/>
    <s v="CO"/>
    <x v="329"/>
    <s v="2"/>
    <x v="1"/>
    <n v="99590.339900000006"/>
    <n v="174283.0949"/>
    <n v="132708.64120000001"/>
    <n v="232240.12210000001"/>
    <n v="163523.73730000001"/>
    <n v="286166.54029999999"/>
    <n v="205775.97750000001"/>
    <n v="360107.9607"/>
    <n v="248929.12940000001"/>
    <n v="435625.97639999999"/>
    <n v="274890.01699999999"/>
    <n v="481057.52970000001"/>
    <n v="299209.55050000001"/>
    <n v="523616.71340000001"/>
  </r>
  <r>
    <s v="8"/>
    <n v="9"/>
    <x v="44"/>
    <s v="CO"/>
    <x v="329"/>
    <s v="3"/>
    <x v="2"/>
    <n v="91522.167400000006"/>
    <n v="160163.79310000001"/>
    <n v="126332.21430000001"/>
    <n v="221081.37520000001"/>
    <n v="160118.86360000001"/>
    <n v="280208.01120000001"/>
    <n v="208866.2807"/>
    <n v="365515.99129999999"/>
    <n v="260122.94690000001"/>
    <n v="455215.15710000001"/>
    <n v="292621.72489999997"/>
    <n v="512088.01860000001"/>
    <n v="324606.55430000002"/>
    <n v="568061.47019999998"/>
  </r>
  <r>
    <s v="8"/>
    <n v="9"/>
    <x v="44"/>
    <s v="CO"/>
    <x v="329"/>
    <s v="4"/>
    <x v="3"/>
    <n v="103004.5275"/>
    <n v="164807.24650000001"/>
    <n v="144206.33850000001"/>
    <n v="230730.14509999999"/>
    <n v="185408.1495"/>
    <n v="296653.04369999998"/>
    <n v="247210.86610000001"/>
    <n v="395537.39159999997"/>
    <n v="309013.58260000002"/>
    <n v="494421.73950000003"/>
    <n v="350215.39360000001"/>
    <n v="560344.63809999998"/>
    <n v="391417.2046"/>
    <n v="626267.53670000006"/>
  </r>
  <r>
    <s v="8"/>
    <n v="9"/>
    <x v="44"/>
    <s v="CO"/>
    <x v="330"/>
    <s v="1"/>
    <x v="0"/>
    <n v="122534.2372"/>
    <n v="214434.91510000001"/>
    <n v="159125.9264"/>
    <n v="278470.3713"/>
    <n v="190218.90119999999"/>
    <n v="332883.07709999999"/>
    <n v="226915.95439999999"/>
    <n v="397102.92009999999"/>
    <n v="267794.3591"/>
    <n v="468640.12829999998"/>
    <n v="293803.81319999998"/>
    <n v="514156.67300000001"/>
    <n v="318306.64840000001"/>
    <n v="557036.6348"/>
  </r>
  <r>
    <s v="8"/>
    <n v="9"/>
    <x v="44"/>
    <s v="CO"/>
    <x v="330"/>
    <s v="2"/>
    <x v="1"/>
    <n v="102442.0723"/>
    <n v="179273.62650000001"/>
    <n v="136388.7144"/>
    <n v="238680.25030000001"/>
    <n v="167921.91149999999"/>
    <n v="293863.34519999998"/>
    <n v="211060.07490000001"/>
    <n v="369355.1311"/>
    <n v="255176.90820000001"/>
    <n v="446559.58929999999"/>
    <n v="281741.70179999998"/>
    <n v="493047.97810000001"/>
    <n v="306609.7818"/>
    <n v="536567.11809999996"/>
  </r>
  <r>
    <s v="8"/>
    <n v="9"/>
    <x v="44"/>
    <s v="CO"/>
    <x v="330"/>
    <s v="3"/>
    <x v="2"/>
    <n v="94342.494600000005"/>
    <n v="165099.36559999999"/>
    <n v="130262.86229999999"/>
    <n v="227960.0091"/>
    <n v="165149.6997"/>
    <n v="289011.97450000001"/>
    <n v="215528.26490000001"/>
    <n v="377174.46350000001"/>
    <n v="268440.92310000001"/>
    <n v="469771.61540000001"/>
    <n v="302027.13809999998"/>
    <n v="528547.49170000001"/>
    <n v="335094.31589999999"/>
    <n v="586415.05279999995"/>
  </r>
  <r>
    <s v="8"/>
    <n v="9"/>
    <x v="44"/>
    <s v="CO"/>
    <x v="330"/>
    <s v="4"/>
    <x v="3"/>
    <n v="105639.63219999999"/>
    <n v="169023.41399999999"/>
    <n v="147895.48499999999"/>
    <n v="236632.77960000001"/>
    <n v="190151.33790000001"/>
    <n v="304242.14520000003"/>
    <n v="253535.11720000001"/>
    <n v="405656.1936"/>
    <n v="316918.89659999998"/>
    <n v="507070.24200000003"/>
    <n v="359174.74939999997"/>
    <n v="574679.60759999999"/>
    <n v="401430.60220000002"/>
    <n v="642288.97309999994"/>
  </r>
  <r>
    <s v="8"/>
    <n v="9"/>
    <x v="44"/>
    <s v="CO"/>
    <x v="331"/>
    <s v="1"/>
    <x v="0"/>
    <n v="118285.43120000001"/>
    <n v="206999.50459999999"/>
    <n v="153700.78400000001"/>
    <n v="268976.37209999998"/>
    <n v="183814.28539999999"/>
    <n v="321674.99959999998"/>
    <n v="219387.76130000001"/>
    <n v="383928.58230000001"/>
    <n v="258989.14720000001"/>
    <n v="453231.00750000001"/>
    <n v="284176.99609999999"/>
    <n v="497309.74300000002"/>
    <n v="307936.88089999999"/>
    <n v="538889.54169999994"/>
  </r>
  <r>
    <s v="8"/>
    <n v="9"/>
    <x v="44"/>
    <s v="CO"/>
    <x v="331"/>
    <s v="2"/>
    <x v="1"/>
    <n v="98390.121100000004"/>
    <n v="172182.71189999999"/>
    <n v="131186.48560000001"/>
    <n v="229576.3499"/>
    <n v="161735.89350000001"/>
    <n v="283037.8137"/>
    <n v="203687.3315"/>
    <n v="356452.83010000002"/>
    <n v="246495.39670000001"/>
    <n v="431366.94410000002"/>
    <n v="272233.14059999998"/>
    <n v="476407.99589999998"/>
    <n v="296354.68920000002"/>
    <n v="518620.70620000002"/>
  </r>
  <r>
    <s v="8"/>
    <n v="9"/>
    <x v="44"/>
    <s v="CO"/>
    <x v="331"/>
    <s v="3"/>
    <x v="2"/>
    <n v="90290.762400000007"/>
    <n v="158008.83420000001"/>
    <n v="124608.2473"/>
    <n v="218064.43280000001"/>
    <n v="157902.3345"/>
    <n v="276329.08539999998"/>
    <n v="205910.9086"/>
    <n v="360344.09"/>
    <n v="256428.73180000001"/>
    <n v="448750.2806"/>
    <n v="288434.94770000002"/>
    <n v="504761.15860000002"/>
    <n v="319927.21519999998"/>
    <n v="559872.62659999996"/>
  </r>
  <r>
    <s v="8"/>
    <n v="9"/>
    <x v="44"/>
    <s v="CO"/>
    <x v="331"/>
    <s v="4"/>
    <x v="3"/>
    <n v="101965.414"/>
    <n v="163144.6649"/>
    <n v="142751.57949999999"/>
    <n v="228402.53080000001"/>
    <n v="183537.7452"/>
    <n v="293660.39669999998"/>
    <n v="244716.99359999999"/>
    <n v="391547.19559999998"/>
    <n v="305896.24200000003"/>
    <n v="489433.99440000003"/>
    <n v="346682.40759999998"/>
    <n v="554691.86029999994"/>
    <n v="387468.57319999998"/>
    <n v="619949.72629999998"/>
  </r>
  <r>
    <s v="8"/>
    <n v="9"/>
    <x v="44"/>
    <s v="CO"/>
    <x v="332"/>
    <s v="1"/>
    <x v="0"/>
    <n v="110002.21460000001"/>
    <n v="192503.8756"/>
    <n v="142830.83319999999"/>
    <n v="249953.95809999999"/>
    <n v="170721.723"/>
    <n v="298763.01520000002"/>
    <n v="203632.29670000001"/>
    <n v="356356.51919999998"/>
    <n v="240298.47339999999"/>
    <n v="420522.3284"/>
    <n v="263629.87310000003"/>
    <n v="461352.27799999999"/>
    <n v="285602.82640000002"/>
    <n v="499804.94620000001"/>
  </r>
  <r>
    <s v="8"/>
    <n v="9"/>
    <x v="44"/>
    <s v="CO"/>
    <x v="332"/>
    <s v="2"/>
    <x v="1"/>
    <n v="92076.879400000005"/>
    <n v="161134.53890000001"/>
    <n v="122545.67260000001"/>
    <n v="214454.927"/>
    <n v="150829.30970000001"/>
    <n v="263951.29190000001"/>
    <n v="189486.36429999999"/>
    <n v="331601.13760000002"/>
    <n v="229041.72750000001"/>
    <n v="400823.02309999999"/>
    <n v="252868.5772"/>
    <n v="442520.01"/>
    <n v="275167.386"/>
    <n v="481542.92550000001"/>
  </r>
  <r>
    <s v="8"/>
    <n v="9"/>
    <x v="44"/>
    <s v="CO"/>
    <x v="332"/>
    <s v="3"/>
    <x v="2"/>
    <n v="84868.518500000006"/>
    <n v="148519.90760000001"/>
    <n v="117195.2069"/>
    <n v="205091.61199999999"/>
    <n v="148599.82389999999"/>
    <n v="260049.69190000001"/>
    <n v="193965.53510000001"/>
    <n v="339439.6863"/>
    <n v="241592.05480000001"/>
    <n v="422786.09580000001"/>
    <n v="271836.3125"/>
    <n v="475713.54700000002"/>
    <n v="301617.50780000002"/>
    <n v="527830.63870000001"/>
  </r>
  <r>
    <s v="8"/>
    <n v="9"/>
    <x v="44"/>
    <s v="CO"/>
    <x v="332"/>
    <s v="4"/>
    <x v="3"/>
    <n v="94837.995599999995"/>
    <n v="151740.7953"/>
    <n v="132773.19390000001"/>
    <n v="212437.1134"/>
    <n v="170708.3921"/>
    <n v="273133.4314"/>
    <n v="227611.18950000001"/>
    <n v="364177.90860000002"/>
    <n v="284513.98690000002"/>
    <n v="455222.38579999999"/>
    <n v="322449.1851"/>
    <n v="515918.70380000002"/>
    <n v="360384.38339999999"/>
    <n v="576615.022"/>
  </r>
  <r>
    <s v="8"/>
    <n v="9"/>
    <x v="44"/>
    <s v="CO"/>
    <x v="333"/>
    <s v="1"/>
    <x v="0"/>
    <n v="114995.73609999999"/>
    <n v="201242.53820000001"/>
    <n v="149309.82930000001"/>
    <n v="261292.20120000001"/>
    <n v="178461.7268"/>
    <n v="312308.02189999999"/>
    <n v="212858.584"/>
    <n v="372502.52189999999"/>
    <n v="251181.9651"/>
    <n v="439568.4388"/>
    <n v="275568.34539999999"/>
    <n v="482244.60440000001"/>
    <n v="298533.24969999999"/>
    <n v="522433.18699999998"/>
  </r>
  <r>
    <s v="8"/>
    <n v="9"/>
    <x v="44"/>
    <s v="CO"/>
    <x v="333"/>
    <s v="2"/>
    <x v="1"/>
    <n v="96282.481400000004"/>
    <n v="168494.34239999999"/>
    <n v="128133.014"/>
    <n v="224232.7746"/>
    <n v="157694.92249999999"/>
    <n v="275966.11450000003"/>
    <n v="198090.853"/>
    <n v="346658.9927"/>
    <n v="239430.41759999999"/>
    <n v="419003.23080000002"/>
    <n v="264334.02590000001"/>
    <n v="462584.5453"/>
    <n v="287639.1091"/>
    <n v="503368.44089999999"/>
  </r>
  <r>
    <s v="8"/>
    <n v="9"/>
    <x v="44"/>
    <s v="CO"/>
    <x v="333"/>
    <s v="3"/>
    <x v="2"/>
    <n v="88761.382299999997"/>
    <n v="155332.4191"/>
    <n v="122573.9757"/>
    <n v="214504.45759999999"/>
    <n v="155423.9675"/>
    <n v="271991.94309999997"/>
    <n v="202881.20370000001"/>
    <n v="355042.10639999999"/>
    <n v="252698.62460000001"/>
    <n v="442222.59299999999"/>
    <n v="284337.25229999999"/>
    <n v="497590.19140000001"/>
    <n v="315492.46299999999"/>
    <n v="552111.81019999995"/>
  </r>
  <r>
    <s v="8"/>
    <n v="9"/>
    <x v="44"/>
    <s v="CO"/>
    <x v="333"/>
    <s v="4"/>
    <x v="3"/>
    <n v="99143.720600000001"/>
    <n v="158629.95540000001"/>
    <n v="138801.20879999999"/>
    <n v="222081.9374"/>
    <n v="178458.69699999999"/>
    <n v="285533.91950000002"/>
    <n v="237944.92939999999"/>
    <n v="380711.89270000003"/>
    <n v="297431.1618"/>
    <n v="475889.86599999998"/>
    <n v="337088.65"/>
    <n v="539341.84809999994"/>
    <n v="376746.13829999999"/>
    <n v="602793.83019999997"/>
  </r>
  <r>
    <s v="8"/>
    <n v="9"/>
    <x v="45"/>
    <s v="MT"/>
    <x v="334"/>
    <s v="1"/>
    <x v="0"/>
    <n v="118092.58869999999"/>
    <n v="206662.03020000001"/>
    <n v="153310.41469999999"/>
    <n v="268293.22570000001"/>
    <n v="183225.66209999999"/>
    <n v="320644.90879999998"/>
    <n v="218516.0643"/>
    <n v="382403.11259999999"/>
    <n v="257840.59340000001"/>
    <n v="451221.03850000002"/>
    <n v="282866.03759999998"/>
    <n v="495015.56569999998"/>
    <n v="306425.91129999998"/>
    <n v="536245.34459999995"/>
  </r>
  <r>
    <s v="8"/>
    <n v="9"/>
    <x v="45"/>
    <s v="MT"/>
    <x v="334"/>
    <s v="2"/>
    <x v="1"/>
    <n v="98985.398100000006"/>
    <n v="173224.4466"/>
    <n v="131687.7709"/>
    <n v="230453.59899999999"/>
    <n v="162021.6611"/>
    <n v="283537.90700000001"/>
    <n v="203437.43309999999"/>
    <n v="356015.50790000003"/>
    <n v="245841.64449999999"/>
    <n v="430222.87780000002"/>
    <n v="271395.20559999999"/>
    <n v="474941.60969999997"/>
    <n v="295302.41979999997"/>
    <n v="516779.23460000003"/>
  </r>
  <r>
    <s v="8"/>
    <n v="9"/>
    <x v="45"/>
    <s v="MT"/>
    <x v="334"/>
    <s v="3"/>
    <x v="2"/>
    <n v="91323.522500000006"/>
    <n v="159816.16450000001"/>
    <n v="126125.3518"/>
    <n v="220719.36559999999"/>
    <n v="159944.31390000001"/>
    <n v="279902.54940000002"/>
    <n v="208816.73730000001"/>
    <n v="365429.29029999999"/>
    <n v="260099.0336"/>
    <n v="455173.3088"/>
    <n v="292681.12920000002"/>
    <n v="512191.97629999998"/>
    <n v="324769.63079999998"/>
    <n v="568346.85389999999"/>
  </r>
  <r>
    <s v="8"/>
    <n v="9"/>
    <x v="45"/>
    <s v="MT"/>
    <x v="334"/>
    <s v="4"/>
    <x v="3"/>
    <n v="101816.14629999999"/>
    <n v="162905.8365"/>
    <n v="142542.6047"/>
    <n v="228068.17110000001"/>
    <n v="183269.06330000001"/>
    <n v="293230.50559999997"/>
    <n v="244358.75099999999"/>
    <n v="390974.00750000001"/>
    <n v="305448.4388"/>
    <n v="488717.50939999998"/>
    <n v="346174.89730000001"/>
    <n v="553879.84389999998"/>
    <n v="386901.35580000002"/>
    <n v="619042.17850000004"/>
  </r>
  <r>
    <s v="8"/>
    <n v="9"/>
    <x v="45"/>
    <s v="MT"/>
    <x v="335"/>
    <s v="1"/>
    <x v="0"/>
    <n v="114540.29"/>
    <n v="200445.50760000001"/>
    <n v="148841.53700000001"/>
    <n v="260472.68969999999"/>
    <n v="178009.28260000001"/>
    <n v="311516.24459999998"/>
    <n v="212468.0459"/>
    <n v="371819.08020000003"/>
    <n v="250826.52849999999"/>
    <n v="438946.42479999998"/>
    <n v="275223.14189999999"/>
    <n v="481640.49819999997"/>
    <n v="298239.06349999999"/>
    <n v="521918.36109999998"/>
  </r>
  <r>
    <s v="8"/>
    <n v="9"/>
    <x v="45"/>
    <s v="MT"/>
    <x v="335"/>
    <s v="2"/>
    <x v="1"/>
    <n v="95235.919599999994"/>
    <n v="166662.85930000001"/>
    <n v="126995.97960000001"/>
    <n v="222242.96419999999"/>
    <n v="156586.6839"/>
    <n v="274026.69679999998"/>
    <n v="197233.965"/>
    <n v="345159.4387"/>
    <n v="238703.87909999999"/>
    <n v="417731.78840000002"/>
    <n v="263634.054"/>
    <n v="461359.5944"/>
    <n v="287000.897"/>
    <n v="502251.56969999999"/>
  </r>
  <r>
    <s v="8"/>
    <n v="9"/>
    <x v="45"/>
    <s v="MT"/>
    <x v="335"/>
    <s v="3"/>
    <x v="2"/>
    <n v="87371.114499999996"/>
    <n v="152899.45060000001"/>
    <n v="120574.1707"/>
    <n v="211004.79860000001"/>
    <n v="152784.22690000001"/>
    <n v="267372.397"/>
    <n v="199224.15719999999"/>
    <n v="348642.27500000002"/>
    <n v="248098.80439999999"/>
    <n v="434172.90769999998"/>
    <n v="279059.24300000002"/>
    <n v="488353.6753"/>
    <n v="309520.9988"/>
    <n v="541661.74789999996"/>
  </r>
  <r>
    <s v="8"/>
    <n v="9"/>
    <x v="45"/>
    <s v="MT"/>
    <x v="335"/>
    <s v="4"/>
    <x v="3"/>
    <n v="98736.120299999995"/>
    <n v="157977.7948"/>
    <n v="138230.56830000001"/>
    <n v="221168.91269999999"/>
    <n v="177725.01639999999"/>
    <n v="284360.0306"/>
    <n v="236966.68859999999"/>
    <n v="379146.70740000001"/>
    <n v="296208.36080000002"/>
    <n v="473933.38439999998"/>
    <n v="335702.8089"/>
    <n v="537124.50219999999"/>
    <n v="375197.25699999998"/>
    <n v="600315.62009999994"/>
  </r>
  <r>
    <s v="8"/>
    <n v="9"/>
    <x v="45"/>
    <s v="MT"/>
    <x v="336"/>
    <s v="1"/>
    <x v="0"/>
    <n v="118092.58869999999"/>
    <n v="206662.03020000001"/>
    <n v="153310.41469999999"/>
    <n v="268293.22570000001"/>
    <n v="183225.66209999999"/>
    <n v="320644.90879999998"/>
    <n v="218516.0643"/>
    <n v="382403.11259999999"/>
    <n v="257840.59340000001"/>
    <n v="451221.03850000002"/>
    <n v="282866.03759999998"/>
    <n v="495015.56569999998"/>
    <n v="306425.91129999998"/>
    <n v="536245.34459999995"/>
  </r>
  <r>
    <s v="8"/>
    <n v="9"/>
    <x v="45"/>
    <s v="MT"/>
    <x v="336"/>
    <s v="2"/>
    <x v="1"/>
    <n v="98985.398100000006"/>
    <n v="173224.4466"/>
    <n v="131687.7709"/>
    <n v="230453.59899999999"/>
    <n v="162021.6611"/>
    <n v="283537.90700000001"/>
    <n v="203437.43309999999"/>
    <n v="356015.50790000003"/>
    <n v="245841.64449999999"/>
    <n v="430222.87780000002"/>
    <n v="271395.20559999999"/>
    <n v="474941.60969999997"/>
    <n v="295302.41979999997"/>
    <n v="516779.23460000003"/>
  </r>
  <r>
    <s v="8"/>
    <n v="9"/>
    <x v="45"/>
    <s v="MT"/>
    <x v="336"/>
    <s v="3"/>
    <x v="2"/>
    <n v="91323.522500000006"/>
    <n v="159816.16450000001"/>
    <n v="126125.3518"/>
    <n v="220719.36559999999"/>
    <n v="159944.31390000001"/>
    <n v="279902.54940000002"/>
    <n v="208816.73730000001"/>
    <n v="365429.29029999999"/>
    <n v="260099.0336"/>
    <n v="455173.3088"/>
    <n v="292681.12920000002"/>
    <n v="512191.97629999998"/>
    <n v="324769.63079999998"/>
    <n v="568346.85389999999"/>
  </r>
  <r>
    <s v="8"/>
    <n v="9"/>
    <x v="45"/>
    <s v="MT"/>
    <x v="336"/>
    <s v="4"/>
    <x v="3"/>
    <n v="101816.14629999999"/>
    <n v="162905.8365"/>
    <n v="142542.6047"/>
    <n v="228068.17110000001"/>
    <n v="183269.06330000001"/>
    <n v="293230.50559999997"/>
    <n v="244358.75099999999"/>
    <n v="390974.00750000001"/>
    <n v="305448.4388"/>
    <n v="488717.50939999998"/>
    <n v="346174.89730000001"/>
    <n v="553879.84389999998"/>
    <n v="386901.35580000002"/>
    <n v="619042.17850000004"/>
  </r>
  <r>
    <s v="8"/>
    <n v="9"/>
    <x v="45"/>
    <s v="MT"/>
    <x v="337"/>
    <s v="1"/>
    <x v="0"/>
    <n v="116892.41620000001"/>
    <n v="204561.72839999999"/>
    <n v="151788.25459999999"/>
    <n v="265629.44559999998"/>
    <n v="181437.81299999999"/>
    <n v="317516.1728"/>
    <n v="216427.41209999999"/>
    <n v="378747.97110000002"/>
    <n v="255406.8535"/>
    <n v="446961.99369999999"/>
    <n v="280209.1532"/>
    <n v="490366.01799999998"/>
    <n v="303571.04149999999"/>
    <n v="531249.32259999996"/>
  </r>
  <r>
    <s v="8"/>
    <n v="9"/>
    <x v="45"/>
    <s v="MT"/>
    <x v="337"/>
    <s v="2"/>
    <x v="1"/>
    <n v="97785.175700000007"/>
    <n v="171124.05729999999"/>
    <n v="130165.61079999999"/>
    <n v="227789.81890000001"/>
    <n v="160233.81200000001"/>
    <n v="280409.17109999998"/>
    <n v="201348.78090000001"/>
    <n v="352360.3665"/>
    <n v="243407.90460000001"/>
    <n v="425963.83299999998"/>
    <n v="268738.32120000001"/>
    <n v="470292.06209999998"/>
    <n v="292447.55009999999"/>
    <n v="511783.21250000002"/>
  </r>
  <r>
    <s v="8"/>
    <n v="9"/>
    <x v="45"/>
    <s v="MT"/>
    <x v="337"/>
    <s v="3"/>
    <x v="2"/>
    <n v="90092.113800000006"/>
    <n v="157661.1992"/>
    <n v="124401.3796"/>
    <n v="217702.4143"/>
    <n v="157727.7782"/>
    <n v="276023.61190000002"/>
    <n v="205861.35630000001"/>
    <n v="360257.3737"/>
    <n v="256404.80739999999"/>
    <n v="448708.413"/>
    <n v="288494.33960000001"/>
    <n v="504865.0944"/>
    <n v="320090.27769999998"/>
    <n v="560157.98589999997"/>
  </r>
  <r>
    <s v="8"/>
    <n v="9"/>
    <x v="45"/>
    <s v="MT"/>
    <x v="337"/>
    <s v="4"/>
    <x v="3"/>
    <n v="100777.02959999999"/>
    <n v="161243.24979999999"/>
    <n v="141087.84150000001"/>
    <n v="225740.54980000001"/>
    <n v="181398.65330000001"/>
    <n v="290237.84960000002"/>
    <n v="241864.87109999999"/>
    <n v="386983.79950000002"/>
    <n v="302331.08889999997"/>
    <n v="483729.74949999998"/>
    <n v="342641.9007"/>
    <n v="548227.04929999996"/>
    <n v="382952.71260000003"/>
    <n v="612724.3493"/>
  </r>
  <r>
    <s v="8"/>
    <n v="9"/>
    <x v="45"/>
    <s v="MT"/>
    <x v="338"/>
    <s v="1"/>
    <x v="0"/>
    <n v="115788.67049999999"/>
    <n v="202630.17319999999"/>
    <n v="150461.28599999999"/>
    <n v="263307.25050000002"/>
    <n v="179944.28349999999"/>
    <n v="314902.49619999999"/>
    <n v="214774.6177"/>
    <n v="375855.5809"/>
    <n v="253547.4014"/>
    <n v="443707.9523"/>
    <n v="278207.7599"/>
    <n v="486863.57980000001"/>
    <n v="301471.66930000001"/>
    <n v="527575.42130000005"/>
  </r>
  <r>
    <s v="8"/>
    <n v="9"/>
    <x v="45"/>
    <s v="MT"/>
    <x v="338"/>
    <s v="2"/>
    <x v="1"/>
    <n v="96287.320099999997"/>
    <n v="168502.81020000001"/>
    <n v="128392.8149"/>
    <n v="224687.42610000001"/>
    <n v="158303.0871"/>
    <n v="277030.40230000002"/>
    <n v="199385.08720000001"/>
    <n v="348923.90259999997"/>
    <n v="241301.05170000001"/>
    <n v="422276.84029999998"/>
    <n v="266500.41619999998"/>
    <n v="466375.72830000002"/>
    <n v="290118.82770000002"/>
    <n v="507707.9485"/>
  </r>
  <r>
    <s v="8"/>
    <n v="9"/>
    <x v="45"/>
    <s v="MT"/>
    <x v="338"/>
    <s v="3"/>
    <x v="2"/>
    <n v="88344.330499999996"/>
    <n v="154602.5785"/>
    <n v="121918.8628"/>
    <n v="213358.01"/>
    <n v="154490.26269999999"/>
    <n v="270357.95970000001"/>
    <n v="201453.07430000001"/>
    <n v="352542.88"/>
    <n v="250875.44690000001"/>
    <n v="439032.03200000001"/>
    <n v="282184.4779"/>
    <n v="493822.83630000002"/>
    <n v="312989.7377"/>
    <n v="547732.04079999996"/>
  </r>
  <r>
    <s v="8"/>
    <n v="9"/>
    <x v="45"/>
    <s v="MT"/>
    <x v="338"/>
    <s v="4"/>
    <x v="3"/>
    <n v="99812.551500000001"/>
    <n v="159700.08480000001"/>
    <n v="139737.57209999999"/>
    <n v="223580.11869999999"/>
    <n v="179662.59270000001"/>
    <n v="287460.15259999997"/>
    <n v="239550.12359999999"/>
    <n v="383280.2035"/>
    <n v="299437.6545"/>
    <n v="479100.25439999998"/>
    <n v="339362.67509999999"/>
    <n v="542980.28830000001"/>
    <n v="379287.69579999999"/>
    <n v="606860.32220000005"/>
  </r>
  <r>
    <s v="8"/>
    <n v="9"/>
    <x v="46"/>
    <s v="ND"/>
    <x v="339"/>
    <s v="1"/>
    <x v="0"/>
    <n v="121285.85679999999"/>
    <n v="212250.24950000001"/>
    <n v="157506.17739999999"/>
    <n v="275635.81050000002"/>
    <n v="188283.90030000001"/>
    <n v="329496.82549999998"/>
    <n v="224609.38250000001"/>
    <n v="393066.41940000001"/>
    <n v="265073.48619999998"/>
    <n v="463878.60070000001"/>
    <n v="290819.19510000001"/>
    <n v="508933.59139999998"/>
    <n v="315074.04259999999"/>
    <n v="551379.57460000005"/>
  </r>
  <r>
    <s v="8"/>
    <n v="9"/>
    <x v="46"/>
    <s v="ND"/>
    <x v="339"/>
    <s v="2"/>
    <x v="1"/>
    <n v="101390.6718"/>
    <n v="177433.67559999999"/>
    <n v="134991.87899999999"/>
    <n v="236235.78829999999"/>
    <n v="166205.50829999999"/>
    <n v="290859.63959999999"/>
    <n v="208908.95269999999"/>
    <n v="365590.66729999997"/>
    <n v="252579.73560000001"/>
    <n v="442014.53730000003"/>
    <n v="278875.33960000001"/>
    <n v="488031.8443"/>
    <n v="303491.85090000002"/>
    <n v="531110.73919999995"/>
  </r>
  <r>
    <s v="8"/>
    <n v="9"/>
    <x v="46"/>
    <s v="ND"/>
    <x v="339"/>
    <s v="3"/>
    <x v="2"/>
    <n v="93369.278699999995"/>
    <n v="163396.2378"/>
    <n v="128918.1701"/>
    <n v="225606.7977"/>
    <n v="163443.66380000001"/>
    <n v="286026.4117"/>
    <n v="213299.34770000001"/>
    <n v="373273.85849999997"/>
    <n v="265664.2806"/>
    <n v="464912.49119999999"/>
    <n v="298901.9032"/>
    <n v="523078.33059999999"/>
    <n v="331625.57709999999"/>
    <n v="580344.76"/>
  </r>
  <r>
    <s v="8"/>
    <n v="9"/>
    <x v="46"/>
    <s v="ND"/>
    <x v="339"/>
    <s v="4"/>
    <x v="3"/>
    <n v="104563.2009"/>
    <n v="167301.12400000001"/>
    <n v="146388.48130000001"/>
    <n v="234221.5736"/>
    <n v="188213.7617"/>
    <n v="301142.0232"/>
    <n v="250951.68229999999"/>
    <n v="401522.69750000001"/>
    <n v="313689.60279999999"/>
    <n v="501903.37199999997"/>
    <n v="355514.88319999998"/>
    <n v="568823.82149999996"/>
    <n v="397340.16350000002"/>
    <n v="635744.27119999996"/>
  </r>
  <r>
    <s v="8"/>
    <n v="9"/>
    <x v="46"/>
    <s v="ND"/>
    <x v="340"/>
    <s v="1"/>
    <x v="0"/>
    <n v="116388.7548"/>
    <n v="203680.321"/>
    <n v="151222.36379999999"/>
    <n v="264639.13660000003"/>
    <n v="180838.20550000001"/>
    <n v="316466.85950000002"/>
    <n v="215818.94070000001"/>
    <n v="377683.14620000002"/>
    <n v="254764.26759999999"/>
    <n v="445837.46840000001"/>
    <n v="279536.19809999998"/>
    <n v="489188.34669999999"/>
    <n v="302899.09999999998"/>
    <n v="530073.42480000004"/>
  </r>
  <r>
    <s v="8"/>
    <n v="9"/>
    <x v="46"/>
    <s v="ND"/>
    <x v="340"/>
    <s v="2"/>
    <x v="1"/>
    <n v="96887.429499999998"/>
    <n v="169553.00169999999"/>
    <n v="129153.8927"/>
    <n v="226019.31219999999"/>
    <n v="159197.00889999999"/>
    <n v="278594.76569999999"/>
    <n v="200429.41020000001"/>
    <n v="350751.46789999999"/>
    <n v="242517.91800000001"/>
    <n v="424406.35639999999"/>
    <n v="267828.85440000001"/>
    <n v="468700.4952"/>
    <n v="291546.25839999999"/>
    <n v="510205.9522"/>
  </r>
  <r>
    <s v="8"/>
    <n v="9"/>
    <x v="46"/>
    <s v="ND"/>
    <x v="340"/>
    <s v="3"/>
    <x v="2"/>
    <n v="88960.032999999996"/>
    <n v="155680.05790000001"/>
    <n v="122780.84639999999"/>
    <n v="214866.48120000001"/>
    <n v="155598.52729999999"/>
    <n v="272297.4227"/>
    <n v="202930.7604"/>
    <n v="355128.83059999999"/>
    <n v="252722.55439999999"/>
    <n v="442264.47029999999"/>
    <n v="284277.8665"/>
    <n v="497486.26640000002"/>
    <n v="315329.40720000002"/>
    <n v="551826.46270000003"/>
  </r>
  <r>
    <s v="8"/>
    <n v="9"/>
    <x v="46"/>
    <s v="ND"/>
    <x v="340"/>
    <s v="4"/>
    <x v="3"/>
    <n v="100332.10830000001"/>
    <n v="160531.3757"/>
    <n v="140464.9516"/>
    <n v="224743.9259"/>
    <n v="180597.79490000001"/>
    <n v="288956.47610000003"/>
    <n v="240797.05979999999"/>
    <n v="385275.3015"/>
    <n v="300996.3248"/>
    <n v="481594.12689999997"/>
    <n v="341129.16810000001"/>
    <n v="545806.67720000003"/>
    <n v="381262.01140000002"/>
    <n v="610019.22739999997"/>
  </r>
  <r>
    <s v="8"/>
    <n v="9"/>
    <x v="46"/>
    <s v="ND"/>
    <x v="341"/>
    <s v="1"/>
    <x v="0"/>
    <n v="118885.51549999999"/>
    <n v="208049.65229999999"/>
    <n v="154461.86180000001"/>
    <n v="270308.25819999998"/>
    <n v="184708.20740000001"/>
    <n v="323239.3628"/>
    <n v="220432.08429999999"/>
    <n v="385756.14750000002"/>
    <n v="260206.01360000001"/>
    <n v="455360.52360000001"/>
    <n v="285505.43430000002"/>
    <n v="499634.5099"/>
    <n v="309364.31150000001"/>
    <n v="541387.54520000005"/>
  </r>
  <r>
    <s v="8"/>
    <n v="9"/>
    <x v="46"/>
    <s v="ND"/>
    <x v="341"/>
    <s v="2"/>
    <x v="1"/>
    <n v="98990.230500000005"/>
    <n v="173232.90349999999"/>
    <n v="131947.56340000001"/>
    <n v="230908.236"/>
    <n v="162629.81539999999"/>
    <n v="284602.17690000002"/>
    <n v="204731.6545"/>
    <n v="358280.39539999998"/>
    <n v="247712.26310000001"/>
    <n v="433496.46029999998"/>
    <n v="273561.57880000002"/>
    <n v="478732.76280000003"/>
    <n v="297782.11989999999"/>
    <n v="521118.70980000001"/>
  </r>
  <r>
    <s v="8"/>
    <n v="9"/>
    <x v="46"/>
    <s v="ND"/>
    <x v="341"/>
    <s v="3"/>
    <x v="2"/>
    <n v="90906.464900000006"/>
    <n v="159086.31359999999"/>
    <n v="125470.2308"/>
    <n v="219572.90400000001"/>
    <n v="159010.59899999999"/>
    <n v="278268.54830000002"/>
    <n v="207388.59469999999"/>
    <n v="362930.04070000001"/>
    <n v="258275.83929999999"/>
    <n v="451982.71889999998"/>
    <n v="290528.33630000002"/>
    <n v="508424.58860000002"/>
    <n v="322266.8848"/>
    <n v="563967.04839999997"/>
  </r>
  <r>
    <s v="8"/>
    <n v="9"/>
    <x v="46"/>
    <s v="ND"/>
    <x v="341"/>
    <s v="4"/>
    <x v="3"/>
    <n v="102484.97070000001"/>
    <n v="163975.95569999999"/>
    <n v="143478.95910000001"/>
    <n v="229566.33790000001"/>
    <n v="184472.9474"/>
    <n v="295156.72019999998"/>
    <n v="245963.92980000001"/>
    <n v="393542.29359999998"/>
    <n v="307454.91230000003"/>
    <n v="491927.86700000003"/>
    <n v="348448.90059999999"/>
    <n v="557518.24919999996"/>
    <n v="389442.88890000002"/>
    <n v="623108.63150000002"/>
  </r>
  <r>
    <s v="8"/>
    <n v="9"/>
    <x v="46"/>
    <s v="ND"/>
    <x v="72"/>
    <s v="1"/>
    <x v="0"/>
    <n v="118333.64260000001"/>
    <n v="207083.87469999999"/>
    <n v="153798.3775"/>
    <n v="269147.1606"/>
    <n v="183961.44260000001"/>
    <n v="321932.5246"/>
    <n v="219605.68719999999"/>
    <n v="384309.95240000001"/>
    <n v="259276.2874"/>
    <n v="453733.50290000002"/>
    <n v="284504.73759999999"/>
    <n v="497883.29080000002"/>
    <n v="308314.62550000002"/>
    <n v="539550.59459999995"/>
  </r>
  <r>
    <s v="8"/>
    <n v="9"/>
    <x v="46"/>
    <s v="ND"/>
    <x v="72"/>
    <s v="2"/>
    <x v="1"/>
    <n v="98241.302800000005"/>
    <n v="171922.27979999999"/>
    <n v="131061.1655"/>
    <n v="229357.03959999999"/>
    <n v="161664.45300000001"/>
    <n v="282912.79269999999"/>
    <n v="203749.8077"/>
    <n v="356562.16340000002"/>
    <n v="246658.8365"/>
    <n v="431652.96389999997"/>
    <n v="272442.6262"/>
    <n v="476774.59590000001"/>
    <n v="296617.75880000001"/>
    <n v="519081.07789999997"/>
  </r>
  <r>
    <s v="8"/>
    <n v="9"/>
    <x v="46"/>
    <s v="ND"/>
    <x v="72"/>
    <s v="3"/>
    <x v="2"/>
    <n v="90032.573300000004"/>
    <n v="157557.00330000001"/>
    <n v="124228.9725"/>
    <n v="217400.70180000001"/>
    <n v="157391.8413"/>
    <n v="275435.72220000002"/>
    <n v="205184.45370000001"/>
    <n v="359072.79389999999"/>
    <n v="255511.15900000001"/>
    <n v="447144.52830000001"/>
    <n v="287373.40549999999"/>
    <n v="502903.4596"/>
    <n v="318716.61479999998"/>
    <n v="557754.07590000005"/>
  </r>
  <r>
    <s v="8"/>
    <n v="9"/>
    <x v="46"/>
    <s v="ND"/>
    <x v="72"/>
    <s v="4"/>
    <x v="3"/>
    <n v="102002.7317"/>
    <n v="163204.3732"/>
    <n v="142803.82440000001"/>
    <n v="228486.12239999999"/>
    <n v="183604.91699999999"/>
    <n v="293767.87160000001"/>
    <n v="244806.55609999999"/>
    <n v="391690.49550000002"/>
    <n v="306008.19510000001"/>
    <n v="489613.11940000003"/>
    <n v="346809.28779999999"/>
    <n v="554894.86869999999"/>
    <n v="387610.38040000002"/>
    <n v="620176.61789999995"/>
  </r>
  <r>
    <s v="8"/>
    <n v="9"/>
    <x v="46"/>
    <s v="ND"/>
    <x v="342"/>
    <s v="1"/>
    <x v="0"/>
    <n v="117133.47380000001"/>
    <n v="204983.57920000001"/>
    <n v="152276.22200000001"/>
    <n v="266483.3884"/>
    <n v="182173.59880000001"/>
    <n v="318803.79790000001"/>
    <n v="217517.04120000001"/>
    <n v="380654.82189999998"/>
    <n v="256842.55480000001"/>
    <n v="449474.47080000001"/>
    <n v="281847.86119999998"/>
    <n v="493233.75709999999"/>
    <n v="305459.76419999998"/>
    <n v="534554.58739999996"/>
  </r>
  <r>
    <s v="8"/>
    <n v="9"/>
    <x v="46"/>
    <s v="ND"/>
    <x v="342"/>
    <s v="2"/>
    <x v="1"/>
    <n v="97041.083899999998"/>
    <n v="169821.89679999999"/>
    <n v="129539.01"/>
    <n v="226693.26740000001"/>
    <n v="159876.60920000001"/>
    <n v="279784.06599999999"/>
    <n v="201661.1617"/>
    <n v="352907.03289999999"/>
    <n v="244225.10389999999"/>
    <n v="427393.93170000002"/>
    <n v="269785.74979999999"/>
    <n v="472125.06209999998"/>
    <n v="293762.89750000002"/>
    <n v="514085.07069999998"/>
  </r>
  <r>
    <s v="8"/>
    <n v="9"/>
    <x v="46"/>
    <s v="ND"/>
    <x v="342"/>
    <s v="3"/>
    <x v="2"/>
    <n v="88801.1682"/>
    <n v="155402.04440000001"/>
    <n v="122505.00539999999"/>
    <n v="214383.75949999999"/>
    <n v="155175.31219999999"/>
    <n v="271556.79639999999"/>
    <n v="202229.0815"/>
    <n v="353900.89260000002"/>
    <n v="251816.94390000001"/>
    <n v="440679.65179999999"/>
    <n v="283186.62829999998"/>
    <n v="495576.59960000002"/>
    <n v="314037.27559999999"/>
    <n v="549565.23230000003"/>
  </r>
  <r>
    <s v="8"/>
    <n v="9"/>
    <x v="46"/>
    <s v="ND"/>
    <x v="342"/>
    <s v="4"/>
    <x v="3"/>
    <n v="100963.6182"/>
    <n v="161541.79149999999"/>
    <n v="141349.06539999999"/>
    <n v="226158.50810000001"/>
    <n v="181734.51259999999"/>
    <n v="290775.22460000002"/>
    <n v="242312.68350000001"/>
    <n v="387700.29950000002"/>
    <n v="302890.85450000002"/>
    <n v="484625.37439999997"/>
    <n v="343276.30170000001"/>
    <n v="549242.09089999995"/>
    <n v="383661.74900000001"/>
    <n v="613858.80759999994"/>
  </r>
  <r>
    <s v="8"/>
    <n v="9"/>
    <x v="46"/>
    <s v="ND"/>
    <x v="343"/>
    <s v="1"/>
    <x v="0"/>
    <n v="120182.10739999999"/>
    <n v="210318.68799999999"/>
    <n v="156179.20430000001"/>
    <n v="273313.60749999998"/>
    <n v="186790.36550000001"/>
    <n v="326883.13959999999"/>
    <n v="222956.58189999999"/>
    <n v="390174.0184"/>
    <n v="263214.02669999999"/>
    <n v="460624.54670000001"/>
    <n v="288817.79399999999"/>
    <n v="505431.13939999999"/>
    <n v="312974.66190000001"/>
    <n v="547705.65839999996"/>
  </r>
  <r>
    <s v="8"/>
    <n v="9"/>
    <x v="46"/>
    <s v="ND"/>
    <x v="343"/>
    <s v="2"/>
    <x v="1"/>
    <n v="99892.812699999995"/>
    <n v="174812.4222"/>
    <n v="133219.07870000001"/>
    <n v="233133.38759999999"/>
    <n v="164274.77799999999"/>
    <n v="287480.8616"/>
    <n v="206945.25279999999"/>
    <n v="362154.1924"/>
    <n v="250472.87539999999"/>
    <n v="438327.5319"/>
    <n v="276637.42670000001"/>
    <n v="484115.49660000001"/>
    <n v="301163.1201"/>
    <n v="527035.46030000004"/>
  </r>
  <r>
    <s v="8"/>
    <n v="9"/>
    <x v="46"/>
    <s v="ND"/>
    <x v="343"/>
    <s v="3"/>
    <x v="2"/>
    <n v="91621.491800000003"/>
    <n v="160337.61060000001"/>
    <n v="126435.6482"/>
    <n v="221262.38440000001"/>
    <n v="160206.14180000001"/>
    <n v="280360.74790000002"/>
    <n v="208891.05679999999"/>
    <n v="365559.34950000001"/>
    <n v="260134.90900000001"/>
    <n v="455236.09090000001"/>
    <n v="292592.02899999998"/>
    <n v="512036.05070000002"/>
    <n v="324525.0232"/>
    <n v="567918.7905"/>
  </r>
  <r>
    <s v="8"/>
    <n v="9"/>
    <x v="46"/>
    <s v="ND"/>
    <x v="343"/>
    <s v="4"/>
    <x v="3"/>
    <n v="103598.7197"/>
    <n v="165757.9541"/>
    <n v="145038.20759999999"/>
    <n v="232061.13560000001"/>
    <n v="186477.6955"/>
    <n v="298364.31719999999"/>
    <n v="248636.92730000001"/>
    <n v="397819.08960000001"/>
    <n v="310796.15919999999"/>
    <n v="497273.86200000002"/>
    <n v="352235.647"/>
    <n v="563577.04359999998"/>
    <n v="393675.1349"/>
    <n v="629880.22519999999"/>
  </r>
  <r>
    <s v="8"/>
    <n v="9"/>
    <x v="47"/>
    <s v="SD"/>
    <x v="344"/>
    <s v="1"/>
    <x v="0"/>
    <n v="115692.24739999999"/>
    <n v="202461.43290000001"/>
    <n v="150266.09899999999"/>
    <n v="262965.67340000003"/>
    <n v="179649.96919999999"/>
    <n v="314387.4461"/>
    <n v="214338.76610000001"/>
    <n v="375092.8407"/>
    <n v="252973.12090000001"/>
    <n v="442702.96149999998"/>
    <n v="277552.27669999999"/>
    <n v="485716.48420000001"/>
    <n v="300716.1802"/>
    <n v="526253.31539999996"/>
  </r>
  <r>
    <s v="8"/>
    <n v="9"/>
    <x v="47"/>
    <s v="SD"/>
    <x v="344"/>
    <s v="2"/>
    <x v="1"/>
    <n v="96584.9568"/>
    <n v="169023.67439999999"/>
    <n v="128643.4552"/>
    <n v="225126.04670000001"/>
    <n v="158445.9682"/>
    <n v="277280.44439999998"/>
    <n v="199260.1349"/>
    <n v="348705.23609999998"/>
    <n v="240974.17189999999"/>
    <n v="421704.80080000003"/>
    <n v="266081.4448"/>
    <n v="465642.5282"/>
    <n v="289592.6887"/>
    <n v="506787.20539999998"/>
  </r>
  <r>
    <s v="8"/>
    <n v="9"/>
    <x v="47"/>
    <s v="SD"/>
    <x v="344"/>
    <s v="3"/>
    <x v="2"/>
    <n v="88860.708799999993"/>
    <n v="155506.24040000001"/>
    <n v="122677.41250000001"/>
    <n v="214685.4719"/>
    <n v="155511.24909999999"/>
    <n v="272144.68599999999"/>
    <n v="202905.98430000001"/>
    <n v="355085.47240000003"/>
    <n v="252710.59229999999"/>
    <n v="442243.53649999999"/>
    <n v="284307.5625"/>
    <n v="497538.23430000001"/>
    <n v="315410.93849999999"/>
    <n v="551969.14229999995"/>
  </r>
  <r>
    <s v="8"/>
    <n v="9"/>
    <x v="47"/>
    <s v="SD"/>
    <x v="344"/>
    <s v="4"/>
    <x v="3"/>
    <n v="99737.916100000002"/>
    <n v="159580.66819999999"/>
    <n v="139633.08249999999"/>
    <n v="223412.93539999999"/>
    <n v="179528.24900000001"/>
    <n v="287245.20260000002"/>
    <n v="239370.99859999999"/>
    <n v="382993.60350000003"/>
    <n v="299213.74829999998"/>
    <n v="478742.00439999998"/>
    <n v="339108.91470000002"/>
    <n v="542574.27159999998"/>
    <n v="379004.08110000001"/>
    <n v="606406.53890000004"/>
  </r>
  <r>
    <s v="8"/>
    <n v="9"/>
    <x v="47"/>
    <s v="SD"/>
    <x v="345"/>
    <s v="1"/>
    <x v="0"/>
    <n v="110843.353"/>
    <n v="193975.86780000001"/>
    <n v="144079.8737"/>
    <n v="252139.77910000001"/>
    <n v="172351.42540000001"/>
    <n v="301614.99440000003"/>
    <n v="205766.24249999999"/>
    <n v="360090.92430000001"/>
    <n v="242951.0337"/>
    <n v="425164.30900000001"/>
    <n v="266597.01140000002"/>
    <n v="466544.77"/>
    <n v="288918.97129999998"/>
    <n v="505608.1998"/>
  </r>
  <r>
    <s v="8"/>
    <n v="9"/>
    <x v="47"/>
    <s v="SD"/>
    <x v="345"/>
    <s v="2"/>
    <x v="1"/>
    <n v="91932.893500000006"/>
    <n v="160882.56359999999"/>
    <n v="122680.1449"/>
    <n v="214690.2536"/>
    <n v="151366.02340000001"/>
    <n v="264890.54090000002"/>
    <n v="190843.0619"/>
    <n v="333975.35830000002"/>
    <n v="231075.78580000001"/>
    <n v="404382.62520000001"/>
    <n v="255244.43599999999"/>
    <n v="446677.76319999999"/>
    <n v="277910.1556"/>
    <n v="486342.77230000001"/>
  </r>
  <r>
    <s v="8"/>
    <n v="9"/>
    <x v="47"/>
    <s v="SD"/>
    <x v="345"/>
    <s v="3"/>
    <x v="2"/>
    <n v="84193.271900000007"/>
    <n v="147338.22579999999"/>
    <n v="116160.81110000001"/>
    <n v="203281.41940000001"/>
    <n v="147155.6158"/>
    <n v="257522.32759999999"/>
    <n v="191810.9374"/>
    <n v="335669.14049999998"/>
    <n v="238851.28779999999"/>
    <n v="417989.7537"/>
    <n v="268621.97739999997"/>
    <n v="470088.46049999999"/>
    <n v="297904.16139999998"/>
    <n v="521332.28249999997"/>
  </r>
  <r>
    <s v="8"/>
    <n v="9"/>
    <x v="47"/>
    <s v="SD"/>
    <x v="345"/>
    <s v="4"/>
    <x v="3"/>
    <n v="95544.137799999997"/>
    <n v="152870.62289999999"/>
    <n v="133761.79300000001"/>
    <n v="214018.872"/>
    <n v="171979.44810000001"/>
    <n v="275167.12099999998"/>
    <n v="229305.9307"/>
    <n v="366889.49479999999"/>
    <n v="286632.41340000002"/>
    <n v="458611.86839999998"/>
    <n v="324850.0686"/>
    <n v="519760.11749999999"/>
    <n v="363067.72369999997"/>
    <n v="580908.36659999995"/>
  </r>
  <r>
    <s v="8"/>
    <n v="9"/>
    <x v="47"/>
    <s v="SD"/>
    <x v="346"/>
    <s v="1"/>
    <x v="0"/>
    <n v="116099.4855"/>
    <n v="203174.09959999999"/>
    <n v="150636.80239999999"/>
    <n v="263614.40429999999"/>
    <n v="179955.2616"/>
    <n v="314921.70779999997"/>
    <n v="214511.38449999999"/>
    <n v="375394.92290000001"/>
    <n v="253041.42449999999"/>
    <n v="442822.49290000001"/>
    <n v="277569.74650000001"/>
    <n v="485747.05650000001"/>
    <n v="300632.63040000002"/>
    <n v="526107.10320000001"/>
  </r>
  <r>
    <s v="8"/>
    <n v="9"/>
    <x v="47"/>
    <s v="SD"/>
    <x v="346"/>
    <s v="2"/>
    <x v="1"/>
    <n v="97780.340500000006"/>
    <n v="171115.59589999999"/>
    <n v="129905.81449999999"/>
    <n v="227335.17540000001"/>
    <n v="159625.65289999999"/>
    <n v="279344.89240000001"/>
    <n v="200054.55290000001"/>
    <n v="350095.46759999997"/>
    <n v="241537.27780000001"/>
    <n v="422690.23619999998"/>
    <n v="266571.9388"/>
    <n v="466500.89299999998"/>
    <n v="289967.83980000002"/>
    <n v="507443.71970000002"/>
  </r>
  <r>
    <s v="8"/>
    <n v="9"/>
    <x v="47"/>
    <s v="SD"/>
    <x v="346"/>
    <s v="3"/>
    <x v="2"/>
    <n v="90509.169299999994"/>
    <n v="158391.04629999999"/>
    <n v="125056.49770000001"/>
    <n v="218848.87100000001"/>
    <n v="158661.4895"/>
    <n v="277657.6067"/>
    <n v="207289.4945"/>
    <n v="362756.6153"/>
    <n v="258227.99609999999"/>
    <n v="451898.99320000003"/>
    <n v="290647.12640000001"/>
    <n v="508632.47129999998"/>
    <n v="322593.01689999999"/>
    <n v="564537.77960000001"/>
  </r>
  <r>
    <s v="8"/>
    <n v="9"/>
    <x v="47"/>
    <s v="SD"/>
    <x v="346"/>
    <s v="4"/>
    <x v="3"/>
    <n v="100108.2018"/>
    <n v="160173.12530000001"/>
    <n v="140151.48250000001"/>
    <n v="224242.37539999999"/>
    <n v="180194.76319999999"/>
    <n v="288311.62550000002"/>
    <n v="240259.68429999999"/>
    <n v="384415.50069999998"/>
    <n v="300324.6054"/>
    <n v="480519.37589999998"/>
    <n v="340367.88620000001"/>
    <n v="544588.62600000005"/>
    <n v="380411.16690000001"/>
    <n v="608657.87620000006"/>
  </r>
  <r>
    <s v="8"/>
    <n v="9"/>
    <x v="47"/>
    <s v="SD"/>
    <x v="347"/>
    <s v="1"/>
    <x v="0"/>
    <n v="115140.37450000001"/>
    <n v="201495.65530000001"/>
    <n v="149602.61480000001"/>
    <n v="261804.57579999999"/>
    <n v="178903.20449999999"/>
    <n v="313080.6078"/>
    <n v="213512.3689"/>
    <n v="373646.64559999999"/>
    <n v="252043.39480000001"/>
    <n v="441075.94079999998"/>
    <n v="276551.58010000002"/>
    <n v="483965.26510000002"/>
    <n v="299666.49410000001"/>
    <n v="524416.36470000003"/>
  </r>
  <r>
    <s v="8"/>
    <n v="9"/>
    <x v="47"/>
    <s v="SD"/>
    <x v="347"/>
    <s v="2"/>
    <x v="1"/>
    <n v="95836.028999999995"/>
    <n v="167713.0508"/>
    <n v="127757.0573"/>
    <n v="223574.85029999999"/>
    <n v="157480.60569999999"/>
    <n v="275591.06"/>
    <n v="198278.28810000001"/>
    <n v="346987.00400000002"/>
    <n v="239920.74540000001"/>
    <n v="419861.30440000002"/>
    <n v="264962.49229999998"/>
    <n v="463684.36139999999"/>
    <n v="288428.32760000002"/>
    <n v="504749.57329999999"/>
  </r>
  <r>
    <s v="8"/>
    <n v="9"/>
    <x v="47"/>
    <s v="SD"/>
    <x v="347"/>
    <s v="3"/>
    <x v="2"/>
    <n v="87986.8171"/>
    <n v="153976.92989999999"/>
    <n v="121436.1542"/>
    <n v="212513.26980000001"/>
    <n v="153892.4914"/>
    <n v="269311.86"/>
    <n v="200701.8432"/>
    <n v="351228.22560000001"/>
    <n v="249945.91200000001"/>
    <n v="437405.34590000001"/>
    <n v="281152.63160000002"/>
    <n v="492017.1053"/>
    <n v="311860.66840000002"/>
    <n v="545756.16980000003"/>
  </r>
  <r>
    <s v="8"/>
    <n v="9"/>
    <x v="47"/>
    <s v="SD"/>
    <x v="347"/>
    <s v="4"/>
    <x v="3"/>
    <n v="99255.676999999996"/>
    <n v="158809.08559999999"/>
    <n v="138957.94779999999"/>
    <n v="222332.7199"/>
    <n v="178660.21859999999"/>
    <n v="285856.3541"/>
    <n v="238213.62479999999"/>
    <n v="381141.80550000002"/>
    <n v="297767.03110000002"/>
    <n v="476427.25689999998"/>
    <n v="337469.30190000002"/>
    <n v="539950.89110000001"/>
    <n v="377171.57270000002"/>
    <n v="603474.52540000004"/>
  </r>
  <r>
    <s v="8"/>
    <n v="9"/>
    <x v="47"/>
    <s v="SD"/>
    <x v="348"/>
    <s v="1"/>
    <x v="0"/>
    <n v="120085.68799999999"/>
    <n v="210149.9541"/>
    <n v="155984.02179999999"/>
    <n v="272972.03830000001"/>
    <n v="186496.05650000001"/>
    <n v="326368.09879999998"/>
    <n v="222520.7365"/>
    <n v="389411.28899999999"/>
    <n v="262639.75349999999"/>
    <n v="459619.56849999999"/>
    <n v="288162.3186"/>
    <n v="504284.0576"/>
    <n v="312219.1814"/>
    <n v="546383.56740000006"/>
  </r>
  <r>
    <s v="8"/>
    <n v="9"/>
    <x v="47"/>
    <s v="SD"/>
    <x v="348"/>
    <s v="2"/>
    <x v="1"/>
    <n v="100190.45299999999"/>
    <n v="175333.29269999999"/>
    <n v="133469.72349999999"/>
    <n v="233572.01620000001"/>
    <n v="164417.66450000001"/>
    <n v="287730.9129"/>
    <n v="206820.30669999999"/>
    <n v="361935.5368"/>
    <n v="250146.00289999999"/>
    <n v="437755.50510000001"/>
    <n v="276218.4632"/>
    <n v="483382.31040000002"/>
    <n v="300636.98969999998"/>
    <n v="526114.73199999996"/>
  </r>
  <r>
    <s v="8"/>
    <n v="9"/>
    <x v="47"/>
    <s v="SD"/>
    <x v="348"/>
    <s v="3"/>
    <x v="2"/>
    <n v="92137.873600000006"/>
    <n v="161241.2789"/>
    <n v="127194.20299999999"/>
    <n v="222589.8553"/>
    <n v="161227.1347"/>
    <n v="282147.48580000002"/>
    <n v="210343.97560000001"/>
    <n v="368101.95730000001"/>
    <n v="261970.0655"/>
    <n v="458447.61469999998"/>
    <n v="294715.12599999999"/>
    <n v="515751.4705"/>
    <n v="326946.23790000001"/>
    <n v="572155.91639999999"/>
  </r>
  <r>
    <s v="8"/>
    <n v="9"/>
    <x v="47"/>
    <s v="SD"/>
    <x v="348"/>
    <s v="4"/>
    <x v="3"/>
    <n v="103524.0874"/>
    <n v="165638.5423"/>
    <n v="144933.72229999999"/>
    <n v="231893.95920000001"/>
    <n v="186343.3573"/>
    <n v="298149.3762"/>
    <n v="248457.80970000001"/>
    <n v="397532.50150000001"/>
    <n v="310572.2622"/>
    <n v="496915.62689999997"/>
    <n v="351981.8971"/>
    <n v="563171.04379999998"/>
    <n v="393391.53210000001"/>
    <n v="629426.46070000005"/>
  </r>
  <r>
    <s v="8"/>
    <n v="9"/>
    <x v="47"/>
    <s v="SD"/>
    <x v="84"/>
    <s v="1"/>
    <x v="0"/>
    <n v="112043.52190000001"/>
    <n v="196076.16329999999"/>
    <n v="145602.02929999999"/>
    <n v="254803.55129999999"/>
    <n v="174139.26920000001"/>
    <n v="304743.72100000002"/>
    <n v="207854.8885"/>
    <n v="363746.05489999999"/>
    <n v="245384.76629999999"/>
    <n v="429423.34110000002"/>
    <n v="269253.88799999998"/>
    <n v="471194.3039"/>
    <n v="291773.83260000002"/>
    <n v="510604.20699999999"/>
  </r>
  <r>
    <s v="8"/>
    <n v="9"/>
    <x v="47"/>
    <s v="SD"/>
    <x v="84"/>
    <s v="2"/>
    <x v="1"/>
    <n v="93133.112299999993"/>
    <n v="162982.9466"/>
    <n v="124202.30039999999"/>
    <n v="217354.02590000001"/>
    <n v="153153.86720000001"/>
    <n v="268019.26760000002"/>
    <n v="192931.70790000001"/>
    <n v="337630.4889"/>
    <n v="233509.51850000001"/>
    <n v="408641.65740000003"/>
    <n v="257901.3126"/>
    <n v="451327.29690000002"/>
    <n v="280765.01689999999"/>
    <n v="491338.7795"/>
  </r>
  <r>
    <s v="8"/>
    <n v="9"/>
    <x v="47"/>
    <s v="SD"/>
    <x v="84"/>
    <s v="3"/>
    <x v="2"/>
    <n v="85424.676900000006"/>
    <n v="149493.18470000001"/>
    <n v="117884.7781"/>
    <n v="206298.36170000001"/>
    <n v="149372.14490000001"/>
    <n v="261401.25349999999"/>
    <n v="194766.30960000001"/>
    <n v="340841.0417"/>
    <n v="242545.50289999999"/>
    <n v="424454.63010000001"/>
    <n v="272808.75459999999"/>
    <n v="477415.32049999997"/>
    <n v="302583.50060000003"/>
    <n v="529521.12600000005"/>
  </r>
  <r>
    <s v="8"/>
    <n v="9"/>
    <x v="47"/>
    <s v="SD"/>
    <x v="84"/>
    <s v="4"/>
    <x v="3"/>
    <n v="96583.251399999994"/>
    <n v="154533.20449999999"/>
    <n v="135216.55189999999"/>
    <n v="216346.48629999999"/>
    <n v="173849.85250000001"/>
    <n v="278159.76809999999"/>
    <n v="231799.80319999999"/>
    <n v="370879.69079999998"/>
    <n v="289749.75410000002"/>
    <n v="463599.61349999998"/>
    <n v="328383.05469999998"/>
    <n v="525412.89520000003"/>
    <n v="367016.35519999999"/>
    <n v="587226.17700000003"/>
  </r>
  <r>
    <s v="8"/>
    <n v="9"/>
    <x v="48"/>
    <s v="UT"/>
    <x v="349"/>
    <s v="1"/>
    <x v="0"/>
    <n v="115365.3973"/>
    <n v="201889.44529999999"/>
    <n v="149934.39569999999"/>
    <n v="262385.1925"/>
    <n v="179334.29759999999"/>
    <n v="313835.0209"/>
    <n v="214074.5509"/>
    <n v="374630.46399999998"/>
    <n v="252740.72640000001"/>
    <n v="442296.27110000001"/>
    <n v="277331.01559999998"/>
    <n v="485329.27730000002"/>
    <n v="300536.56849999999"/>
    <n v="525938.99490000005"/>
  </r>
  <r>
    <s v="8"/>
    <n v="9"/>
    <x v="48"/>
    <s v="UT"/>
    <x v="349"/>
    <s v="2"/>
    <x v="1"/>
    <n v="95810.292400000006"/>
    <n v="167668.0117"/>
    <n v="127805.1289"/>
    <n v="223658.9755"/>
    <n v="157633.48250000001"/>
    <n v="275858.5944"/>
    <n v="198642.62419999999"/>
    <n v="347624.59230000002"/>
    <n v="240460.63949999999"/>
    <n v="420806.11920000002"/>
    <n v="265591.41960000002"/>
    <n v="464784.98440000002"/>
    <n v="289152.45130000002"/>
    <n v="506016.78980000003"/>
  </r>
  <r>
    <s v="8"/>
    <n v="9"/>
    <x v="48"/>
    <s v="UT"/>
    <x v="349"/>
    <s v="3"/>
    <x v="2"/>
    <n v="87826.133499999996"/>
    <n v="153695.73370000001"/>
    <n v="121188.52959999999"/>
    <n v="212079.92679999999"/>
    <n v="153545.02979999999"/>
    <n v="268703.80219999998"/>
    <n v="200180.2733"/>
    <n v="350315.47830000002"/>
    <n v="249281.8536"/>
    <n v="436243.2438"/>
    <n v="280372.5073"/>
    <n v="490651.88780000003"/>
    <n v="310958.00189999997"/>
    <n v="544176.50320000004"/>
  </r>
  <r>
    <s v="8"/>
    <n v="9"/>
    <x v="48"/>
    <s v="UT"/>
    <x v="349"/>
    <s v="4"/>
    <x v="3"/>
    <n v="99444.872499999998"/>
    <n v="159111.79829999999"/>
    <n v="139222.82139999999"/>
    <n v="222756.51759999999"/>
    <n v="179000.77040000001"/>
    <n v="286401.23690000002"/>
    <n v="238667.69390000001"/>
    <n v="381868.31599999999"/>
    <n v="298334.61739999999"/>
    <n v="477335.39490000001"/>
    <n v="338112.56640000001"/>
    <n v="540980.11419999995"/>
    <n v="377890.51539999997"/>
    <n v="604624.83360000001"/>
  </r>
  <r>
    <s v="8"/>
    <n v="9"/>
    <x v="48"/>
    <s v="UT"/>
    <x v="350"/>
    <s v="1"/>
    <x v="0"/>
    <n v="114177.74950000001"/>
    <n v="199811.06159999999"/>
    <n v="148327.61309999999"/>
    <n v="259573.32279999999"/>
    <n v="177357.35380000001"/>
    <n v="310375.36900000001"/>
    <n v="211638.1133"/>
    <n v="370366.69819999998"/>
    <n v="249810.16409999999"/>
    <n v="437167.78710000002"/>
    <n v="274092.39429999999"/>
    <n v="479661.69"/>
    <n v="296986.07189999998"/>
    <n v="519725.62589999998"/>
  </r>
  <r>
    <s v="8"/>
    <n v="9"/>
    <x v="48"/>
    <s v="UT"/>
    <x v="350"/>
    <s v="2"/>
    <x v="1"/>
    <n v="95165.927500000005"/>
    <n v="166540.3731"/>
    <n v="126813.0499"/>
    <n v="221922.83730000001"/>
    <n v="156259.34080000001"/>
    <n v="273453.84639999998"/>
    <n v="196634.85260000001"/>
    <n v="344110.99190000002"/>
    <n v="237871.1918"/>
    <n v="416274.58559999999"/>
    <n v="262678.89919999999"/>
    <n v="459688.0735"/>
    <n v="285918.18119999999"/>
    <n v="500356.81709999999"/>
  </r>
  <r>
    <s v="8"/>
    <n v="9"/>
    <x v="48"/>
    <s v="UT"/>
    <x v="350"/>
    <s v="3"/>
    <x v="2"/>
    <n v="87455.961800000005"/>
    <n v="153047.93309999999"/>
    <n v="120719.40210000001"/>
    <n v="211258.95360000001"/>
    <n v="153004.88810000001"/>
    <n v="267758.554"/>
    <n v="199586.37450000001"/>
    <n v="349276.15529999998"/>
    <n v="248565.6881"/>
    <n v="434989.95419999998"/>
    <n v="279620.4901"/>
    <n v="489335.85769999999"/>
    <n v="310184.16519999999"/>
    <n v="542822.28899999999"/>
  </r>
  <r>
    <s v="8"/>
    <n v="9"/>
    <x v="48"/>
    <s v="UT"/>
    <x v="350"/>
    <s v="4"/>
    <x v="3"/>
    <n v="98428.799499999994"/>
    <n v="157486.08170000001"/>
    <n v="137800.31940000001"/>
    <n v="220480.51430000001"/>
    <n v="177171.83919999999"/>
    <n v="283474.94689999998"/>
    <n v="236229.1189"/>
    <n v="377966.59590000001"/>
    <n v="295286.39860000001"/>
    <n v="472458.24489999999"/>
    <n v="334657.91840000002"/>
    <n v="535452.67760000005"/>
    <n v="374029.43829999998"/>
    <n v="598447.1102"/>
  </r>
  <r>
    <s v="8"/>
    <n v="9"/>
    <x v="48"/>
    <s v="UT"/>
    <x v="351"/>
    <s v="1"/>
    <x v="0"/>
    <n v="114777.83379999999"/>
    <n v="200861.20929999999"/>
    <n v="149088.69089999999"/>
    <n v="260905.209"/>
    <n v="178251.27559999999"/>
    <n v="311939.73239999998"/>
    <n v="212682.4363"/>
    <n v="372194.2635"/>
    <n v="251027.03039999999"/>
    <n v="439297.30320000002"/>
    <n v="275420.83240000001"/>
    <n v="481986.45689999999"/>
    <n v="298413.5025"/>
    <n v="522223.62949999998"/>
  </r>
  <r>
    <s v="8"/>
    <n v="9"/>
    <x v="48"/>
    <s v="UT"/>
    <x v="351"/>
    <s v="2"/>
    <x v="1"/>
    <n v="95766.036900000006"/>
    <n v="167590.56460000001"/>
    <n v="127574.1277"/>
    <n v="223254.72339999999"/>
    <n v="157153.26269999999"/>
    <n v="275018.20970000001"/>
    <n v="197679.17559999999"/>
    <n v="345938.55719999998"/>
    <n v="239088.05809999999"/>
    <n v="418404.1017"/>
    <n v="264007.33740000002"/>
    <n v="462012.84049999999"/>
    <n v="287345.61180000001"/>
    <n v="502854.82069999998"/>
  </r>
  <r>
    <s v="8"/>
    <n v="9"/>
    <x v="48"/>
    <s v="UT"/>
    <x v="351"/>
    <s v="3"/>
    <x v="2"/>
    <n v="88071.664300000004"/>
    <n v="154125.41260000001"/>
    <n v="121581.38559999999"/>
    <n v="212767.42480000001"/>
    <n v="154113.1526"/>
    <n v="269698.01699999999"/>
    <n v="201064.06049999999"/>
    <n v="351862.10590000002"/>
    <n v="250412.79560000001"/>
    <n v="438222.39240000001"/>
    <n v="281713.8787"/>
    <n v="492999.28779999999"/>
    <n v="312523.83480000001"/>
    <n v="546916.7108"/>
  </r>
  <r>
    <s v="8"/>
    <n v="9"/>
    <x v="48"/>
    <s v="UT"/>
    <x v="351"/>
    <s v="4"/>
    <x v="3"/>
    <n v="98948.356299999999"/>
    <n v="158317.3725"/>
    <n v="138527.69880000001"/>
    <n v="221644.32139999999"/>
    <n v="178107.04139999999"/>
    <n v="284971.27039999998"/>
    <n v="237476.0552"/>
    <n v="379961.69390000001"/>
    <n v="296845.06890000001"/>
    <n v="474952.11749999999"/>
    <n v="336424.41149999999"/>
    <n v="538279.06640000001"/>
    <n v="376003.75400000002"/>
    <n v="601606.01540000003"/>
  </r>
  <r>
    <s v="8"/>
    <n v="9"/>
    <x v="49"/>
    <s v="WY"/>
    <x v="352"/>
    <s v="1"/>
    <x v="0"/>
    <n v="108818.7463"/>
    <n v="190432.80609999999"/>
    <n v="141195.84940000001"/>
    <n v="247092.73639999999"/>
    <n v="168681.75520000001"/>
    <n v="295193.07160000002"/>
    <n v="201079.94010000001"/>
    <n v="351889.89510000002"/>
    <n v="237202.3149"/>
    <n v="415104.05119999999"/>
    <n v="260197.35200000001"/>
    <n v="455345.36589999998"/>
    <n v="281820.46789999999"/>
    <n v="493185.81880000001"/>
  </r>
  <r>
    <s v="8"/>
    <n v="9"/>
    <x v="49"/>
    <s v="WY"/>
    <x v="352"/>
    <s v="2"/>
    <x v="1"/>
    <n v="91617.8033"/>
    <n v="160331.15580000001"/>
    <n v="121730.2916"/>
    <n v="213028.01029999999"/>
    <n v="149593.07620000001"/>
    <n v="261787.88329999999"/>
    <n v="187505.56090000001"/>
    <n v="328134.73149999999"/>
    <n v="226400.3872"/>
    <n v="396200.6777"/>
    <n v="249870.8561"/>
    <n v="437273.99800000002"/>
    <n v="271806.6617"/>
    <n v="475661.65789999999"/>
  </r>
  <r>
    <s v="8"/>
    <n v="9"/>
    <x v="49"/>
    <s v="WY"/>
    <x v="352"/>
    <s v="3"/>
    <x v="2"/>
    <n v="84785.427800000005"/>
    <n v="148374.49890000001"/>
    <n v="117144.36350000001"/>
    <n v="205002.63620000001"/>
    <n v="148618.4834"/>
    <n v="260082.34589999999"/>
    <n v="194158.8008"/>
    <n v="339777.90139999997"/>
    <n v="241868.58100000001"/>
    <n v="423270.01669999998"/>
    <n v="272229.22480000003"/>
    <n v="476401.1434"/>
    <n v="302145.51569999999"/>
    <n v="528754.65240000002"/>
  </r>
  <r>
    <s v="8"/>
    <n v="9"/>
    <x v="49"/>
    <s v="WY"/>
    <x v="352"/>
    <s v="4"/>
    <x v="3"/>
    <n v="93829.607999999993"/>
    <n v="150127.3751"/>
    <n v="131361.45120000001"/>
    <n v="210178.32509999999"/>
    <n v="168893.29440000001"/>
    <n v="270229.27500000002"/>
    <n v="225191.05919999999"/>
    <n v="360305.70010000002"/>
    <n v="281488.82400000002"/>
    <n v="450382.1251"/>
    <n v="319020.66720000003"/>
    <n v="510433.07510000002"/>
    <n v="356552.51040000003"/>
    <n v="570484.02520000003"/>
  </r>
  <r>
    <s v="8"/>
    <n v="9"/>
    <x v="49"/>
    <s v="WY"/>
    <x v="353"/>
    <s v="1"/>
    <x v="0"/>
    <n v="111210.7355"/>
    <n v="194618.78719999999"/>
    <n v="144296.57699999999"/>
    <n v="252519.0097"/>
    <n v="172383.50769999999"/>
    <n v="301671.1384"/>
    <n v="205489.09090000001"/>
    <n v="359605.90899999999"/>
    <n v="242400.99729999999"/>
    <n v="424201.74530000001"/>
    <n v="265898.93180000002"/>
    <n v="465323.13059999997"/>
    <n v="287993.94400000002"/>
    <n v="503989.402"/>
  </r>
  <r>
    <s v="8"/>
    <n v="9"/>
    <x v="49"/>
    <s v="WY"/>
    <x v="353"/>
    <s v="2"/>
    <x v="1"/>
    <n v="93647.670800000007"/>
    <n v="163883.4241"/>
    <n v="124421.21709999999"/>
    <n v="217737.13"/>
    <n v="152892.96090000001"/>
    <n v="267562.68150000001"/>
    <n v="191628.93470000001"/>
    <n v="335350.63559999998"/>
    <n v="231371.66020000001"/>
    <n v="404900.40529999998"/>
    <n v="255355.0356"/>
    <n v="446871.31219999999"/>
    <n v="277769.32030000002"/>
    <n v="486096.31060000003"/>
  </r>
  <r>
    <s v="8"/>
    <n v="9"/>
    <x v="49"/>
    <s v="WY"/>
    <x v="353"/>
    <s v="3"/>
    <x v="2"/>
    <n v="86674.0818"/>
    <n v="151679.64309999999"/>
    <n v="119755.7371"/>
    <n v="209572.54"/>
    <n v="151933.94889999999"/>
    <n v="265884.4106"/>
    <n v="198495.22820000001"/>
    <n v="347366.64929999999"/>
    <n v="247271.64309999999"/>
    <n v="432725.37550000002"/>
    <n v="278312.93729999999"/>
    <n v="487047.64020000002"/>
    <n v="308900.52360000001"/>
    <n v="540575.91630000004"/>
  </r>
  <r>
    <s v="8"/>
    <n v="9"/>
    <x v="49"/>
    <s v="WY"/>
    <x v="353"/>
    <s v="4"/>
    <x v="3"/>
    <n v="95892.473599999998"/>
    <n v="153427.9601"/>
    <n v="134249.46309999999"/>
    <n v="214799.14420000001"/>
    <n v="172606.45250000001"/>
    <n v="276170.32819999999"/>
    <n v="230141.93669999999"/>
    <n v="368227.10430000001"/>
    <n v="287677.42090000003"/>
    <n v="460283.88040000002"/>
    <n v="326034.41039999999"/>
    <n v="521655.06439999997"/>
    <n v="364391.39980000001"/>
    <n v="583026.24840000004"/>
  </r>
  <r>
    <s v="8"/>
    <n v="9"/>
    <x v="49"/>
    <s v="WY"/>
    <x v="354"/>
    <s v="1"/>
    <x v="0"/>
    <n v="116582.26669999999"/>
    <n v="204018.96679999999"/>
    <n v="151343.72270000001"/>
    <n v="264851.51490000001"/>
    <n v="180870.01699999999"/>
    <n v="316522.52980000002"/>
    <n v="215699.48560000001"/>
    <n v="377474.09970000002"/>
    <n v="254512.03219999999"/>
    <n v="445396.0564"/>
    <n v="279212.24619999999"/>
    <n v="488621.43079999997"/>
    <n v="302463.93119999999"/>
    <n v="529311.87950000004"/>
  </r>
  <r>
    <s v="8"/>
    <n v="9"/>
    <x v="49"/>
    <s v="WY"/>
    <x v="354"/>
    <s v="2"/>
    <x v="1"/>
    <n v="97751.655100000004"/>
    <n v="171065.3965"/>
    <n v="130034.06"/>
    <n v="227559.60509999999"/>
    <n v="159972.9374"/>
    <n v="279952.64039999997"/>
    <n v="200839.11290000001"/>
    <n v="351468.44750000001"/>
    <n v="242686.76439999999"/>
    <n v="424701.83769999997"/>
    <n v="267907.451"/>
    <n v="468838.0392"/>
    <n v="291501.44880000001"/>
    <n v="510127.53539999999"/>
  </r>
  <r>
    <s v="8"/>
    <n v="9"/>
    <x v="49"/>
    <s v="WY"/>
    <x v="354"/>
    <s v="3"/>
    <x v="2"/>
    <n v="90205.854600000006"/>
    <n v="157860.24559999999"/>
    <n v="124585.62300000001"/>
    <n v="218024.8401"/>
    <n v="157996.75080000001"/>
    <n v="276494.3138"/>
    <n v="206284.28810000001"/>
    <n v="360997.50400000002"/>
    <n v="256946.81599999999"/>
    <n v="449656.92810000002"/>
    <n v="289138.98070000001"/>
    <n v="505993.21620000002"/>
    <n v="320844.69579999999"/>
    <n v="561478.21770000004"/>
  </r>
  <r>
    <s v="8"/>
    <n v="9"/>
    <x v="49"/>
    <s v="WY"/>
    <x v="354"/>
    <s v="4"/>
    <x v="3"/>
    <n v="100514.712"/>
    <n v="160823.54149999999"/>
    <n v="140720.59669999999"/>
    <n v="225152.95809999999"/>
    <n v="180926.48149999999"/>
    <n v="289482.37479999999"/>
    <n v="241235.30869999999"/>
    <n v="385976.49969999999"/>
    <n v="301544.13589999999"/>
    <n v="482470.62469999999"/>
    <n v="341750.02069999999"/>
    <n v="546800.04130000004"/>
    <n v="381955.90549999999"/>
    <n v="611129.45790000004"/>
  </r>
  <r>
    <s v="8"/>
    <n v="9"/>
    <x v="49"/>
    <s v="WY"/>
    <x v="355"/>
    <s v="1"/>
    <x v="0"/>
    <n v="111210.7355"/>
    <n v="194618.78719999999"/>
    <n v="144296.57699999999"/>
    <n v="252519.0097"/>
    <n v="172383.50769999999"/>
    <n v="301671.1384"/>
    <n v="205489.09090000001"/>
    <n v="359605.90899999999"/>
    <n v="242400.99729999999"/>
    <n v="424201.74530000001"/>
    <n v="265898.93180000002"/>
    <n v="465323.13059999997"/>
    <n v="287993.94400000002"/>
    <n v="503989.402"/>
  </r>
  <r>
    <s v="8"/>
    <n v="9"/>
    <x v="49"/>
    <s v="WY"/>
    <x v="355"/>
    <s v="2"/>
    <x v="1"/>
    <n v="93647.670800000007"/>
    <n v="163883.4241"/>
    <n v="124421.21709999999"/>
    <n v="217737.13"/>
    <n v="152892.96090000001"/>
    <n v="267562.68150000001"/>
    <n v="191628.93470000001"/>
    <n v="335350.63559999998"/>
    <n v="231371.66020000001"/>
    <n v="404900.40529999998"/>
    <n v="255355.0356"/>
    <n v="446871.31219999999"/>
    <n v="277769.32030000002"/>
    <n v="486096.31060000003"/>
  </r>
  <r>
    <s v="8"/>
    <n v="9"/>
    <x v="49"/>
    <s v="WY"/>
    <x v="355"/>
    <s v="3"/>
    <x v="2"/>
    <n v="86674.0818"/>
    <n v="151679.64309999999"/>
    <n v="119755.7371"/>
    <n v="209572.54"/>
    <n v="151933.94889999999"/>
    <n v="265884.4106"/>
    <n v="198495.22820000001"/>
    <n v="347366.64929999999"/>
    <n v="247271.64309999999"/>
    <n v="432725.37550000002"/>
    <n v="278312.93729999999"/>
    <n v="487047.64020000002"/>
    <n v="308900.52360000001"/>
    <n v="540575.91630000004"/>
  </r>
  <r>
    <s v="8"/>
    <n v="9"/>
    <x v="49"/>
    <s v="WY"/>
    <x v="355"/>
    <s v="4"/>
    <x v="3"/>
    <n v="95892.473599999998"/>
    <n v="153427.9601"/>
    <n v="134249.46309999999"/>
    <n v="214799.14420000001"/>
    <n v="172606.45250000001"/>
    <n v="276170.32819999999"/>
    <n v="230141.93669999999"/>
    <n v="368227.10430000001"/>
    <n v="287677.42090000003"/>
    <n v="460283.88040000002"/>
    <n v="326034.41039999999"/>
    <n v="521655.06439999997"/>
    <n v="364391.39980000001"/>
    <n v="583026.24840000004"/>
  </r>
  <r>
    <s v="9"/>
    <n v="10"/>
    <x v="50"/>
    <s v="AZ"/>
    <x v="356"/>
    <s v="1"/>
    <x v="0"/>
    <n v="114202.8092"/>
    <n v="199854.916"/>
    <n v="148158.38219999999"/>
    <n v="259277.16880000001"/>
    <n v="176979.18160000001"/>
    <n v="309713.56780000002"/>
    <n v="210942.56390000001"/>
    <n v="369149.48690000002"/>
    <n v="248816.54500000001"/>
    <n v="435428.95370000001"/>
    <n v="272928.94870000001"/>
    <n v="477625.66019999998"/>
    <n v="295594.8493"/>
    <n v="517290.98639999999"/>
  </r>
  <r>
    <s v="9"/>
    <n v="10"/>
    <x v="50"/>
    <s v="AZ"/>
    <x v="356"/>
    <s v="2"/>
    <x v="1"/>
    <n v="96277.649000000005"/>
    <n v="168485.88570000001"/>
    <n v="127873.2215"/>
    <n v="223778.13759999999"/>
    <n v="157086.7683"/>
    <n v="274901.84450000001"/>
    <n v="196796.63149999999"/>
    <n v="344394.1053"/>
    <n v="237559.7991"/>
    <n v="415729.64840000001"/>
    <n v="262167.65279999998"/>
    <n v="458793.3922"/>
    <n v="285159.40899999999"/>
    <n v="499028.9657"/>
  </r>
  <r>
    <s v="9"/>
    <n v="10"/>
    <x v="50"/>
    <s v="AZ"/>
    <x v="356"/>
    <s v="3"/>
    <x v="2"/>
    <n v="89178.439899999998"/>
    <n v="156062.26990000001"/>
    <n v="123229.09669999999"/>
    <n v="215650.91940000001"/>
    <n v="156357.68229999999"/>
    <n v="273625.94410000002"/>
    <n v="204309.3463"/>
    <n v="357541.35590000002"/>
    <n v="254521.81880000001"/>
    <n v="445413.18290000001"/>
    <n v="286490.04519999999"/>
    <n v="501357.57909999997"/>
    <n v="317995.20899999997"/>
    <n v="556491.61569999997"/>
  </r>
  <r>
    <s v="9"/>
    <n v="10"/>
    <x v="50"/>
    <s v="AZ"/>
    <x v="356"/>
    <s v="4"/>
    <x v="3"/>
    <n v="98474.896099999998"/>
    <n v="157559.83609999999"/>
    <n v="137864.85449999999"/>
    <n v="220583.77059999999"/>
    <n v="177254.81289999999"/>
    <n v="283607.70490000001"/>
    <n v="236339.7507"/>
    <n v="378143.6066"/>
    <n v="295424.68829999998"/>
    <n v="472679.50839999999"/>
    <n v="334814.64679999999"/>
    <n v="535703.44279999996"/>
    <n v="374204.60519999999"/>
    <n v="598727.37730000005"/>
  </r>
  <r>
    <s v="9"/>
    <n v="10"/>
    <x v="50"/>
    <s v="AZ"/>
    <x v="357"/>
    <s v="1"/>
    <x v="0"/>
    <n v="108218.66190000001"/>
    <n v="189382.65839999999"/>
    <n v="140434.77160000001"/>
    <n v="245760.85029999999"/>
    <n v="167787.8333"/>
    <n v="293628.7083"/>
    <n v="200035.6171"/>
    <n v="350062.32990000001"/>
    <n v="235985.44870000001"/>
    <n v="412974.53509999998"/>
    <n v="258868.91380000001"/>
    <n v="453020.59899999999"/>
    <n v="280393.03720000002"/>
    <n v="490687.81520000001"/>
  </r>
  <r>
    <s v="9"/>
    <n v="10"/>
    <x v="50"/>
    <s v="AZ"/>
    <x v="357"/>
    <s v="2"/>
    <x v="1"/>
    <n v="91017.693899999998"/>
    <n v="159280.96429999999"/>
    <n v="120969.2138"/>
    <n v="211696.12419999999"/>
    <n v="148699.15419999999"/>
    <n v="260223.51990000001"/>
    <n v="186461.23790000001"/>
    <n v="326307.16629999998"/>
    <n v="225183.52100000001"/>
    <n v="394071.16159999999"/>
    <n v="248542.4178"/>
    <n v="434949.23119999998"/>
    <n v="270379.23109999998"/>
    <n v="473163.65429999999"/>
  </r>
  <r>
    <s v="9"/>
    <n v="10"/>
    <x v="50"/>
    <s v="AZ"/>
    <x v="357"/>
    <s v="3"/>
    <x v="2"/>
    <n v="84169.725300000006"/>
    <n v="147297.01939999999"/>
    <n v="116282.38"/>
    <n v="203494.16500000001"/>
    <n v="147510.21890000001"/>
    <n v="258142.8829"/>
    <n v="192681.11470000001"/>
    <n v="337191.95079999999"/>
    <n v="240021.47339999999"/>
    <n v="420037.5784"/>
    <n v="270135.83620000002"/>
    <n v="472737.71340000001"/>
    <n v="299805.84610000002"/>
    <n v="524660.23060000001"/>
  </r>
  <r>
    <s v="9"/>
    <n v="10"/>
    <x v="50"/>
    <s v="AZ"/>
    <x v="357"/>
    <s v="4"/>
    <x v="3"/>
    <n v="93310.051300000006"/>
    <n v="149296.08429999999"/>
    <n v="130634.0717"/>
    <n v="209014.51790000001"/>
    <n v="167958.09220000001"/>
    <n v="268732.95150000002"/>
    <n v="223944.12289999999"/>
    <n v="358310.60210000002"/>
    <n v="279930.15370000002"/>
    <n v="447888.25260000001"/>
    <n v="317254.17420000001"/>
    <n v="507606.6863"/>
    <n v="354578.19469999999"/>
    <n v="567325.11990000005"/>
  </r>
  <r>
    <s v="9"/>
    <n v="10"/>
    <x v="50"/>
    <s v="AZ"/>
    <x v="358"/>
    <s v="1"/>
    <x v="0"/>
    <n v="111810.82"/>
    <n v="195668.93489999999"/>
    <n v="145057.65470000001"/>
    <n v="253850.8958"/>
    <n v="173277.4296"/>
    <n v="303235.50170000002"/>
    <n v="206533.41390000001"/>
    <n v="361433.4743"/>
    <n v="243617.86369999999"/>
    <n v="426331.26140000002"/>
    <n v="267227.37"/>
    <n v="467647.89750000002"/>
    <n v="289421.37469999999"/>
    <n v="506487.4056"/>
  </r>
  <r>
    <s v="9"/>
    <n v="10"/>
    <x v="50"/>
    <s v="AZ"/>
    <x v="358"/>
    <s v="2"/>
    <x v="1"/>
    <n v="94247.780299999999"/>
    <n v="164933.61550000001"/>
    <n v="125182.29489999999"/>
    <n v="219069.01610000001"/>
    <n v="153786.88279999999"/>
    <n v="269127.04489999998"/>
    <n v="192673.25769999999"/>
    <n v="337178.2009"/>
    <n v="232588.52660000001"/>
    <n v="407029.92139999999"/>
    <n v="256683.47380000001"/>
    <n v="449196.07909999997"/>
    <n v="279196.75099999999"/>
    <n v="488594.31420000002"/>
  </r>
  <r>
    <s v="9"/>
    <n v="10"/>
    <x v="50"/>
    <s v="AZ"/>
    <x v="358"/>
    <s v="3"/>
    <x v="2"/>
    <n v="87289.784299999999"/>
    <n v="152757.1226"/>
    <n v="120617.72070000001"/>
    <n v="211081.01120000001"/>
    <n v="153042.21350000001"/>
    <n v="267823.87359999999"/>
    <n v="199972.9142"/>
    <n v="349952.59989999997"/>
    <n v="249118.75080000001"/>
    <n v="435957.8137"/>
    <n v="280406.3259"/>
    <n v="490711.07030000002"/>
    <n v="311240.19319999998"/>
    <n v="544670.33810000005"/>
  </r>
  <r>
    <s v="9"/>
    <n v="10"/>
    <x v="50"/>
    <s v="AZ"/>
    <x v="358"/>
    <s v="4"/>
    <x v="3"/>
    <n v="96412.030400000003"/>
    <n v="154259.25090000001"/>
    <n v="134976.8426"/>
    <n v="215962.95129999999"/>
    <n v="173541.65470000001"/>
    <n v="277666.65169999999"/>
    <n v="231388.87299999999"/>
    <n v="370222.2023"/>
    <n v="289236.09120000002"/>
    <n v="462777.75290000002"/>
    <n v="327800.90340000001"/>
    <n v="524481.45330000005"/>
    <n v="366365.7156"/>
    <n v="586185.15359999996"/>
  </r>
  <r>
    <s v="9"/>
    <n v="10"/>
    <x v="50"/>
    <s v="AZ"/>
    <x v="359"/>
    <s v="1"/>
    <x v="0"/>
    <n v="113598.54519999999"/>
    <n v="198797.454"/>
    <n v="147425.50580000001"/>
    <n v="257994.63510000001"/>
    <n v="176148.28400000001"/>
    <n v="308259.49699999997"/>
    <n v="210014.16070000001"/>
    <n v="367524.78110000002"/>
    <n v="247765.27590000001"/>
    <n v="433589.23269999999"/>
    <n v="271794.41149999999"/>
    <n v="475640.22"/>
    <n v="294399.28210000001"/>
    <n v="515198.74359999999"/>
  </r>
  <r>
    <s v="9"/>
    <n v="10"/>
    <x v="50"/>
    <s v="AZ"/>
    <x v="359"/>
    <s v="2"/>
    <x v="1"/>
    <n v="95492.249599999996"/>
    <n v="167111.4368"/>
    <n v="126935.44469999999"/>
    <n v="222137.0282"/>
    <n v="156054.9374"/>
    <n v="273096.14039999997"/>
    <n v="195725.34030000001"/>
    <n v="342519.34539999999"/>
    <n v="236394.82550000001"/>
    <n v="413690.94459999999"/>
    <n v="260924.41560000001"/>
    <n v="456617.72739999997"/>
    <n v="283858.43329999998"/>
    <n v="496752.25819999998"/>
  </r>
  <r>
    <s v="9"/>
    <n v="10"/>
    <x v="50"/>
    <s v="AZ"/>
    <x v="359"/>
    <s v="3"/>
    <x v="2"/>
    <n v="88275.654599999994"/>
    <n v="154482.39559999999"/>
    <n v="121948.8265"/>
    <n v="213410.44639999999"/>
    <n v="154690.61319999999"/>
    <n v="270708.57319999998"/>
    <n v="202044.4909"/>
    <n v="353577.8591"/>
    <n v="251682.01360000001"/>
    <n v="440443.52380000002"/>
    <n v="283251.72039999999"/>
    <n v="495690.51069999998"/>
    <n v="314353.68709999998"/>
    <n v="550118.95239999995"/>
  </r>
  <r>
    <s v="9"/>
    <n v="10"/>
    <x v="50"/>
    <s v="AZ"/>
    <x v="359"/>
    <s v="4"/>
    <x v="3"/>
    <n v="97947.653999999995"/>
    <n v="156716.2487"/>
    <n v="137126.71549999999"/>
    <n v="219402.74830000001"/>
    <n v="176305.77720000001"/>
    <n v="282089.24770000001"/>
    <n v="235074.36960000001"/>
    <n v="376118.99699999997"/>
    <n v="293842.962"/>
    <n v="470148.74619999999"/>
    <n v="333022.02350000001"/>
    <n v="532835.24569999997"/>
    <n v="372201.08510000003"/>
    <n v="595521.74509999994"/>
  </r>
  <r>
    <s v="9"/>
    <n v="10"/>
    <x v="50"/>
    <s v="AZ"/>
    <x v="360"/>
    <s v="1"/>
    <x v="0"/>
    <n v="109418.83070000001"/>
    <n v="191482.95379999999"/>
    <n v="141956.92720000001"/>
    <n v="248424.6225"/>
    <n v="169575.6771"/>
    <n v="296757.43489999999"/>
    <n v="202124.26310000001"/>
    <n v="353717.46039999998"/>
    <n v="238419.1813"/>
    <n v="417233.5673"/>
    <n v="261525.79019999999"/>
    <n v="457670.13280000002"/>
    <n v="283247.89850000001"/>
    <n v="495683.8224"/>
  </r>
  <r>
    <s v="9"/>
    <n v="10"/>
    <x v="50"/>
    <s v="AZ"/>
    <x v="360"/>
    <s v="2"/>
    <x v="1"/>
    <n v="92217.912800000006"/>
    <n v="161381.34729999999"/>
    <n v="122491.36930000001"/>
    <n v="214359.8964"/>
    <n v="150486.99799999999"/>
    <n v="263352.24660000001"/>
    <n v="188549.88389999999"/>
    <n v="329962.29670000001"/>
    <n v="227617.2536"/>
    <n v="398330.19380000001"/>
    <n v="251199.29430000001"/>
    <n v="439598.76490000001"/>
    <n v="273234.09230000002"/>
    <n v="478159.66159999999"/>
  </r>
  <r>
    <s v="9"/>
    <n v="10"/>
    <x v="50"/>
    <s v="AZ"/>
    <x v="360"/>
    <s v="3"/>
    <x v="2"/>
    <n v="85401.130399999995"/>
    <n v="149451.97820000001"/>
    <n v="118006.3471"/>
    <n v="206511.10740000001"/>
    <n v="149726.74789999999"/>
    <n v="262021.8089"/>
    <n v="195636.48680000001"/>
    <n v="342363.85190000001"/>
    <n v="243715.68849999999"/>
    <n v="426502.45500000002"/>
    <n v="274322.61339999997"/>
    <n v="480064.5735"/>
    <n v="304485.18520000001"/>
    <n v="532849.07420000003"/>
  </r>
  <r>
    <s v="9"/>
    <n v="10"/>
    <x v="50"/>
    <s v="AZ"/>
    <x v="360"/>
    <s v="4"/>
    <x v="3"/>
    <n v="94349.164799999999"/>
    <n v="150958.66589999999"/>
    <n v="132088.83059999999"/>
    <n v="211342.13219999999"/>
    <n v="169828.49660000001"/>
    <n v="271725.59860000003"/>
    <n v="226437.99540000001"/>
    <n v="362300.79810000001"/>
    <n v="283047.49430000002"/>
    <n v="452875.9976"/>
    <n v="320787.16029999999"/>
    <n v="513259.46399999998"/>
    <n v="358526.82610000001"/>
    <n v="573642.93039999995"/>
  </r>
  <r>
    <s v="9"/>
    <n v="10"/>
    <x v="51"/>
    <s v="CA"/>
    <x v="361"/>
    <s v="1"/>
    <x v="0"/>
    <n v="140510.50030000001"/>
    <n v="245893.37539999999"/>
    <n v="182294.5724"/>
    <n v="319015.50160000002"/>
    <n v="217761.46410000001"/>
    <n v="381082.56219999999"/>
    <n v="259559.11859999999"/>
    <n v="454228.45750000002"/>
    <n v="306167.61940000003"/>
    <n v="535793.33400000003"/>
    <n v="335840.196"/>
    <n v="587720.34290000005"/>
    <n v="363734.91470000002"/>
    <n v="636536.10080000001"/>
  </r>
  <r>
    <s v="9"/>
    <n v="10"/>
    <x v="51"/>
    <s v="CA"/>
    <x v="361"/>
    <s v="2"/>
    <x v="1"/>
    <n v="118420.8992"/>
    <n v="207236.5736"/>
    <n v="157296.6972"/>
    <n v="275269.22019999998"/>
    <n v="193247.58069999999"/>
    <n v="338183.26620000001"/>
    <n v="242126.7573"/>
    <n v="423721.82520000002"/>
    <n v="292295.66970000003"/>
    <n v="511517.42190000002"/>
    <n v="322578.80070000002"/>
    <n v="564512.90130000003"/>
    <n v="350875.07880000002"/>
    <n v="614031.38809999998"/>
  </r>
  <r>
    <s v="9"/>
    <n v="10"/>
    <x v="51"/>
    <s v="CA"/>
    <x v="361"/>
    <s v="3"/>
    <x v="2"/>
    <n v="109666.5511"/>
    <n v="191916.4644"/>
    <n v="151535.92170000001"/>
    <n v="265187.86290000001"/>
    <n v="192269.00229999999"/>
    <n v="336470.75410000002"/>
    <n v="251222.88440000001"/>
    <n v="439640.0477"/>
    <n v="312962.81349999999"/>
    <n v="547684.92350000003"/>
    <n v="352265.95649999997"/>
    <n v="616465.42390000005"/>
    <n v="390998.45679999999"/>
    <n v="684247.29940000002"/>
  </r>
  <r>
    <s v="9"/>
    <n v="10"/>
    <x v="51"/>
    <s v="CA"/>
    <x v="361"/>
    <s v="4"/>
    <x v="3"/>
    <n v="121158.72380000001"/>
    <n v="193853.96109999999"/>
    <n v="169622.21340000001"/>
    <n v="271395.5454"/>
    <n v="218085.70300000001"/>
    <n v="348937.1299"/>
    <n v="290780.93729999999"/>
    <n v="465249.50650000002"/>
    <n v="363476.1716"/>
    <n v="581561.88309999998"/>
    <n v="411939.66110000003"/>
    <n v="659103.46750000003"/>
    <n v="460403.15059999999"/>
    <n v="736645.05189999996"/>
  </r>
  <r>
    <s v="9"/>
    <n v="10"/>
    <x v="51"/>
    <s v="CA"/>
    <x v="362"/>
    <s v="1"/>
    <x v="0"/>
    <n v="147111.43609999999"/>
    <n v="257445.01319999999"/>
    <n v="190666.43700000001"/>
    <n v="333666.2647"/>
    <n v="227594.61559999999"/>
    <n v="398290.5773"/>
    <n v="271046.68410000001"/>
    <n v="474331.6972"/>
    <n v="319553.16360000003"/>
    <n v="559218.03630000004"/>
    <n v="350453.03230000002"/>
    <n v="613292.80649999995"/>
    <n v="379436.66879999998"/>
    <n v="664014.1703"/>
  </r>
  <r>
    <s v="9"/>
    <n v="10"/>
    <x v="51"/>
    <s v="CA"/>
    <x v="362"/>
    <s v="2"/>
    <x v="1"/>
    <n v="125022.11010000001"/>
    <n v="218788.69260000001"/>
    <n v="165668.5618"/>
    <n v="289919.98310000001"/>
    <n v="203080.7322"/>
    <n v="355391.28139999998"/>
    <n v="253614.32279999999"/>
    <n v="443825.0649"/>
    <n v="305681.21389999997"/>
    <n v="534942.12419999996"/>
    <n v="337191.63709999999"/>
    <n v="590085.36490000004"/>
    <n v="366576.83289999998"/>
    <n v="641509.45759999997"/>
  </r>
  <r>
    <s v="9"/>
    <n v="10"/>
    <x v="51"/>
    <s v="CA"/>
    <x v="362"/>
    <s v="3"/>
    <x v="2"/>
    <n v="116439.2862"/>
    <n v="203768.75090000001"/>
    <n v="161017.75090000001"/>
    <n v="281781.06390000001"/>
    <n v="204459.92559999999"/>
    <n v="357804.86979999999"/>
    <n v="267477.44870000001"/>
    <n v="468085.53519999998"/>
    <n v="333281.01880000002"/>
    <n v="583241.78289999999"/>
    <n v="375293.25589999999"/>
    <n v="656763.19790000003"/>
    <n v="416734.85029999999"/>
    <n v="729285.98789999995"/>
  </r>
  <r>
    <s v="9"/>
    <n v="10"/>
    <x v="51"/>
    <s v="CA"/>
    <x v="362"/>
    <s v="4"/>
    <x v="3"/>
    <n v="126873.8545"/>
    <n v="202998.17019999999"/>
    <n v="177623.39619999999"/>
    <n v="284197.43829999998"/>
    <n v="228372.9381"/>
    <n v="365396.70630000002"/>
    <n v="304497.25079999998"/>
    <n v="487195.60849999997"/>
    <n v="380621.56349999999"/>
    <n v="608994.51060000004"/>
    <n v="431371.1053"/>
    <n v="690193.77870000002"/>
    <n v="482120.6471"/>
    <n v="771393.04680000001"/>
  </r>
  <r>
    <s v="9"/>
    <n v="10"/>
    <x v="51"/>
    <s v="CA"/>
    <x v="363"/>
    <s v="1"/>
    <x v="0"/>
    <n v="145898.73920000001"/>
    <n v="255322.7935"/>
    <n v="189228.89910000001"/>
    <n v="331150.57339999999"/>
    <n v="225995.86060000001"/>
    <n v="395492.75599999999"/>
    <n v="269305.81589999999"/>
    <n v="471285.1777"/>
    <n v="317616.24410000001"/>
    <n v="555828.42709999997"/>
    <n v="348377.88260000001"/>
    <n v="609661.29449999996"/>
    <n v="377277.42300000001"/>
    <n v="660235.49029999995"/>
  </r>
  <r>
    <s v="9"/>
    <n v="10"/>
    <x v="51"/>
    <s v="CA"/>
    <x v="363"/>
    <s v="2"/>
    <x v="1"/>
    <n v="123266.03230000001"/>
    <n v="215715.55650000001"/>
    <n v="163616.32269999999"/>
    <n v="286328.56479999999"/>
    <n v="200879.17739999999"/>
    <n v="351538.56030000001"/>
    <n v="251444.79029999999"/>
    <n v="440028.38309999998"/>
    <n v="303403.18119999999"/>
    <n v="530955.56700000004"/>
    <n v="334790.38780000003"/>
    <n v="585883.17870000005"/>
    <n v="364101.36190000002"/>
    <n v="637177.3835"/>
  </r>
  <r>
    <s v="9"/>
    <n v="10"/>
    <x v="51"/>
    <s v="CA"/>
    <x v="363"/>
    <s v="3"/>
    <x v="2"/>
    <n v="114346.6439"/>
    <n v="200106.6269"/>
    <n v="158038.93900000001"/>
    <n v="276568.14319999999"/>
    <n v="200567.00270000001"/>
    <n v="350992.25459999999"/>
    <n v="262160.59509999998"/>
    <n v="458781.04129999998"/>
    <n v="326608.7438"/>
    <n v="571565.30169999995"/>
    <n v="367671.70740000001"/>
    <n v="643425.48809999996"/>
    <n v="408149.99619999999"/>
    <n v="714262.49329999997"/>
  </r>
  <r>
    <s v="9"/>
    <n v="10"/>
    <x v="51"/>
    <s v="CA"/>
    <x v="363"/>
    <s v="4"/>
    <x v="3"/>
    <n v="125811.6943"/>
    <n v="201298.7138"/>
    <n v="176136.372"/>
    <n v="281818.19929999998"/>
    <n v="226461.0496"/>
    <n v="362337.68479999999"/>
    <n v="301948.0662"/>
    <n v="483116.913"/>
    <n v="377435.08270000003"/>
    <n v="603896.14130000002"/>
    <n v="427759.76030000002"/>
    <n v="684415.62679999997"/>
    <n v="478084.43800000002"/>
    <n v="764935.11230000004"/>
  </r>
  <r>
    <s v="9"/>
    <n v="10"/>
    <x v="51"/>
    <s v="CA"/>
    <x v="364"/>
    <s v="1"/>
    <x v="0"/>
    <n v="139327.02840000001"/>
    <n v="243822.2997"/>
    <n v="180659.58379999999"/>
    <n v="316154.27169999998"/>
    <n v="215721.49059999999"/>
    <n v="377512.60859999998"/>
    <n v="257006.75510000001"/>
    <n v="449761.82140000002"/>
    <n v="303071.45270000002"/>
    <n v="530375.04220000003"/>
    <n v="332407.66570000001"/>
    <n v="581713.41489999997"/>
    <n v="359952.54629999999"/>
    <n v="629916.95609999995"/>
  </r>
  <r>
    <s v="9"/>
    <n v="10"/>
    <x v="51"/>
    <s v="CA"/>
    <x v="364"/>
    <s v="2"/>
    <x v="1"/>
    <n v="117961.82060000001"/>
    <n v="206433.18609999999"/>
    <n v="156481.31280000001"/>
    <n v="273842.29739999998"/>
    <n v="192011.34270000001"/>
    <n v="336019.84970000002"/>
    <n v="240145.94769999999"/>
    <n v="420255.40850000002"/>
    <n v="289654.32189999998"/>
    <n v="506895.06329999998"/>
    <n v="319581.07120000001"/>
    <n v="559266.87450000003"/>
    <n v="347514.34529999999"/>
    <n v="608150.10419999994"/>
  </r>
  <r>
    <s v="9"/>
    <n v="10"/>
    <x v="51"/>
    <s v="CA"/>
    <x v="364"/>
    <s v="3"/>
    <x v="2"/>
    <n v="109583.45849999999"/>
    <n v="191771.05230000001"/>
    <n v="151485.07569999999"/>
    <n v="265098.8824"/>
    <n v="192287.65849999999"/>
    <n v="336503.40240000002"/>
    <n v="251416.14610000001"/>
    <n v="439978.25550000003"/>
    <n v="313239.3346"/>
    <n v="548168.83550000004"/>
    <n v="352658.86310000002"/>
    <n v="617153.01040000003"/>
    <n v="391526.4584"/>
    <n v="685171.30240000004"/>
  </r>
  <r>
    <s v="9"/>
    <n v="10"/>
    <x v="51"/>
    <s v="CA"/>
    <x v="364"/>
    <s v="4"/>
    <x v="3"/>
    <n v="120150.33319999999"/>
    <n v="192240.53599999999"/>
    <n v="168210.46650000001"/>
    <n v="269136.75030000001"/>
    <n v="216270.59969999999"/>
    <n v="346032.96460000001"/>
    <n v="288360.79969999997"/>
    <n v="461377.28629999998"/>
    <n v="360450.99949999998"/>
    <n v="576721.6078"/>
    <n v="408511.13280000002"/>
    <n v="653617.82220000005"/>
    <n v="456571.266"/>
    <n v="730514.03659999999"/>
  </r>
  <r>
    <s v="9"/>
    <n v="10"/>
    <x v="51"/>
    <s v="CA"/>
    <x v="365"/>
    <s v="1"/>
    <x v="0"/>
    <n v="139939.64799999999"/>
    <n v="244894.3841"/>
    <n v="181336.05290000001"/>
    <n v="317338.09269999998"/>
    <n v="216426.33439999999"/>
    <n v="378746.08519999997"/>
    <n v="257703.31280000001"/>
    <n v="450980.79729999998"/>
    <n v="303791.52039999998"/>
    <n v="531635.16059999994"/>
    <n v="333154.39299999998"/>
    <n v="583020.18759999995"/>
    <n v="360684.37849999999"/>
    <n v="631197.66229999997"/>
  </r>
  <r>
    <s v="9"/>
    <n v="10"/>
    <x v="51"/>
    <s v="CA"/>
    <x v="365"/>
    <s v="2"/>
    <x v="1"/>
    <n v="119117.79610000001"/>
    <n v="208456.14319999999"/>
    <n v="157772.48310000001"/>
    <n v="276101.8456"/>
    <n v="193318.98629999999"/>
    <n v="338308.22600000002"/>
    <n v="241271.16959999999"/>
    <n v="422224.54680000001"/>
    <n v="290715.50280000002"/>
    <n v="508752.1299"/>
    <n v="320653.89809999999"/>
    <n v="561144.32149999996"/>
    <n v="348562.40250000003"/>
    <n v="609984.20460000006"/>
  </r>
  <r>
    <s v="9"/>
    <n v="10"/>
    <x v="51"/>
    <s v="CA"/>
    <x v="365"/>
    <s v="3"/>
    <x v="2"/>
    <n v="111060.40549999999"/>
    <n v="194355.70970000001"/>
    <n v="153601.9143"/>
    <n v="268803.34999999998"/>
    <n v="195072.33009999999"/>
    <n v="341376.57770000002"/>
    <n v="255255.33119999999"/>
    <n v="446696.8296"/>
    <n v="318064.52399999998"/>
    <n v="556612.91709999996"/>
    <n v="358187.04790000001"/>
    <n v="626827.33389999997"/>
    <n v="397771.67080000002"/>
    <n v="696100.42409999995"/>
  </r>
  <r>
    <s v="9"/>
    <n v="10"/>
    <x v="51"/>
    <s v="CA"/>
    <x v="365"/>
    <s v="4"/>
    <x v="3"/>
    <n v="120692.94289999999"/>
    <n v="193108.7115"/>
    <n v="168970.12"/>
    <n v="270352.1961"/>
    <n v="217247.2971"/>
    <n v="347595.68060000002"/>
    <n v="289663.06280000001"/>
    <n v="463460.90749999997"/>
    <n v="362078.82860000001"/>
    <n v="579326.13430000003"/>
    <n v="410356.00569999998"/>
    <n v="656569.6189"/>
    <n v="458633.18280000001"/>
    <n v="733813.10349999997"/>
  </r>
  <r>
    <s v="9"/>
    <n v="10"/>
    <x v="51"/>
    <s v="CA"/>
    <x v="366"/>
    <s v="1"/>
    <x v="0"/>
    <n v="143510.92240000001"/>
    <n v="251144.11420000001"/>
    <n v="186099.96119999999"/>
    <n v="325674.93219999998"/>
    <n v="222231.0736"/>
    <n v="388904.37880000001"/>
    <n v="264780.73369999998"/>
    <n v="463366.28389999998"/>
    <n v="312251.951"/>
    <n v="546440.91440000001"/>
    <n v="342482.38709999999"/>
    <n v="599344.17740000004"/>
    <n v="370872.06790000002"/>
    <n v="649026.11880000005"/>
  </r>
  <r>
    <s v="9"/>
    <n v="10"/>
    <x v="51"/>
    <s v="CA"/>
    <x v="366"/>
    <s v="2"/>
    <x v="1"/>
    <n v="121421.4463"/>
    <n v="212487.53109999999"/>
    <n v="161102.08609999999"/>
    <n v="281928.6507"/>
    <n v="197717.19020000001"/>
    <n v="346005.08289999998"/>
    <n v="247348.37229999999"/>
    <n v="432859.65159999998"/>
    <n v="298380.0013"/>
    <n v="522165.0024"/>
    <n v="329220.99190000002"/>
    <n v="576136.73580000002"/>
    <n v="358012.23200000002"/>
    <n v="626521.40619999997"/>
  </r>
  <r>
    <s v="9"/>
    <n v="10"/>
    <x v="51"/>
    <s v="CA"/>
    <x v="366"/>
    <s v="3"/>
    <x v="2"/>
    <n v="112745.0637"/>
    <n v="197303.8615"/>
    <n v="155845.83929999999"/>
    <n v="272730.21889999998"/>
    <n v="197810.32509999999"/>
    <n v="346168.06890000001"/>
    <n v="258611.31469999999"/>
    <n v="452569.80070000002"/>
    <n v="322198.35129999998"/>
    <n v="563847.11479999998"/>
    <n v="362732.8995"/>
    <n v="634782.57409999997"/>
    <n v="402696.80479999998"/>
    <n v="704719.40839999996"/>
  </r>
  <r>
    <s v="9"/>
    <n v="10"/>
    <x v="51"/>
    <s v="CA"/>
    <x v="366"/>
    <s v="4"/>
    <x v="3"/>
    <n v="123756.5077"/>
    <n v="198010.41519999999"/>
    <n v="173259.11069999999"/>
    <n v="277214.58130000002"/>
    <n v="222761.7139"/>
    <n v="356418.74739999999"/>
    <n v="297015.61849999998"/>
    <n v="475224.99660000001"/>
    <n v="371269.52309999999"/>
    <n v="594031.24580000003"/>
    <n v="420772.1262"/>
    <n v="673235.4118"/>
    <n v="470274.7292"/>
    <n v="752439.57790000003"/>
  </r>
  <r>
    <s v="9"/>
    <n v="10"/>
    <x v="51"/>
    <s v="CA"/>
    <x v="367"/>
    <s v="1"/>
    <x v="0"/>
    <n v="137522.60620000001"/>
    <n v="240664.56090000001"/>
    <n v="178404.56580000001"/>
    <n v="312207.9902"/>
    <n v="213102.7659"/>
    <n v="372929.84039999999"/>
    <n v="253989.72579999999"/>
    <n v="444482.02020000003"/>
    <n v="299586.47450000001"/>
    <n v="524276.33049999998"/>
    <n v="328616.2781"/>
    <n v="575078.48659999995"/>
    <n v="355902.14600000001"/>
    <n v="622828.75560000003"/>
  </r>
  <r>
    <s v="9"/>
    <n v="10"/>
    <x v="51"/>
    <s v="CA"/>
    <x v="367"/>
    <s v="2"/>
    <x v="1"/>
    <n v="115976.211"/>
    <n v="202958.36919999999"/>
    <n v="154021.39189999999"/>
    <n v="269537.43589999998"/>
    <n v="189191.68229999999"/>
    <n v="331085.44410000002"/>
    <n v="236986.0287"/>
    <n v="414725.5502"/>
    <n v="286055.63799999998"/>
    <n v="500597.3665"/>
    <n v="315680.98239999998"/>
    <n v="552441.71920000005"/>
    <n v="343358.53539999999"/>
    <n v="600877.43689999997"/>
  </r>
  <r>
    <s v="9"/>
    <n v="10"/>
    <x v="51"/>
    <s v="CA"/>
    <x v="367"/>
    <s v="3"/>
    <x v="2"/>
    <n v="107449.27559999999"/>
    <n v="188036.23250000001"/>
    <n v="148480.84880000001"/>
    <n v="259841.4853"/>
    <n v="188404.0735"/>
    <n v="329707.1286"/>
    <n v="246195.93549999999"/>
    <n v="430842.8872"/>
    <n v="306705.33539999998"/>
    <n v="536734.33689999999"/>
    <n v="345233.78480000002"/>
    <n v="604159.12349999999"/>
    <n v="383205.6238"/>
    <n v="670609.84160000004"/>
  </r>
  <r>
    <s v="9"/>
    <n v="10"/>
    <x v="51"/>
    <s v="CA"/>
    <x v="367"/>
    <s v="4"/>
    <x v="3"/>
    <n v="118583.98669999999"/>
    <n v="189734.38159999999"/>
    <n v="166017.5814"/>
    <n v="265628.13429999998"/>
    <n v="213451.17610000001"/>
    <n v="341521.88689999998"/>
    <n v="284601.56819999998"/>
    <n v="455362.51579999999"/>
    <n v="355751.96019999997"/>
    <n v="569203.14469999995"/>
    <n v="403185.55489999999"/>
    <n v="645096.89740000002"/>
    <n v="450619.1495"/>
    <n v="720990.65009999997"/>
  </r>
  <r>
    <s v="9"/>
    <n v="10"/>
    <x v="51"/>
    <s v="CA"/>
    <x v="368"/>
    <s v="1"/>
    <x v="0"/>
    <n v="146490.4644"/>
    <n v="256358.31270000001"/>
    <n v="190046.37959999999"/>
    <n v="332581.1643"/>
    <n v="227015.83100000001"/>
    <n v="397277.70419999998"/>
    <n v="270581.97830000002"/>
    <n v="473518.462"/>
    <n v="319164.30469999998"/>
    <n v="558537.53319999995"/>
    <n v="350094.12280000001"/>
    <n v="612664.71490000002"/>
    <n v="379168.58029999997"/>
    <n v="663545.01549999998"/>
  </r>
  <r>
    <s v="9"/>
    <n v="10"/>
    <x v="51"/>
    <s v="CA"/>
    <x v="368"/>
    <s v="2"/>
    <x v="1"/>
    <n v="123495.56200000001"/>
    <n v="216117.23329999999"/>
    <n v="164024.00229999999"/>
    <n v="287042.00420000002"/>
    <n v="201497.2812"/>
    <n v="352620.24209999997"/>
    <n v="252435.17670000001"/>
    <n v="441761.55900000001"/>
    <n v="304723.83299999998"/>
    <n v="533266.70770000003"/>
    <n v="336289.22840000002"/>
    <n v="588506.1496"/>
    <n v="365781.70250000001"/>
    <n v="640117.97939999995"/>
  </r>
  <r>
    <s v="9"/>
    <n v="10"/>
    <x v="51"/>
    <s v="CA"/>
    <x v="368"/>
    <s v="3"/>
    <x v="2"/>
    <n v="114388.18090000001"/>
    <n v="200179.31659999999"/>
    <n v="158064.34899999999"/>
    <n v="276612.61080000002"/>
    <n v="200557.658"/>
    <n v="350975.90159999998"/>
    <n v="262063.9425"/>
    <n v="458611.89939999999"/>
    <n v="326470.45610000001"/>
    <n v="571323.29819999996"/>
    <n v="367475.22350000002"/>
    <n v="643081.64119999995"/>
    <n v="407885.96120000002"/>
    <n v="713800.43220000004"/>
  </r>
  <r>
    <s v="9"/>
    <n v="10"/>
    <x v="51"/>
    <s v="CA"/>
    <x v="368"/>
    <s v="4"/>
    <x v="3"/>
    <n v="126315.88039999999"/>
    <n v="202105.41149999999"/>
    <n v="176842.23250000001"/>
    <n v="282947.57610000001"/>
    <n v="227368.5845"/>
    <n v="363789.74070000002"/>
    <n v="303158.1127"/>
    <n v="485052.9877"/>
    <n v="378947.641"/>
    <n v="606316.23459999997"/>
    <n v="429473.99310000002"/>
    <n v="687158.39910000004"/>
    <n v="480000.34519999998"/>
    <n v="768000.5638"/>
  </r>
  <r>
    <s v="9"/>
    <n v="10"/>
    <x v="51"/>
    <s v="CA"/>
    <x v="369"/>
    <s v="1"/>
    <x v="0"/>
    <n v="136935.04269999999"/>
    <n v="239636.3248"/>
    <n v="177558.8609"/>
    <n v="310728.00650000002"/>
    <n v="212019.7438"/>
    <n v="371034.55170000001"/>
    <n v="252597.61120000001"/>
    <n v="442045.81959999999"/>
    <n v="297872.77860000002"/>
    <n v="521277.36249999999"/>
    <n v="326706.09490000003"/>
    <n v="571735.66610000003"/>
    <n v="353779.08"/>
    <n v="619113.39020000002"/>
  </r>
  <r>
    <s v="9"/>
    <n v="10"/>
    <x v="51"/>
    <s v="CA"/>
    <x v="369"/>
    <s v="2"/>
    <x v="1"/>
    <n v="115931.9555"/>
    <n v="202880.9222"/>
    <n v="153790.39069999999"/>
    <n v="269133.1838"/>
    <n v="188711.46249999999"/>
    <n v="330245.05930000002"/>
    <n v="236022.58"/>
    <n v="413039.51500000001"/>
    <n v="284683.05660000001"/>
    <n v="498195.34899999999"/>
    <n v="314096.90019999997"/>
    <n v="549669.57519999996"/>
    <n v="341551.69579999999"/>
    <n v="597715.46770000004"/>
  </r>
  <r>
    <s v="9"/>
    <n v="10"/>
    <x v="51"/>
    <s v="CA"/>
    <x v="369"/>
    <s v="3"/>
    <x v="2"/>
    <n v="107694.80650000001"/>
    <n v="188465.91140000001"/>
    <n v="148873.7047"/>
    <n v="260528.98319999999"/>
    <n v="188972.19630000001"/>
    <n v="330701.34340000001"/>
    <n v="247079.72270000001"/>
    <n v="432389.5148"/>
    <n v="307836.27750000003"/>
    <n v="538713.48560000001"/>
    <n v="346575.15620000003"/>
    <n v="606506.52339999995"/>
    <n v="384771.45669999998"/>
    <n v="673350.04920000001"/>
  </r>
  <r>
    <s v="9"/>
    <n v="10"/>
    <x v="51"/>
    <s v="CA"/>
    <x v="369"/>
    <s v="4"/>
    <x v="3"/>
    <n v="118087.4706"/>
    <n v="188939.9558"/>
    <n v="165322.45879999999"/>
    <n v="264515.93800000002"/>
    <n v="212557.44699999999"/>
    <n v="340091.9203"/>
    <n v="283409.92940000002"/>
    <n v="453455.89380000002"/>
    <n v="354262.4118"/>
    <n v="566819.86730000004"/>
    <n v="401497.4"/>
    <n v="642395.84950000001"/>
    <n v="448732.38819999999"/>
    <n v="717971.83180000004"/>
  </r>
  <r>
    <s v="9"/>
    <n v="10"/>
    <x v="51"/>
    <s v="CA"/>
    <x v="370"/>
    <s v="1"/>
    <x v="0"/>
    <n v="145307.0068"/>
    <n v="254287.26190000001"/>
    <n v="188411.40950000001"/>
    <n v="329719.96669999999"/>
    <n v="224975.87950000001"/>
    <n v="393707.7892"/>
    <n v="268029.641"/>
    <n v="469051.87170000002"/>
    <n v="316068.16899999999"/>
    <n v="553119.29570000002"/>
    <n v="346661.62650000001"/>
    <n v="606657.84640000004"/>
    <n v="375386.2487"/>
    <n v="656925.93519999995"/>
  </r>
  <r>
    <s v="9"/>
    <n v="10"/>
    <x v="51"/>
    <s v="CA"/>
    <x v="370"/>
    <s v="2"/>
    <x v="1"/>
    <n v="123036.4955"/>
    <n v="215313.8671"/>
    <n v="163208.63399999999"/>
    <n v="285615.10950000002"/>
    <n v="200261.06280000001"/>
    <n v="350456.86"/>
    <n v="250454.39170000001"/>
    <n v="438295.18530000001"/>
    <n v="302082.5148"/>
    <n v="528644.40099999995"/>
    <n v="333291.53149999998"/>
    <n v="583260.1801"/>
    <n v="362421.00449999998"/>
    <n v="634236.75780000002"/>
  </r>
  <r>
    <s v="9"/>
    <n v="10"/>
    <x v="51"/>
    <s v="CA"/>
    <x v="370"/>
    <s v="3"/>
    <x v="2"/>
    <n v="114305.0995"/>
    <n v="200033.92420000001"/>
    <n v="158013.51860000001"/>
    <n v="276523.65759999998"/>
    <n v="200576.334"/>
    <n v="351008.5845"/>
    <n v="262257.23"/>
    <n v="458950.15250000003"/>
    <n v="326747.00949999999"/>
    <n v="571807.26650000003"/>
    <n v="367868.16639999999"/>
    <n v="643769.29119999998"/>
    <n v="408414.00319999998"/>
    <n v="714724.50549999997"/>
  </r>
  <r>
    <s v="9"/>
    <n v="10"/>
    <x v="51"/>
    <s v="CA"/>
    <x v="370"/>
    <s v="4"/>
    <x v="3"/>
    <n v="125307.50199999999"/>
    <n v="200492.0062"/>
    <n v="175430.50270000001"/>
    <n v="280688.80859999999"/>
    <n v="225553.50339999999"/>
    <n v="360885.61099999998"/>
    <n v="300738.00469999999"/>
    <n v="481180.81469999999"/>
    <n v="375922.50579999998"/>
    <n v="601476.0183"/>
    <n v="426045.50660000002"/>
    <n v="681672.82070000004"/>
    <n v="476168.5074"/>
    <n v="761869.62320000003"/>
  </r>
  <r>
    <s v="9"/>
    <n v="10"/>
    <x v="51"/>
    <s v="CA"/>
    <x v="371"/>
    <s v="1"/>
    <x v="0"/>
    <n v="142339.98569999999"/>
    <n v="249094.97510000001"/>
    <n v="184380.364"/>
    <n v="322665.63709999999"/>
    <n v="220002.022"/>
    <n v="385003.53850000002"/>
    <n v="261880.6048"/>
    <n v="458291.05839999998"/>
    <n v="308658.98570000002"/>
    <n v="540153.22499999998"/>
    <n v="338468.1459"/>
    <n v="592319.25529999996"/>
    <n v="366394.10100000002"/>
    <n v="641189.67669999995"/>
  </r>
  <r>
    <s v="9"/>
    <n v="10"/>
    <x v="51"/>
    <s v="CA"/>
    <x v="371"/>
    <s v="2"/>
    <x v="1"/>
    <n v="121518.23390000001"/>
    <n v="212656.90919999999"/>
    <n v="160816.79430000001"/>
    <n v="281429.38990000001"/>
    <n v="196894.67389999999"/>
    <n v="344565.67930000002"/>
    <n v="245448.46170000001"/>
    <n v="429534.80780000001"/>
    <n v="295582.9681"/>
    <n v="517270.19420000003"/>
    <n v="325967.65090000001"/>
    <n v="570443.38919999998"/>
    <n v="354272.1251"/>
    <n v="619976.21900000004"/>
  </r>
  <r>
    <s v="9"/>
    <n v="10"/>
    <x v="51"/>
    <s v="CA"/>
    <x v="371"/>
    <s v="3"/>
    <x v="2"/>
    <n v="113523.2156"/>
    <n v="198665.62729999999"/>
    <n v="157049.84839999999"/>
    <n v="274837.23469999997"/>
    <n v="199505.38829999999"/>
    <n v="349134.42959999997"/>
    <n v="261166.07550000001"/>
    <n v="457040.63199999998"/>
    <n v="325452.95439999999"/>
    <n v="569542.67009999999"/>
    <n v="366560.60230000003"/>
    <n v="641481.05390000006"/>
    <n v="407130.3493"/>
    <n v="712478.11120000004"/>
  </r>
  <r>
    <s v="9"/>
    <n v="10"/>
    <x v="51"/>
    <s v="CA"/>
    <x v="371"/>
    <s v="4"/>
    <x v="3"/>
    <n v="122771.16989999999"/>
    <n v="196433.87479999999"/>
    <n v="171879.6379"/>
    <n v="275007.42479999998"/>
    <n v="220988.10579999999"/>
    <n v="353580.97470000002"/>
    <n v="294650.80780000001"/>
    <n v="471441.29960000003"/>
    <n v="368313.5098"/>
    <n v="589301.62450000003"/>
    <n v="417421.97779999999"/>
    <n v="667875.17429999996"/>
    <n v="466530.44579999999"/>
    <n v="746448.72439999995"/>
  </r>
  <r>
    <s v="9"/>
    <n v="10"/>
    <x v="51"/>
    <s v="CA"/>
    <x v="372"/>
    <s v="1"/>
    <x v="0"/>
    <n v="135743.22589999999"/>
    <n v="237550.64540000001"/>
    <n v="175980.2936"/>
    <n v="307965.51370000001"/>
    <n v="210105.84090000001"/>
    <n v="367685.22159999999"/>
    <n v="250277.1133"/>
    <n v="437984.94839999999"/>
    <n v="295107.8371"/>
    <n v="516438.71500000003"/>
    <n v="323661.4007"/>
    <n v="566407.45109999995"/>
    <n v="350460.47509999998"/>
    <n v="613305.83160000003"/>
  </r>
  <r>
    <s v="9"/>
    <n v="10"/>
    <x v="51"/>
    <s v="CA"/>
    <x v="372"/>
    <s v="2"/>
    <x v="1"/>
    <n v="115102.30929999999"/>
    <n v="201429.04130000001"/>
    <n v="152621.62419999999"/>
    <n v="267087.84230000002"/>
    <n v="187199.42610000001"/>
    <n v="327598.99560000002"/>
    <n v="233987.85829999999"/>
    <n v="409478.75199999998"/>
    <n v="282145.52399999998"/>
    <n v="493754.66680000001"/>
    <n v="311269.60550000001"/>
    <n v="544721.80969999998"/>
    <n v="338443.90769999998"/>
    <n v="592276.83849999995"/>
  </r>
  <r>
    <s v="9"/>
    <n v="10"/>
    <x v="51"/>
    <s v="CA"/>
    <x v="372"/>
    <s v="3"/>
    <x v="2"/>
    <n v="107037.55959999999"/>
    <n v="187315.72930000001"/>
    <n v="147986.3008"/>
    <n v="258976.02650000001"/>
    <n v="187873.26310000001"/>
    <n v="328778.21039999998"/>
    <n v="245698.67170000001"/>
    <n v="429972.67540000001"/>
    <n v="306127.43560000003"/>
    <n v="535723.01229999994"/>
    <n v="344678.22659999999"/>
    <n v="603186.89659999998"/>
    <n v="382695.7941"/>
    <n v="669717.63970000006"/>
  </r>
  <r>
    <s v="9"/>
    <n v="10"/>
    <x v="51"/>
    <s v="CA"/>
    <x v="372"/>
    <s v="4"/>
    <x v="3"/>
    <n v="117063.7216"/>
    <n v="187301.95730000001"/>
    <n v="163889.2101"/>
    <n v="262222.7402"/>
    <n v="210714.69880000001"/>
    <n v="337143.52299999999"/>
    <n v="280952.93170000002"/>
    <n v="449524.6973"/>
    <n v="351191.16460000002"/>
    <n v="561905.87170000002"/>
    <n v="398016.6532"/>
    <n v="636826.65460000001"/>
    <n v="444842.14179999998"/>
    <n v="711747.4375"/>
  </r>
  <r>
    <s v="9"/>
    <n v="10"/>
    <x v="51"/>
    <s v="CA"/>
    <x v="373"/>
    <s v="1"/>
    <x v="0"/>
    <n v="136343.31039999999"/>
    <n v="238600.79319999999"/>
    <n v="176741.3714"/>
    <n v="309297.39980000001"/>
    <n v="210999.7628"/>
    <n v="369249.58490000002"/>
    <n v="251321.43640000001"/>
    <n v="439812.51360000001"/>
    <n v="296324.7034"/>
    <n v="518568.23109999998"/>
    <n v="324989.83889999997"/>
    <n v="568732.21790000005"/>
    <n v="351887.9057"/>
    <n v="615803.83519999997"/>
  </r>
  <r>
    <s v="9"/>
    <n v="10"/>
    <x v="51"/>
    <s v="CA"/>
    <x v="373"/>
    <s v="2"/>
    <x v="1"/>
    <n v="115702.41869999999"/>
    <n v="202479.2328"/>
    <n v="153382.70199999999"/>
    <n v="268419.72840000002"/>
    <n v="188093.348"/>
    <n v="329163.359"/>
    <n v="235032.1813"/>
    <n v="411306.3173"/>
    <n v="283362.39020000002"/>
    <n v="495884.18290000001"/>
    <n v="312598.04379999998"/>
    <n v="547046.57660000003"/>
    <n v="339871.3383"/>
    <n v="594774.84199999995"/>
  </r>
  <r>
    <s v="9"/>
    <n v="10"/>
    <x v="51"/>
    <s v="CA"/>
    <x v="373"/>
    <s v="3"/>
    <x v="2"/>
    <n v="107653.26210000001"/>
    <n v="188393.20869999999"/>
    <n v="148848.2844"/>
    <n v="260484.49770000001"/>
    <n v="188981.5276"/>
    <n v="330717.67330000002"/>
    <n v="247176.35769999999"/>
    <n v="432558.62599999999"/>
    <n v="307974.54310000001"/>
    <n v="538955.45050000004"/>
    <n v="346771.6152"/>
    <n v="606850.32660000003"/>
    <n v="385035.46370000002"/>
    <n v="673812.06149999995"/>
  </r>
  <r>
    <s v="9"/>
    <n v="10"/>
    <x v="51"/>
    <s v="CA"/>
    <x v="373"/>
    <s v="4"/>
    <x v="3"/>
    <n v="117583.27830000001"/>
    <n v="188133.2481"/>
    <n v="164616.58970000001"/>
    <n v="263386.54729999998"/>
    <n v="211649.90090000001"/>
    <n v="338639.84649999999"/>
    <n v="282199.86790000001"/>
    <n v="451519.7953"/>
    <n v="352749.83490000002"/>
    <n v="564399.74419999996"/>
    <n v="399783.14620000002"/>
    <n v="639653.04339999997"/>
    <n v="446816.45750000002"/>
    <n v="714906.34270000004"/>
  </r>
  <r>
    <s v="9"/>
    <n v="10"/>
    <x v="51"/>
    <s v="CA"/>
    <x v="374"/>
    <s v="1"/>
    <x v="0"/>
    <n v="163830.29380000001"/>
    <n v="286703.01400000002"/>
    <n v="212540.75109999999"/>
    <n v="371946.31439999997"/>
    <n v="253885.04240000001"/>
    <n v="444298.82419999997"/>
    <n v="302606.27289999998"/>
    <n v="529560.97759999998"/>
    <n v="356937.53970000002"/>
    <n v="624640.69440000004"/>
    <n v="391527.51500000001"/>
    <n v="685173.15130000003"/>
    <n v="424042.20010000002"/>
    <n v="742073.85019999999"/>
  </r>
  <r>
    <s v="9"/>
    <n v="10"/>
    <x v="51"/>
    <s v="CA"/>
    <x v="374"/>
    <s v="2"/>
    <x v="1"/>
    <n v="138119.45989999999"/>
    <n v="241709.05480000001"/>
    <n v="183444.8653"/>
    <n v="321028.51409999997"/>
    <n v="225352.49110000001"/>
    <n v="394366.85940000002"/>
    <n v="282316.14850000001"/>
    <n v="494053.2599"/>
    <n v="340791.50079999998"/>
    <n v="596385.12620000006"/>
    <n v="376092.1214"/>
    <n v="658161.21259999997"/>
    <n v="409074.19530000002"/>
    <n v="715879.84169999999"/>
  </r>
  <r>
    <s v="9"/>
    <n v="10"/>
    <x v="51"/>
    <s v="CA"/>
    <x v="374"/>
    <s v="3"/>
    <x v="2"/>
    <n v="127937.3866"/>
    <n v="223890.42660000001"/>
    <n v="176787.6735"/>
    <n v="309378.42859999998"/>
    <n v="224315.39360000001"/>
    <n v="392551.9387"/>
    <n v="293109.4743"/>
    <n v="512941.57990000001"/>
    <n v="365146.3309"/>
    <n v="639006.07889999996"/>
    <n v="411009.6973"/>
    <n v="719266.97030000004"/>
    <n v="456208.87310000003"/>
    <n v="798365.52800000005"/>
  </r>
  <r>
    <s v="9"/>
    <n v="10"/>
    <x v="51"/>
    <s v="CA"/>
    <x v="374"/>
    <s v="4"/>
    <x v="3"/>
    <n v="141267.81150000001"/>
    <n v="226028.5018"/>
    <n v="197774.93599999999"/>
    <n v="316439.90240000002"/>
    <n v="254282.0606"/>
    <n v="406851.30300000001"/>
    <n v="339042.7475"/>
    <n v="542468.40410000004"/>
    <n v="423803.43440000003"/>
    <n v="678085.50509999995"/>
    <n v="480310.55900000001"/>
    <n v="768496.90579999995"/>
    <n v="536817.68350000004"/>
    <n v="858908.30649999995"/>
  </r>
  <r>
    <s v="9"/>
    <n v="10"/>
    <x v="51"/>
    <s v="CA"/>
    <x v="375"/>
    <s v="1"/>
    <x v="0"/>
    <n v="157258.5901"/>
    <n v="275202.53269999998"/>
    <n v="203971.44519999999"/>
    <n v="356950.02909999999"/>
    <n v="243610.6838"/>
    <n v="426318.69660000002"/>
    <n v="290307.22600000002"/>
    <n v="508037.64549999998"/>
    <n v="342392.7648"/>
    <n v="599187.33840000001"/>
    <n v="375557.31630000001"/>
    <n v="657225.30350000004"/>
    <n v="406717.3432"/>
    <n v="711755.35069999995"/>
  </r>
  <r>
    <s v="9"/>
    <n v="10"/>
    <x v="51"/>
    <s v="CA"/>
    <x v="375"/>
    <s v="2"/>
    <x v="1"/>
    <n v="132815.25320000001"/>
    <n v="232426.69320000001"/>
    <n v="176309.8622"/>
    <n v="308542.25890000002"/>
    <n v="216484.6655"/>
    <n v="378848.16450000001"/>
    <n v="271017.31809999997"/>
    <n v="474280.30660000001"/>
    <n v="327042.65659999999"/>
    <n v="572324.64899999998"/>
    <n v="360882.82160000002"/>
    <n v="631544.93790000002"/>
    <n v="392487.19709999999"/>
    <n v="686852.59499999997"/>
  </r>
  <r>
    <s v="9"/>
    <n v="10"/>
    <x v="51"/>
    <s v="CA"/>
    <x v="375"/>
    <s v="3"/>
    <x v="2"/>
    <n v="123174.205"/>
    <n v="215554.85879999999"/>
    <n v="170233.81539999999"/>
    <n v="297909.17700000003"/>
    <n v="216036.05609999999"/>
    <n v="378063.098"/>
    <n v="282365.03340000001"/>
    <n v="494138.80859999999"/>
    <n v="351776.93170000002"/>
    <n v="615609.63060000003"/>
    <n v="395996.86430000002"/>
    <n v="692994.51249999995"/>
    <n v="439585.34779999999"/>
    <n v="769274.35860000004"/>
  </r>
  <r>
    <s v="9"/>
    <n v="10"/>
    <x v="51"/>
    <s v="CA"/>
    <x v="375"/>
    <s v="4"/>
    <x v="3"/>
    <n v="135606.4565"/>
    <n v="216970.33369999999"/>
    <n v="189849.03909999999"/>
    <n v="303758.46710000001"/>
    <n v="244091.62169999999"/>
    <n v="390546.6005"/>
    <n v="325455.49560000002"/>
    <n v="520728.80070000002"/>
    <n v="406819.36959999998"/>
    <n v="650911.00100000005"/>
    <n v="461061.9522"/>
    <n v="737699.13439999998"/>
    <n v="515304.53470000002"/>
    <n v="824487.26789999998"/>
  </r>
  <r>
    <s v="9"/>
    <n v="10"/>
    <x v="51"/>
    <s v="CA"/>
    <x v="376"/>
    <s v="1"/>
    <x v="0"/>
    <n v="140527.1972"/>
    <n v="245922.59520000001"/>
    <n v="182181.73929999999"/>
    <n v="318818.04389999999"/>
    <n v="217509.33439999999"/>
    <n v="380641.33519999997"/>
    <n v="259095.40109999999"/>
    <n v="453416.95189999999"/>
    <n v="305505.18540000002"/>
    <n v="534634.07440000004"/>
    <n v="335064.54210000002"/>
    <n v="586362.94869999995"/>
    <n v="362807.40759999998"/>
    <n v="634912.96329999994"/>
  </r>
  <r>
    <s v="9"/>
    <n v="10"/>
    <x v="51"/>
    <s v="CA"/>
    <x v="376"/>
    <s v="2"/>
    <x v="1"/>
    <n v="119162.0395"/>
    <n v="208533.56909999999"/>
    <n v="158003.46830000001"/>
    <n v="276506.06959999999"/>
    <n v="193799.18650000001"/>
    <n v="339148.57630000002"/>
    <n v="242234.5938"/>
    <n v="423910.53909999999"/>
    <n v="292088.05459999997"/>
    <n v="511154.0955"/>
    <n v="322237.94760000001"/>
    <n v="563916.40839999996"/>
    <n v="350369.20659999998"/>
    <n v="613146.1115"/>
  </r>
  <r>
    <s v="9"/>
    <n v="10"/>
    <x v="51"/>
    <s v="CA"/>
    <x v="376"/>
    <s v="3"/>
    <x v="2"/>
    <n v="110814.86350000001"/>
    <n v="193926.0111"/>
    <n v="153209.04269999999"/>
    <n v="268115.8248"/>
    <n v="194504.18770000001"/>
    <n v="340382.3284"/>
    <n v="254371.51809999999"/>
    <n v="445150.1568"/>
    <n v="316933.54969999997"/>
    <n v="554633.71200000006"/>
    <n v="356845.64020000002"/>
    <n v="624479.87049999996"/>
    <n v="396205.7977"/>
    <n v="693360.1459"/>
  </r>
  <r>
    <s v="9"/>
    <n v="10"/>
    <x v="51"/>
    <s v="CA"/>
    <x v="376"/>
    <s v="4"/>
    <x v="3"/>
    <n v="121189.4467"/>
    <n v="193903.1177"/>
    <n v="169665.2254"/>
    <n v="271464.36469999998"/>
    <n v="218141.00399999999"/>
    <n v="349025.61170000001"/>
    <n v="290854.67210000003"/>
    <n v="465367.48229999997"/>
    <n v="363568.34009999997"/>
    <n v="581709.35290000006"/>
    <n v="412044.1189"/>
    <n v="659270.59990000003"/>
    <n v="460519.89750000002"/>
    <n v="736831.84699999995"/>
  </r>
  <r>
    <s v="9"/>
    <n v="10"/>
    <x v="51"/>
    <s v="CA"/>
    <x v="377"/>
    <s v="1"/>
    <x v="0"/>
    <n v="159063.02660000001"/>
    <n v="278360.2965"/>
    <n v="206226.4817"/>
    <n v="360896.34289999999"/>
    <n v="246229.43049999999"/>
    <n v="430901.50349999999"/>
    <n v="293324.28149999998"/>
    <n v="513317.4926"/>
    <n v="345877.77399999998"/>
    <n v="605286.10439999995"/>
    <n v="379348.73790000001"/>
    <n v="663860.29130000004"/>
    <n v="410767.78039999999"/>
    <n v="718843.61549999996"/>
  </r>
  <r>
    <s v="9"/>
    <n v="10"/>
    <x v="51"/>
    <s v="CA"/>
    <x v="377"/>
    <s v="2"/>
    <x v="1"/>
    <n v="134800.8749"/>
    <n v="235901.5312"/>
    <n v="178769.79920000001"/>
    <n v="312847.14840000001"/>
    <n v="219304.34539999999"/>
    <n v="383782.60460000002"/>
    <n v="274177.26169999997"/>
    <n v="479810.20789999998"/>
    <n v="330641.3701"/>
    <n v="578622.39769999997"/>
    <n v="364782.94319999998"/>
    <n v="638370.15040000004"/>
    <n v="396643.04259999999"/>
    <n v="694125.32449999999"/>
  </r>
  <r>
    <s v="9"/>
    <n v="10"/>
    <x v="51"/>
    <s v="CA"/>
    <x v="377"/>
    <s v="3"/>
    <x v="2"/>
    <n v="125308.399"/>
    <n v="219289.69829999999"/>
    <n v="173238.05790000001"/>
    <n v="303166.60139999999"/>
    <n v="219919.66080000001"/>
    <n v="384859.40639999998"/>
    <n v="287585.2697"/>
    <n v="503274.22200000001"/>
    <n v="358310.9632"/>
    <n v="627044.18550000002"/>
    <n v="403421.97879999998"/>
    <n v="705988.46290000004"/>
    <n v="447906.22279999999"/>
    <n v="783835.88989999995"/>
  </r>
  <r>
    <s v="9"/>
    <n v="10"/>
    <x v="51"/>
    <s v="CA"/>
    <x v="377"/>
    <s v="4"/>
    <x v="3"/>
    <n v="137172.81529999999"/>
    <n v="219476.50769999999"/>
    <n v="192041.94140000001"/>
    <n v="307267.11070000002"/>
    <n v="246911.0675"/>
    <n v="395057.71380000003"/>
    <n v="329214.75660000002"/>
    <n v="526743.61840000004"/>
    <n v="411518.44579999999"/>
    <n v="658429.52300000004"/>
    <n v="466387.57189999998"/>
    <n v="746220.12609999999"/>
    <n v="521256.69799999997"/>
    <n v="834010.72919999994"/>
  </r>
  <r>
    <s v="9"/>
    <n v="10"/>
    <x v="51"/>
    <s v="CA"/>
    <x v="378"/>
    <s v="1"/>
    <x v="0"/>
    <n v="141706.49299999999"/>
    <n v="247986.36290000001"/>
    <n v="183844.9338"/>
    <n v="321728.63410000002"/>
    <n v="219612.33749999999"/>
    <n v="384321.5906"/>
    <n v="261763.6905"/>
    <n v="458086.4584"/>
    <n v="308766.95640000002"/>
    <n v="540342.17379999999"/>
    <n v="338690.98129999998"/>
    <n v="592709.21730000002"/>
    <n v="366821.64789999998"/>
    <n v="641937.88379999995"/>
  </r>
  <r>
    <s v="9"/>
    <n v="10"/>
    <x v="51"/>
    <s v="CA"/>
    <x v="378"/>
    <s v="2"/>
    <x v="1"/>
    <n v="119435.8317"/>
    <n v="209012.70559999999"/>
    <n v="158642.15830000001"/>
    <n v="277623.777"/>
    <n v="194897.5208"/>
    <n v="341070.66149999999"/>
    <n v="244188.4411"/>
    <n v="427329.772"/>
    <n v="294781.30229999998"/>
    <n v="515867.27909999999"/>
    <n v="325320.88620000001"/>
    <n v="569311.55090000003"/>
    <n v="353856.40360000002"/>
    <n v="619248.70629999996"/>
  </r>
  <r>
    <s v="9"/>
    <n v="10"/>
    <x v="51"/>
    <s v="CA"/>
    <x v="378"/>
    <s v="3"/>
    <x v="2"/>
    <n v="110610.87699999999"/>
    <n v="193569.03479999999"/>
    <n v="152841.60709999999"/>
    <n v="267472.8125"/>
    <n v="193926.7335"/>
    <n v="339371.78360000002"/>
    <n v="253391.09599999999"/>
    <n v="443434.41800000001"/>
    <n v="315664.3419"/>
    <n v="552412.59849999996"/>
    <n v="355307.80989999999"/>
    <n v="621788.66740000003"/>
    <n v="394375.95760000002"/>
    <n v="690157.92590000003"/>
  </r>
  <r>
    <s v="9"/>
    <n v="10"/>
    <x v="51"/>
    <s v="CA"/>
    <x v="378"/>
    <s v="4"/>
    <x v="3"/>
    <n v="122190.15519999999"/>
    <n v="195504.2512"/>
    <n v="171066.21720000001"/>
    <n v="273705.95159999997"/>
    <n v="219942.27919999999"/>
    <n v="351907.652"/>
    <n v="293256.37239999999"/>
    <n v="469210.20270000002"/>
    <n v="366570.46539999999"/>
    <n v="586512.75340000005"/>
    <n v="415446.52750000003"/>
    <n v="664714.45380000002"/>
    <n v="464322.5895"/>
    <n v="742916.15430000005"/>
  </r>
  <r>
    <s v="9"/>
    <n v="10"/>
    <x v="51"/>
    <s v="CA"/>
    <x v="379"/>
    <s v="1"/>
    <x v="0"/>
    <n v="147111.43609999999"/>
    <n v="257445.01319999999"/>
    <n v="190666.43700000001"/>
    <n v="333666.2647"/>
    <n v="227594.61559999999"/>
    <n v="398290.5773"/>
    <n v="271046.68410000001"/>
    <n v="474331.6972"/>
    <n v="319553.16360000003"/>
    <n v="559218.03630000004"/>
    <n v="350453.03230000002"/>
    <n v="613292.80649999995"/>
    <n v="379436.66879999998"/>
    <n v="664014.1703"/>
  </r>
  <r>
    <s v="9"/>
    <n v="10"/>
    <x v="51"/>
    <s v="CA"/>
    <x v="379"/>
    <s v="2"/>
    <x v="1"/>
    <n v="125022.11010000001"/>
    <n v="218788.69260000001"/>
    <n v="165668.5618"/>
    <n v="289919.98310000001"/>
    <n v="203080.7322"/>
    <n v="355391.28139999998"/>
    <n v="253614.32279999999"/>
    <n v="443825.0649"/>
    <n v="305681.21389999997"/>
    <n v="534942.12419999996"/>
    <n v="337191.63709999999"/>
    <n v="590085.36490000004"/>
    <n v="366576.83289999998"/>
    <n v="641509.45759999997"/>
  </r>
  <r>
    <s v="9"/>
    <n v="10"/>
    <x v="51"/>
    <s v="CA"/>
    <x v="379"/>
    <s v="3"/>
    <x v="2"/>
    <n v="116439.2862"/>
    <n v="203768.75090000001"/>
    <n v="161017.75090000001"/>
    <n v="281781.06390000001"/>
    <n v="204459.92559999999"/>
    <n v="357804.86979999999"/>
    <n v="267477.44870000001"/>
    <n v="468085.53519999998"/>
    <n v="333281.01880000002"/>
    <n v="583241.78289999999"/>
    <n v="375293.25589999999"/>
    <n v="656763.19790000003"/>
    <n v="416734.85029999999"/>
    <n v="729285.98789999995"/>
  </r>
  <r>
    <s v="9"/>
    <n v="10"/>
    <x v="51"/>
    <s v="CA"/>
    <x v="379"/>
    <s v="4"/>
    <x v="3"/>
    <n v="126873.8545"/>
    <n v="202998.17019999999"/>
    <n v="177623.39619999999"/>
    <n v="284197.43829999998"/>
    <n v="228372.9381"/>
    <n v="365396.70630000002"/>
    <n v="304497.25079999998"/>
    <n v="487195.60849999997"/>
    <n v="380621.56349999999"/>
    <n v="608994.51060000004"/>
    <n v="431371.1053"/>
    <n v="690193.77870000002"/>
    <n v="482120.6471"/>
    <n v="771393.04680000001"/>
  </r>
  <r>
    <s v="9"/>
    <n v="10"/>
    <x v="51"/>
    <s v="CA"/>
    <x v="380"/>
    <s v="1"/>
    <x v="0"/>
    <n v="147111.43609999999"/>
    <n v="257445.01319999999"/>
    <n v="190666.43700000001"/>
    <n v="333666.2647"/>
    <n v="227594.61559999999"/>
    <n v="398290.5773"/>
    <n v="271046.68410000001"/>
    <n v="474331.6972"/>
    <n v="319553.16360000003"/>
    <n v="559218.03630000004"/>
    <n v="350453.03230000002"/>
    <n v="613292.80649999995"/>
    <n v="379436.66879999998"/>
    <n v="664014.1703"/>
  </r>
  <r>
    <s v="9"/>
    <n v="10"/>
    <x v="51"/>
    <s v="CA"/>
    <x v="380"/>
    <s v="2"/>
    <x v="1"/>
    <n v="125022.11010000001"/>
    <n v="218788.69260000001"/>
    <n v="165668.5618"/>
    <n v="289919.98310000001"/>
    <n v="203080.7322"/>
    <n v="355391.28139999998"/>
    <n v="253614.32279999999"/>
    <n v="443825.0649"/>
    <n v="305681.21389999997"/>
    <n v="534942.12419999996"/>
    <n v="337191.63709999999"/>
    <n v="590085.36490000004"/>
    <n v="366576.83289999998"/>
    <n v="641509.45759999997"/>
  </r>
  <r>
    <s v="9"/>
    <n v="10"/>
    <x v="51"/>
    <s v="CA"/>
    <x v="380"/>
    <s v="3"/>
    <x v="2"/>
    <n v="116439.2862"/>
    <n v="203768.75090000001"/>
    <n v="161017.75090000001"/>
    <n v="281781.06390000001"/>
    <n v="204459.92559999999"/>
    <n v="357804.86979999999"/>
    <n v="267477.44870000001"/>
    <n v="468085.53519999998"/>
    <n v="333281.01880000002"/>
    <n v="583241.78289999999"/>
    <n v="375293.25589999999"/>
    <n v="656763.19790000003"/>
    <n v="416734.85029999999"/>
    <n v="729285.98789999995"/>
  </r>
  <r>
    <s v="9"/>
    <n v="10"/>
    <x v="51"/>
    <s v="CA"/>
    <x v="380"/>
    <s v="4"/>
    <x v="3"/>
    <n v="126873.8545"/>
    <n v="202998.17019999999"/>
    <n v="177623.39619999999"/>
    <n v="284197.43829999998"/>
    <n v="228372.9381"/>
    <n v="365396.70630000002"/>
    <n v="304497.25079999998"/>
    <n v="487195.60849999997"/>
    <n v="380621.56349999999"/>
    <n v="608994.51060000004"/>
    <n v="431371.1053"/>
    <n v="690193.77870000002"/>
    <n v="482120.6471"/>
    <n v="771393.04680000001"/>
  </r>
  <r>
    <s v="9"/>
    <n v="10"/>
    <x v="51"/>
    <s v="CA"/>
    <x v="381"/>
    <s v="1"/>
    <x v="0"/>
    <n v="141727.37330000001"/>
    <n v="248022.9032"/>
    <n v="183703.90400000001"/>
    <n v="321481.83199999999"/>
    <n v="219297.18890000001"/>
    <n v="383770.08049999998"/>
    <n v="261184.05960000001"/>
    <n v="457072.1042"/>
    <n v="307938.9326"/>
    <n v="538893.13190000004"/>
    <n v="337721.43449999997"/>
    <n v="591012.51020000002"/>
    <n v="365662.28580000001"/>
    <n v="639909.00029999996"/>
  </r>
  <r>
    <s v="9"/>
    <n v="10"/>
    <x v="51"/>
    <s v="CA"/>
    <x v="381"/>
    <s v="2"/>
    <x v="1"/>
    <n v="120362.26549999999"/>
    <n v="210633.96460000001"/>
    <n v="159525.6329"/>
    <n v="279169.85769999999"/>
    <n v="195587.04089999999"/>
    <n v="342277.32160000002"/>
    <n v="244323.25219999999"/>
    <n v="427565.69130000001"/>
    <n v="294521.80170000001"/>
    <n v="515413.1531"/>
    <n v="324894.83990000002"/>
    <n v="568565.96979999996"/>
    <n v="353224.08480000001"/>
    <n v="618142.14850000001"/>
  </r>
  <r>
    <s v="9"/>
    <n v="10"/>
    <x v="51"/>
    <s v="CA"/>
    <x v="381"/>
    <s v="3"/>
    <x v="2"/>
    <n v="112046.27589999999"/>
    <n v="196080.9828"/>
    <n v="154933.02009999999"/>
    <n v="271132.78519999998"/>
    <n v="196720.73"/>
    <n v="344261.27740000002"/>
    <n v="257326.90789999999"/>
    <n v="450322.08870000002"/>
    <n v="320627.7868"/>
    <n v="561098.62710000004"/>
    <n v="361032.4424"/>
    <n v="631806.77419999999"/>
    <n v="400885.16470000002"/>
    <n v="701549.03839999996"/>
  </r>
  <r>
    <s v="9"/>
    <n v="10"/>
    <x v="51"/>
    <s v="CA"/>
    <x v="381"/>
    <s v="4"/>
    <x v="3"/>
    <n v="122228.5664"/>
    <n v="195565.70929999999"/>
    <n v="171119.99299999999"/>
    <n v="273791.99290000001"/>
    <n v="220011.41959999999"/>
    <n v="352018.27659999998"/>
    <n v="293348.55949999997"/>
    <n v="469357.70209999999"/>
    <n v="366685.69929999998"/>
    <n v="586697.12769999995"/>
    <n v="415577.12589999998"/>
    <n v="664923.41130000004"/>
    <n v="464468.55249999999"/>
    <n v="743149.69499999995"/>
  </r>
  <r>
    <s v="9"/>
    <n v="10"/>
    <x v="51"/>
    <s v="CA"/>
    <x v="382"/>
    <s v="1"/>
    <x v="0"/>
    <n v="141131.46479999999"/>
    <n v="246980.06349999999"/>
    <n v="182914.62030000001"/>
    <n v="320100.58549999999"/>
    <n v="218340.23740000001"/>
    <n v="382095.4154"/>
    <n v="260023.8106"/>
    <n v="455041.66859999998"/>
    <n v="306556.46189999999"/>
    <n v="536473.80819999997"/>
    <n v="336199.08730000001"/>
    <n v="588348.40269999998"/>
    <n v="364002.98340000003"/>
    <n v="637005.22100000002"/>
  </r>
  <r>
    <s v="9"/>
    <n v="10"/>
    <x v="51"/>
    <s v="CA"/>
    <x v="382"/>
    <s v="2"/>
    <x v="1"/>
    <n v="119947.4423"/>
    <n v="209908.02420000001"/>
    <n v="158941.24969999999"/>
    <n v="278147.18699999998"/>
    <n v="194831.02280000001"/>
    <n v="340954.28970000002"/>
    <n v="243305.89129999999"/>
    <n v="425785.30979999999"/>
    <n v="293253.0355"/>
    <n v="513192.81199999998"/>
    <n v="323481.19260000001"/>
    <n v="566092.08700000006"/>
    <n v="351670.19079999998"/>
    <n v="615422.83389999997"/>
  </r>
  <r>
    <s v="9"/>
    <n v="10"/>
    <x v="51"/>
    <s v="CA"/>
    <x v="382"/>
    <s v="3"/>
    <x v="2"/>
    <n v="111717.65240000001"/>
    <n v="195505.89180000001"/>
    <n v="154489.31820000001"/>
    <n v="270356.30670000002"/>
    <n v="196171.26329999999"/>
    <n v="343299.7108"/>
    <n v="256636.3823"/>
    <n v="449113.6691"/>
    <n v="319773.36589999998"/>
    <n v="559603.39040000003"/>
    <n v="360083.97759999998"/>
    <n v="630146.96070000005"/>
    <n v="399847.3334"/>
    <n v="699732.83349999995"/>
  </r>
  <r>
    <s v="9"/>
    <n v="10"/>
    <x v="51"/>
    <s v="CA"/>
    <x v="382"/>
    <s v="4"/>
    <x v="3"/>
    <n v="121716.69190000001"/>
    <n v="194746.71"/>
    <n v="170403.36869999999"/>
    <n v="272645.39390000002"/>
    <n v="219090.04550000001"/>
    <n v="350544.07789999997"/>
    <n v="292120.06050000002"/>
    <n v="467392.10389999999"/>
    <n v="365150.07579999999"/>
    <n v="584240.12990000006"/>
    <n v="413836.7525"/>
    <n v="662138.81389999995"/>
    <n v="462523.42920000001"/>
    <n v="740037.49789999996"/>
  </r>
  <r>
    <s v="9"/>
    <n v="10"/>
    <x v="52"/>
    <s v="HI"/>
    <x v="383"/>
    <s v="1"/>
    <x v="0"/>
    <n v="165538.67430000001"/>
    <n v="289692.6801"/>
    <n v="215444.51490000001"/>
    <n v="377027.90110000002"/>
    <n v="257953.46030000001"/>
    <n v="451418.55550000002"/>
    <n v="308289.61499999999"/>
    <n v="539506.82629999996"/>
    <n v="364231.43910000002"/>
    <n v="637405.01839999994"/>
    <n v="399778.83059999999"/>
    <n v="699612.95349999995"/>
    <n v="433425.67800000001"/>
    <n v="758494.93660000002"/>
  </r>
  <r>
    <s v="9"/>
    <n v="10"/>
    <x v="52"/>
    <s v="HI"/>
    <x v="383"/>
    <s v="2"/>
    <x v="1"/>
    <n v="135843.48490000001"/>
    <n v="237726.0986"/>
    <n v="181840.81510000001"/>
    <n v="318221.42629999999"/>
    <n v="225000.37220000001"/>
    <n v="393750.65130000003"/>
    <n v="284855.9498"/>
    <n v="498497.91200000001"/>
    <n v="345583.9008"/>
    <n v="604771.82629999996"/>
    <n v="381952.03759999998"/>
    <n v="668416.06570000004"/>
    <n v="416138.68609999999"/>
    <n v="728242.70079999999"/>
  </r>
  <r>
    <s v="9"/>
    <n v="10"/>
    <x v="52"/>
    <s v="HI"/>
    <x v="383"/>
    <s v="3"/>
    <x v="2"/>
    <n v="123468.7476"/>
    <n v="216070.3083"/>
    <n v="170171.41889999999"/>
    <n v="297799.98320000002"/>
    <n v="215346.6188"/>
    <n v="376856.58299999998"/>
    <n v="280224.98269999999"/>
    <n v="490393.71960000001"/>
    <n v="348848.52429999999"/>
    <n v="610484.91760000004"/>
    <n v="392101.51299999998"/>
    <n v="686177.64769999997"/>
    <n v="434587.4081"/>
    <n v="760527.96420000005"/>
  </r>
  <r>
    <s v="9"/>
    <n v="10"/>
    <x v="52"/>
    <s v="HI"/>
    <x v="383"/>
    <s v="4"/>
    <x v="3"/>
    <n v="142657.47229999999"/>
    <n v="228251.95910000001"/>
    <n v="199720.46109999999"/>
    <n v="319552.7426"/>
    <n v="256783.45009999999"/>
    <n v="410853.52620000002"/>
    <n v="342377.93349999998"/>
    <n v="547804.70160000003"/>
    <n v="427972.41680000001"/>
    <n v="684755.87710000004"/>
    <n v="485035.4057"/>
    <n v="776056.66059999994"/>
    <n v="542098.3946"/>
    <n v="867357.44429999997"/>
  </r>
  <r>
    <s v="9"/>
    <n v="10"/>
    <x v="53"/>
    <s v="NV"/>
    <x v="384"/>
    <s v="1"/>
    <x v="0"/>
    <n v="118974.2524"/>
    <n v="208204.9417"/>
    <n v="154444.44570000001"/>
    <n v="270277.77990000002"/>
    <n v="184571.76379999999"/>
    <n v="323000.58669999999"/>
    <n v="220108.62940000001"/>
    <n v="385190.10149999999"/>
    <n v="259710.7064"/>
    <n v="454493.73619999998"/>
    <n v="284913.81689999998"/>
    <n v="498599.17969999998"/>
    <n v="308637.39730000001"/>
    <n v="540115.44539999997"/>
  </r>
  <r>
    <s v="9"/>
    <n v="10"/>
    <x v="53"/>
    <s v="NV"/>
    <x v="384"/>
    <s v="2"/>
    <x v="1"/>
    <n v="99781.520199999999"/>
    <n v="174617.66029999999"/>
    <n v="132724.98209999999"/>
    <n v="232268.71859999999"/>
    <n v="163272.81760000001"/>
    <n v="285727.43070000003"/>
    <n v="204962.48060000001"/>
    <n v="358684.34100000001"/>
    <n v="247658.02970000001"/>
    <n v="433401.55200000003"/>
    <n v="273391.62199999997"/>
    <n v="478435.33850000001"/>
    <n v="297464.09820000001"/>
    <n v="520562.17190000002"/>
  </r>
  <r>
    <s v="9"/>
    <n v="10"/>
    <x v="53"/>
    <s v="NV"/>
    <x v="384"/>
    <s v="3"/>
    <x v="2"/>
    <n v="92094.506599999993"/>
    <n v="161165.38649999999"/>
    <n v="127196.9938"/>
    <n v="222594.73929999999"/>
    <n v="161312.21299999999"/>
    <n v="282296.37280000001"/>
    <n v="210620.71119999999"/>
    <n v="368586.24469999998"/>
    <n v="262349.87310000003"/>
    <n v="459112.27799999999"/>
    <n v="295222.6875"/>
    <n v="516639.70319999999"/>
    <n v="327599.69760000001"/>
    <n v="573299.47080000001"/>
  </r>
  <r>
    <s v="9"/>
    <n v="10"/>
    <x v="53"/>
    <s v="NV"/>
    <x v="384"/>
    <s v="4"/>
    <x v="3"/>
    <n v="102577.57460000001"/>
    <n v="164124.12169999999"/>
    <n v="143608.60440000001"/>
    <n v="229773.77040000001"/>
    <n v="184639.6342"/>
    <n v="295423.4191"/>
    <n v="246186.1789"/>
    <n v="393897.8922"/>
    <n v="307732.72360000003"/>
    <n v="492372.3652"/>
    <n v="348763.75349999999"/>
    <n v="558022.01379999996"/>
    <n v="389794.78330000001"/>
    <n v="623671.66260000004"/>
  </r>
  <r>
    <s v="9"/>
    <n v="10"/>
    <x v="53"/>
    <s v="NV"/>
    <x v="385"/>
    <s v="1"/>
    <x v="0"/>
    <n v="127342.0368"/>
    <n v="222848.56450000001"/>
    <n v="165325.19570000001"/>
    <n v="289319.09240000002"/>
    <n v="197590.92370000001"/>
    <n v="345784.1165"/>
    <n v="235656.57889999999"/>
    <n v="412399.01309999998"/>
    <n v="278071.69390000001"/>
    <n v="486625.4644"/>
    <n v="305063.24959999998"/>
    <n v="533860.68669999996"/>
    <n v="330476.42920000001"/>
    <n v="578333.75120000006"/>
  </r>
  <r>
    <s v="9"/>
    <n v="10"/>
    <x v="53"/>
    <s v="NV"/>
    <x v="385"/>
    <s v="2"/>
    <x v="1"/>
    <n v="106700.77009999999"/>
    <n v="186726.34779999999"/>
    <n v="141966.5264"/>
    <n v="248441.42110000001"/>
    <n v="174684.50889999999"/>
    <n v="305697.89059999998"/>
    <n v="219367.32380000001"/>
    <n v="383892.81670000002"/>
    <n v="265109.38069999998"/>
    <n v="463941.41619999998"/>
    <n v="292671.45449999999"/>
    <n v="512175.0453"/>
    <n v="318459.86170000001"/>
    <n v="557304.75809999998"/>
  </r>
  <r>
    <s v="9"/>
    <n v="10"/>
    <x v="53"/>
    <s v="NV"/>
    <x v="385"/>
    <s v="3"/>
    <x v="2"/>
    <n v="98417.716799999995"/>
    <n v="172231.00459999999"/>
    <n v="135918.52100000001"/>
    <n v="237857.4118"/>
    <n v="172357.54620000001"/>
    <n v="301625.7059"/>
    <n v="225011.04920000001"/>
    <n v="393769.33600000001"/>
    <n v="280267.90740000003"/>
    <n v="490468.83809999999"/>
    <n v="315370.76140000002"/>
    <n v="551898.83250000002"/>
    <n v="349940.39189999999"/>
    <n v="612395.68570000003"/>
  </r>
  <r>
    <s v="9"/>
    <n v="10"/>
    <x v="53"/>
    <s v="NV"/>
    <x v="385"/>
    <s v="4"/>
    <x v="3"/>
    <n v="109789.9206"/>
    <n v="175663.87549999999"/>
    <n v="153705.88879999999"/>
    <n v="245929.42569999999"/>
    <n v="197621.85699999999"/>
    <n v="316194.97590000002"/>
    <n v="263495.80940000003"/>
    <n v="421593.30129999999"/>
    <n v="329369.76179999998"/>
    <n v="526991.62659999996"/>
    <n v="373285.73"/>
    <n v="597257.17689999996"/>
    <n v="417201.69819999998"/>
    <n v="667522.72699999996"/>
  </r>
  <r>
    <s v="9"/>
    <n v="10"/>
    <x v="53"/>
    <s v="NV"/>
    <x v="386"/>
    <s v="1"/>
    <x v="0"/>
    <n v="129746.5505"/>
    <n v="227056.46350000001"/>
    <n v="168341.3008"/>
    <n v="294597.27649999998"/>
    <n v="201103.58180000001"/>
    <n v="351931.26799999998"/>
    <n v="239717.94500000001"/>
    <n v="419506.40370000002"/>
    <n v="282773.55489999999"/>
    <n v="494853.72100000002"/>
    <n v="310183.09350000002"/>
    <n v="542820.41370000003"/>
    <n v="335954.27990000002"/>
    <n v="587919.98990000004"/>
  </r>
  <r>
    <s v="9"/>
    <n v="10"/>
    <x v="53"/>
    <s v="NV"/>
    <x v="386"/>
    <s v="2"/>
    <x v="1"/>
    <n v="109286.4942"/>
    <n v="191251.36489999999"/>
    <n v="145187.5319"/>
    <n v="254078.18090000001"/>
    <n v="178398.10019999999"/>
    <n v="312196.6753"/>
    <n v="223571.57800000001"/>
    <n v="391250.26140000002"/>
    <n v="269924.9461"/>
    <n v="472368.6556"/>
    <n v="297899.99839999998"/>
    <n v="521324.99709999998"/>
    <n v="324043.12089999998"/>
    <n v="567075.46149999998"/>
  </r>
  <r>
    <s v="9"/>
    <n v="10"/>
    <x v="53"/>
    <s v="NV"/>
    <x v="386"/>
    <s v="3"/>
    <x v="2"/>
    <n v="101167.6061"/>
    <n v="177043.3106"/>
    <n v="139784.73680000001"/>
    <n v="244623.28940000001"/>
    <n v="177349.40239999999"/>
    <n v="310361.45419999998"/>
    <n v="231708.95389999999"/>
    <n v="405490.66930000001"/>
    <n v="288649.02439999999"/>
    <n v="505135.79269999999"/>
    <n v="324889.23950000003"/>
    <n v="568556.1692"/>
    <n v="360600.90850000002"/>
    <n v="631051.59"/>
  </r>
  <r>
    <s v="9"/>
    <n v="10"/>
    <x v="53"/>
    <s v="NV"/>
    <x v="386"/>
    <s v="4"/>
    <x v="3"/>
    <n v="111875.82980000001"/>
    <n v="179001.33050000001"/>
    <n v="156626.16190000001"/>
    <n v="250601.8627"/>
    <n v="201376.4938"/>
    <n v="322202.39480000001"/>
    <n v="268501.99170000001"/>
    <n v="429603.19319999998"/>
    <n v="335627.48969999998"/>
    <n v="537003.9915"/>
    <n v="380377.82160000002"/>
    <n v="608604.52359999996"/>
    <n v="425128.15360000002"/>
    <n v="680205.05590000004"/>
  </r>
  <r>
    <s v="9"/>
    <n v="10"/>
    <x v="53"/>
    <s v="NV"/>
    <x v="387"/>
    <s v="1"/>
    <x v="0"/>
    <n v="118369.999"/>
    <n v="207147.49840000001"/>
    <n v="153711.58319999999"/>
    <n v="268995.27069999999"/>
    <n v="183740.8829"/>
    <n v="321546.54509999999"/>
    <n v="219180.24609999999"/>
    <n v="383565.43079999997"/>
    <n v="258659.46090000001"/>
    <n v="452654.05660000001"/>
    <n v="283779.30570000003"/>
    <n v="496613.78509999998"/>
    <n v="307441.85830000002"/>
    <n v="538023.25210000004"/>
  </r>
  <r>
    <s v="9"/>
    <n v="10"/>
    <x v="53"/>
    <s v="NV"/>
    <x v="387"/>
    <s v="2"/>
    <x v="1"/>
    <n v="98996.129400000005"/>
    <n v="173243.22640000001"/>
    <n v="131787.21669999999"/>
    <n v="230627.62940000001"/>
    <n v="162241.00099999999"/>
    <n v="283921.75170000002"/>
    <n v="203891.20749999999"/>
    <n v="356809.61330000003"/>
    <n v="246493.0785"/>
    <n v="431362.8873"/>
    <n v="272148.40960000001"/>
    <n v="476259.7169"/>
    <n v="296163.1495"/>
    <n v="518285.51169999997"/>
  </r>
  <r>
    <s v="9"/>
    <n v="10"/>
    <x v="53"/>
    <s v="NV"/>
    <x v="387"/>
    <s v="3"/>
    <x v="2"/>
    <n v="91191.728900000002"/>
    <n v="159585.52559999999"/>
    <n v="125916.734"/>
    <n v="220354.28460000001"/>
    <n v="159645.15719999999"/>
    <n v="279379.02490000002"/>
    <n v="208355.87289999999"/>
    <n v="364622.77759999997"/>
    <n v="259510.08910000001"/>
    <n v="454142.65590000001"/>
    <n v="291984.38650000002"/>
    <n v="510972.6764"/>
    <n v="323958.20209999999"/>
    <n v="566926.85360000003"/>
  </r>
  <r>
    <s v="9"/>
    <n v="10"/>
    <x v="53"/>
    <s v="NV"/>
    <x v="387"/>
    <s v="4"/>
    <x v="3"/>
    <n v="102050.3417"/>
    <n v="163280.5491"/>
    <n v="142870.47829999999"/>
    <n v="228592.76869999999"/>
    <n v="183690.61489999999"/>
    <n v="293904.98830000003"/>
    <n v="244920.82"/>
    <n v="391873.31770000001"/>
    <n v="306151.02490000002"/>
    <n v="489841.64720000001"/>
    <n v="346971.16159999999"/>
    <n v="555153.86679999996"/>
    <n v="387791.29820000002"/>
    <n v="620466.08649999998"/>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0" dataOnRows="1" applyNumberFormats="0" applyBorderFormats="0" applyFontFormats="0" applyPatternFormats="0" applyAlignmentFormats="0" applyWidthHeightFormats="1" dataCaption="Data" updatedVersion="8" minRefreshableVersion="3" asteriskTotals="1" showMultipleLabel="0" showMemberPropertyTips="0" useAutoFormatting="1" rowGrandTotals="0" itemPrintTitles="1" createdVersion="3"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multipleItemSelectionAllowed="1" showAll="0" includeNewItemsInFilter="1" sortType="ascending">
      <items count="56">
        <item h="1" x="21"/>
        <item h="1" x="6"/>
        <item h="1" x="50"/>
        <item h="1" x="35"/>
        <item h="1" x="51"/>
        <item h="1" x="44"/>
        <item h="1" x="0"/>
        <item h="1" x="15"/>
        <item h="1" x="16"/>
        <item h="1" x="22"/>
        <item h="1" x="23"/>
        <item h="1" x="10"/>
        <item h="1" x="52"/>
        <item h="1" x="7"/>
        <item h="1" x="29"/>
        <item h="1" x="30"/>
        <item h="1" x="40"/>
        <item h="1" x="41"/>
        <item h="1" x="24"/>
        <item x="36"/>
        <item h="1" x="1"/>
        <item h="1" x="17"/>
        <item h="1" x="2"/>
        <item h="1" x="31"/>
        <item h="1" x="32"/>
        <item h="1" x="25"/>
        <item h="1" x="42"/>
        <item h="1" x="45"/>
        <item h="1" x="43"/>
        <item h="1" x="53"/>
        <item h="1" x="3"/>
        <item h="1" x="11"/>
        <item h="1" x="37"/>
        <item h="1" x="12"/>
        <item h="1" x="26"/>
        <item h="1" x="46"/>
        <item h="1" x="33"/>
        <item h="1" x="38"/>
        <item h="1" x="8"/>
        <item h="1" x="18"/>
        <item h="1" x="13"/>
        <item h="1" x="4"/>
        <item h="1" x="27"/>
        <item h="1" x="47"/>
        <item h="1" x="28"/>
        <item h="1" x="39"/>
        <item h="1" x="48"/>
        <item h="1" x="5"/>
        <item h="1" x="14"/>
        <item h="1" x="19"/>
        <item h="1" x="9"/>
        <item h="1" x="20"/>
        <item h="1" x="34"/>
        <item h="1" x="49"/>
        <item h="1" x="54"/>
        <item t="default"/>
      </items>
    </pivotField>
    <pivotField compact="0" outline="0" subtotalTop="0" showAll="0" includeNewItemsInFilter="1"/>
    <pivotField axis="axisPage" compact="0" outline="0" subtotalTop="0" multipleItemSelectionAllowed="1" showAll="0" includeNewItemsInFilter="1" sortType="ascending">
      <items count="390">
        <item h="1" x="344"/>
        <item h="1" x="278"/>
        <item h="1" x="232"/>
        <item h="1" x="66"/>
        <item h="1" x="266"/>
        <item h="1" x="112"/>
        <item h="1" x="97"/>
        <item h="1" x="98"/>
        <item h="1" x="279"/>
        <item h="1" x="32"/>
        <item h="1" x="205"/>
        <item h="1" x="215"/>
        <item h="1" x="131"/>
        <item h="1" x="273"/>
        <item h="1" x="113"/>
        <item h="1" x="172"/>
        <item h="1" x="158"/>
        <item h="1" x="152"/>
        <item h="1" x="153"/>
        <item h="1" x="56"/>
        <item h="1" x="8"/>
        <item h="1" x="280"/>
        <item h="1" x="361"/>
        <item h="1" x="93"/>
        <item h="1" x="9"/>
        <item h="1" x="261"/>
        <item h="1" x="216"/>
        <item h="1" x="217"/>
        <item h="1" x="281"/>
        <item h="1" x="123"/>
        <item h="1" x="244"/>
        <item h="1" x="41"/>
        <item h="1" x="334"/>
        <item h="1" x="166"/>
        <item h="1" x="67"/>
        <item h="1" x="132"/>
        <item h="1" x="339"/>
        <item h="1" x="191"/>
        <item h="1" x="124"/>
        <item h="1" x="36"/>
        <item h="1" x="13"/>
        <item h="1" x="325"/>
        <item h="1" x="159"/>
        <item h="1" x="226"/>
        <item h="1" x="28"/>
        <item h="1" x="0"/>
        <item h="1" x="68"/>
        <item h="1" x="69"/>
        <item h="1" x="70"/>
        <item h="1" x="29"/>
        <item h="1" x="335"/>
        <item h="1" x="57"/>
        <item h="1" x="233"/>
        <item h="1" x="315"/>
        <item h="1" x="192"/>
        <item h="1" x="384"/>
        <item h="1" x="352"/>
        <item h="1" x="298"/>
        <item h="1" x="193"/>
        <item h="1" x="194"/>
        <item h="1" x="125"/>
        <item h="1" x="173"/>
        <item h="1" x="114"/>
        <item h="1" x="186"/>
        <item h="1" x="353"/>
        <item h="1" x="195"/>
        <item h="1" x="234"/>
        <item h="1" x="126"/>
        <item h="1" x="235"/>
        <item h="1" x="267"/>
        <item h="1" x="37"/>
        <item h="1" x="326"/>
        <item h="1" x="182"/>
        <item h="1" x="154"/>
        <item h="1" x="20"/>
        <item h="1" x="282"/>
        <item h="1" x="299"/>
        <item h="1" x="160"/>
        <item h="1" x="94"/>
        <item h="1" x="283"/>
        <item h="1" x="300"/>
        <item h="1" x="236"/>
        <item h="1" x="140"/>
        <item h="1" x="196"/>
        <item h="1" x="327"/>
        <item h="1" x="301"/>
        <item h="1" x="218"/>
        <item h="1" x="307"/>
        <item h="1" x="133"/>
        <item h="1" x="90"/>
        <item h="1" x="302"/>
        <item h="1" x="227"/>
        <item h="1" x="328"/>
        <item h="1" x="174"/>
        <item h="1" x="197"/>
        <item h="1" x="245"/>
        <item h="1" x="284"/>
        <item h="1" x="58"/>
        <item h="1" x="385"/>
        <item h="1" x="71"/>
        <item h="1" x="274"/>
        <item h="1" x="99"/>
        <item h="1" x="42"/>
        <item h="1" x="362"/>
        <item h="1" x="206"/>
        <item h="1" x="47"/>
        <item h="1" x="33"/>
        <item h="1" x="340"/>
        <item h="1" x="268"/>
        <item h="1" x="175"/>
        <item h="1" x="356"/>
        <item h="1" x="219"/>
        <item h="1" x="183"/>
        <item h="1" x="329"/>
        <item h="1" x="303"/>
        <item h="1" x="141"/>
        <item h="1" x="308"/>
        <item h="1" x="255"/>
        <item h="1" x="207"/>
        <item h="1" x="285"/>
        <item h="1" x="161"/>
        <item h="1" x="115"/>
        <item h="1" x="363"/>
        <item h="1" x="134"/>
        <item h="1" x="142"/>
        <item h="1" x="198"/>
        <item h="1" x="269"/>
        <item h="1" x="286"/>
        <item h="1" x="208"/>
        <item h="1" x="176"/>
        <item h="1" x="341"/>
        <item h="1" x="321"/>
        <item h="1" x="330"/>
        <item h="1" x="220"/>
        <item h="1" x="336"/>
        <item h="1" x="331"/>
        <item h="1" x="246"/>
        <item h="1" x="177"/>
        <item h="1" x="167"/>
        <item h="1" x="55"/>
        <item h="1" x="59"/>
        <item h="1" x="95"/>
        <item h="1" x="237"/>
        <item h="1" x="100"/>
        <item h="1" x="1"/>
        <item h="1" x="309"/>
        <item h="1" x="337"/>
        <item h="1" x="178"/>
        <item h="1" x="383"/>
        <item h="1" x="256"/>
        <item h="1" x="287"/>
        <item h="1" x="127"/>
        <item h="1" x="135"/>
        <item h="1" x="38"/>
        <item h="1" x="209"/>
        <item h="1" x="168"/>
        <item h="1" x="143"/>
        <item h="1" x="72"/>
        <item h="1" x="316"/>
        <item h="1" x="60"/>
        <item h="1" x="187"/>
        <item h="1" x="101"/>
        <item h="1" x="199"/>
        <item h="1" x="257"/>
        <item h="1" x="317"/>
        <item h="1" x="34"/>
        <item h="1" x="221"/>
        <item h="1" x="200"/>
        <item h="1" x="310"/>
        <item h="1" x="21"/>
        <item h="1" x="247"/>
        <item h="1" x="35"/>
        <item h="1" x="357"/>
        <item h="1" x="73"/>
        <item h="1" x="43"/>
        <item h="1" x="188"/>
        <item h="1" x="210"/>
        <item h="1" x="248"/>
        <item h="1" x="211"/>
        <item h="1" x="262"/>
        <item h="1" x="144"/>
        <item h="1" x="102"/>
        <item h="1" x="222"/>
        <item h="1" x="288"/>
        <item h="1" x="270"/>
        <item h="1" x="386"/>
        <item h="1" x="169"/>
        <item h="1" x="14"/>
        <item h="1" x="275"/>
        <item h="1" x="10"/>
        <item h="1" x="162"/>
        <item h="1" x="311"/>
        <item h="1" x="238"/>
        <item h="1" x="322"/>
        <item h="1" x="258"/>
        <item h="1" x="22"/>
        <item h="1" x="289"/>
        <item h="1" x="239"/>
        <item h="1" x="364"/>
        <item h="1" x="163"/>
        <item h="1" x="15"/>
        <item h="1" x="290"/>
        <item h="1" x="116"/>
        <item h="1" x="155"/>
        <item h="1" x="249"/>
        <item h="1" x="23"/>
        <item h="1" x="228"/>
        <item h="1" x="240"/>
        <item h="1" x="241"/>
        <item h="1" x="365"/>
        <item h="1" x="304"/>
        <item h="1" x="44"/>
        <item h="1" x="189"/>
        <item h="1" x="2"/>
        <item h="1" x="170"/>
        <item h="1" x="145"/>
        <item h="1" x="291"/>
        <item h="1" x="250"/>
        <item h="1" x="229"/>
        <item h="1" x="342"/>
        <item h="1" x="338"/>
        <item h="1" x="345"/>
        <item h="1" x="136"/>
        <item h="1" x="366"/>
        <item h="1" x="263"/>
        <item h="1" x="137"/>
        <item h="1" x="30"/>
        <item h="1" x="332"/>
        <item h="1" x="128"/>
        <item h="1" x="212"/>
        <item h="1" x="223"/>
        <item h="1" x="24"/>
        <item h="1" x="190"/>
        <item h="1" x="16"/>
        <item h="1" x="3"/>
        <item h="1" x="61"/>
        <item h="1" x="4"/>
        <item h="1" x="5"/>
        <item x="264"/>
        <item h="1" x="74"/>
        <item h="1" x="62"/>
        <item h="1" x="26"/>
        <item h="1" x="117"/>
        <item h="1" x="75"/>
        <item h="1" x="118"/>
        <item h="1" x="103"/>
        <item h="1" x="323"/>
        <item h="1" x="349"/>
        <item h="1" x="276"/>
        <item h="1" x="48"/>
        <item h="1" x="324"/>
        <item h="1" x="146"/>
        <item h="1" x="251"/>
        <item h="1" x="164"/>
        <item h="1" x="165"/>
        <item h="1" x="367"/>
        <item h="1" x="147"/>
        <item h="1" x="129"/>
        <item h="1" x="63"/>
        <item h="1" x="45"/>
        <item h="1" x="148"/>
        <item h="1" x="201"/>
        <item h="1" x="119"/>
        <item h="1" x="138"/>
        <item h="1" x="104"/>
        <item h="1" x="358"/>
        <item h="1" x="346"/>
        <item h="1" x="105"/>
        <item h="1" x="17"/>
        <item h="1" x="76"/>
        <item h="1" x="39"/>
        <item h="1" x="11"/>
        <item h="1" x="25"/>
        <item h="1" x="77"/>
        <item h="1" x="359"/>
        <item h="1" x="27"/>
        <item h="1" x="350"/>
        <item h="1" x="333"/>
        <item h="1" x="78"/>
        <item h="1" x="202"/>
        <item h="1" x="252"/>
        <item h="1" x="179"/>
        <item h="1" x="347"/>
        <item h="1" x="106"/>
        <item h="1" x="368"/>
        <item h="1" x="387"/>
        <item h="1" x="120"/>
        <item h="1" x="369"/>
        <item h="1" x="121"/>
        <item h="1" x="79"/>
        <item h="1" x="184"/>
        <item h="1" x="203"/>
        <item h="1" x="354"/>
        <item h="1" x="204"/>
        <item h="1" x="180"/>
        <item h="1" x="318"/>
        <item h="1" x="271"/>
        <item h="1" x="31"/>
        <item h="1" x="370"/>
        <item h="1" x="224"/>
        <item h="1" x="230"/>
        <item h="1" x="46"/>
        <item h="1" x="312"/>
        <item h="1" x="371"/>
        <item h="1" x="351"/>
        <item h="1" x="292"/>
        <item h="1" x="293"/>
        <item h="1" x="372"/>
        <item h="1" x="373"/>
        <item h="1" x="374"/>
        <item h="1" x="375"/>
        <item h="1" x="86"/>
        <item h="1" x="376"/>
        <item h="1" x="377"/>
        <item h="1" x="378"/>
        <item h="1" x="379"/>
        <item h="1" x="272"/>
        <item h="1" x="380"/>
        <item h="1" x="149"/>
        <item h="1" x="156"/>
        <item h="1" x="80"/>
        <item h="1" x="107"/>
        <item h="1" x="49"/>
        <item h="1" x="355"/>
        <item h="1" x="265"/>
        <item h="1" x="96"/>
        <item h="1" x="305"/>
        <item h="1" x="348"/>
        <item h="1" x="213"/>
        <item h="1" x="185"/>
        <item h="1" x="50"/>
        <item h="1" x="18"/>
        <item h="1" x="231"/>
        <item h="1" x="87"/>
        <item h="1" x="88"/>
        <item h="1" x="319"/>
        <item h="1" x="320"/>
        <item h="1" x="89"/>
        <item h="1" x="6"/>
        <item h="1" x="108"/>
        <item h="1" x="81"/>
        <item h="1" x="381"/>
        <item h="1" x="253"/>
        <item h="1" x="382"/>
        <item h="1" x="82"/>
        <item h="1" x="51"/>
        <item h="1" x="150"/>
        <item h="1" x="151"/>
        <item h="1" x="214"/>
        <item h="1" x="259"/>
        <item h="1" x="242"/>
        <item h="1" x="313"/>
        <item h="1" x="225"/>
        <item h="1" x="64"/>
        <item h="1" x="360"/>
        <item h="1" x="277"/>
        <item h="1" x="171"/>
        <item h="1" x="139"/>
        <item h="1" x="40"/>
        <item h="1" x="294"/>
        <item h="1" x="83"/>
        <item h="1" x="157"/>
        <item h="1" x="52"/>
        <item h="1" x="295"/>
        <item h="1" x="65"/>
        <item h="1" x="296"/>
        <item h="1" x="92"/>
        <item h="1" x="7"/>
        <item h="1" x="306"/>
        <item h="1" x="84"/>
        <item h="1" x="12"/>
        <item h="1" x="254"/>
        <item h="1" x="53"/>
        <item h="1" x="260"/>
        <item h="1" x="130"/>
        <item h="1" x="314"/>
        <item h="1" x="297"/>
        <item h="1" x="109"/>
        <item h="1" x="110"/>
        <item h="1" x="343"/>
        <item h="1" x="91"/>
        <item h="1" x="122"/>
        <item h="1" x="181"/>
        <item h="1" x="19"/>
        <item h="1" x="54"/>
        <item h="1" x="85"/>
        <item h="1" x="111"/>
        <item h="1" x="243"/>
        <item h="1" x="388"/>
        <item t="default"/>
      </items>
    </pivotField>
    <pivotField compact="0" outline="0" showAll="0" defaultSubtotal="0"/>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hier="-1"/>
    <pageField fld="2"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26">
    <format dxfId="32">
      <pivotArea type="all" dataOnly="0" outline="0" fieldPosition="0"/>
    </format>
    <format dxfId="31">
      <pivotArea type="all" dataOnly="0" outline="0" fieldPosition="0"/>
    </format>
    <format dxfId="30">
      <pivotArea outline="0" fieldPosition="0"/>
    </format>
    <format dxfId="29">
      <pivotArea dataOnly="0" labelOnly="1" outline="0" fieldPosition="0">
        <references count="1">
          <reference field="2" count="0"/>
        </references>
      </pivotArea>
    </format>
    <format dxfId="28">
      <pivotArea type="all" dataOnly="0" outline="0" fieldPosition="0"/>
    </format>
    <format dxfId="27">
      <pivotArea dataOnly="0" labelOnly="1" outline="0" fieldPosition="0">
        <references count="1">
          <reference field="2" count="0"/>
        </references>
      </pivotArea>
    </format>
    <format dxfId="26">
      <pivotArea type="all" dataOnly="0" outline="0" fieldPosition="0"/>
    </format>
    <format dxfId="25">
      <pivotArea outline="0" collapsedLevelsAreSubtotals="1" fieldPosition="0"/>
    </format>
    <format dxfId="24">
      <pivotArea field="6" type="button" dataOnly="0" labelOnly="1" outline="0" axis="axisRow" fieldPosition="0"/>
    </format>
    <format dxfId="23">
      <pivotArea field="-2" type="button" dataOnly="0" labelOnly="1" outline="0" axis="axisRow" fieldPosition="1"/>
    </format>
    <format dxfId="22">
      <pivotArea dataOnly="0" labelOnly="1" outline="0" fieldPosition="0">
        <references count="1">
          <reference field="6" count="0"/>
        </references>
      </pivotArea>
    </format>
    <format dxfId="2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2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1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1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7">
      <pivotArea dataOnly="0" labelOnly="1" grandCol="1" outline="0" axis="axisCol" fieldPosition="0"/>
    </format>
    <format dxfId="16">
      <pivotArea type="all" dataOnly="0" outline="0" fieldPosition="0"/>
    </format>
    <format dxfId="15">
      <pivotArea outline="0" collapsedLevelsAreSubtotals="1" fieldPosition="0"/>
    </format>
    <format dxfId="14">
      <pivotArea field="6" type="button" dataOnly="0" labelOnly="1" outline="0" axis="axisRow" fieldPosition="0"/>
    </format>
    <format dxfId="13">
      <pivotArea field="-2" type="button" dataOnly="0" labelOnly="1" outline="0" axis="axisRow" fieldPosition="1"/>
    </format>
    <format dxfId="12">
      <pivotArea dataOnly="0" labelOnly="1" outline="0" fieldPosition="0">
        <references count="1">
          <reference field="6" count="4">
            <x v="0"/>
            <x v="1"/>
            <x v="2"/>
            <x v="3"/>
          </reference>
        </references>
      </pivotArea>
    </format>
    <format dxfId="1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1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7">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hyperlink" Target="http://portal.hud.gov/hudportal/HUD?src=/program_offices/public_indian_housing/programs/ph/capfund"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88"/>
  <sheetViews>
    <sheetView showGridLines="0" topLeftCell="A2" zoomScaleNormal="100" workbookViewId="0">
      <selection activeCell="K12" sqref="K12:N17"/>
    </sheetView>
  </sheetViews>
  <sheetFormatPr defaultColWidth="8.6328125" defaultRowHeight="12.5"/>
  <cols>
    <col min="1" max="2" width="2.6328125" style="32" customWidth="1"/>
    <col min="3" max="8" width="8.6328125" style="32"/>
    <col min="9" max="11" width="9.6328125" style="32" customWidth="1"/>
    <col min="12" max="13" width="13.36328125" style="32" customWidth="1"/>
    <col min="14" max="14" width="10.6328125" style="32" customWidth="1"/>
    <col min="15" max="15" width="8.6328125" style="32"/>
    <col min="16" max="17" width="2.6328125" style="32" customWidth="1"/>
    <col min="18" max="18" width="8.6328125" style="32"/>
    <col min="19" max="19" width="28.453125" style="32" customWidth="1"/>
    <col min="20" max="20" width="19" style="32" customWidth="1"/>
    <col min="21" max="16384" width="8.6328125" style="32"/>
  </cols>
  <sheetData>
    <row r="1" spans="2:20" ht="29" customHeight="1">
      <c r="B1" s="802" t="s">
        <v>0</v>
      </c>
      <c r="C1" s="802"/>
      <c r="D1" s="802"/>
      <c r="E1" s="802"/>
      <c r="F1" s="802"/>
      <c r="G1" s="802"/>
      <c r="H1" s="802"/>
      <c r="I1" s="803" t="s">
        <v>1</v>
      </c>
      <c r="J1" s="803"/>
      <c r="K1" s="803"/>
      <c r="M1" s="804" t="s">
        <v>1171</v>
      </c>
      <c r="N1" s="804"/>
      <c r="O1" s="804"/>
      <c r="P1" s="804"/>
    </row>
    <row r="2" spans="2:20" ht="15.5" customHeight="1" thickBot="1">
      <c r="B2" s="802"/>
      <c r="C2" s="802"/>
      <c r="D2" s="802"/>
      <c r="E2" s="802"/>
      <c r="F2" s="802"/>
      <c r="G2" s="802"/>
      <c r="H2" s="802"/>
      <c r="I2" s="801" t="s">
        <v>2</v>
      </c>
      <c r="J2" s="801"/>
      <c r="K2" s="801"/>
      <c r="M2" s="644"/>
      <c r="N2" s="644"/>
      <c r="O2" s="644"/>
      <c r="P2" s="644"/>
    </row>
    <row r="3" spans="2:20" ht="97" customHeight="1" thickBot="1">
      <c r="B3" s="798" t="s">
        <v>3</v>
      </c>
      <c r="C3" s="799"/>
      <c r="D3" s="799"/>
      <c r="E3" s="799"/>
      <c r="F3" s="799"/>
      <c r="G3" s="799"/>
      <c r="H3" s="799"/>
      <c r="I3" s="799"/>
      <c r="J3" s="799"/>
      <c r="K3" s="799"/>
      <c r="L3" s="799"/>
      <c r="M3" s="799"/>
      <c r="N3" s="799"/>
      <c r="O3" s="799"/>
      <c r="P3" s="800"/>
    </row>
    <row r="4" spans="2:20" ht="9.75" customHeight="1" thickBot="1">
      <c r="B4" s="272"/>
      <c r="C4" s="272"/>
      <c r="D4" s="272"/>
      <c r="E4" s="272"/>
      <c r="F4" s="272"/>
      <c r="G4" s="272"/>
      <c r="H4" s="272"/>
      <c r="I4" s="272"/>
      <c r="J4" s="272"/>
      <c r="K4" s="272"/>
      <c r="L4" s="272"/>
      <c r="M4" s="272"/>
      <c r="N4" s="272"/>
      <c r="O4" s="272"/>
      <c r="P4" s="272"/>
    </row>
    <row r="5" spans="2:20" ht="34.5" customHeight="1" thickBot="1">
      <c r="B5" s="811" t="str">
        <f>'Select City &amp; State'!AA3</f>
        <v xml:space="preserve">This workbook uses the TDCs and HCCs in accordance with HUD Notice PIH-2011-38 (HA), as updated to include HUD's most recent TDC and HCC limits, which can be found on the Capital Fund Program website. </v>
      </c>
      <c r="C5" s="812"/>
      <c r="D5" s="812"/>
      <c r="E5" s="812"/>
      <c r="F5" s="812"/>
      <c r="G5" s="812"/>
      <c r="H5" s="812"/>
      <c r="I5" s="812"/>
      <c r="J5" s="812"/>
      <c r="K5" s="812"/>
      <c r="L5" s="812"/>
      <c r="M5" s="812"/>
      <c r="N5" s="812"/>
      <c r="O5" s="812"/>
      <c r="P5" s="813"/>
    </row>
    <row r="6" spans="2:20" ht="15" customHeight="1" thickBot="1">
      <c r="B6" s="272"/>
      <c r="C6" s="272"/>
      <c r="D6" s="272"/>
      <c r="E6" s="272"/>
      <c r="F6" s="272"/>
      <c r="G6" s="272"/>
      <c r="H6" s="272"/>
      <c r="I6" s="272"/>
      <c r="J6" s="272"/>
      <c r="K6" s="272"/>
      <c r="L6" s="272"/>
      <c r="M6" s="272"/>
      <c r="N6" s="272"/>
      <c r="O6" s="272"/>
      <c r="P6" s="272"/>
    </row>
    <row r="7" spans="2:20" ht="51" customHeight="1" thickBot="1">
      <c r="B7" s="814" t="s">
        <v>4</v>
      </c>
      <c r="C7" s="815"/>
      <c r="D7" s="815"/>
      <c r="E7" s="815"/>
      <c r="F7" s="815"/>
      <c r="G7" s="815"/>
      <c r="H7" s="815"/>
      <c r="I7" s="815"/>
      <c r="J7" s="815"/>
      <c r="K7" s="815"/>
      <c r="L7" s="815"/>
      <c r="M7" s="815"/>
      <c r="N7" s="815"/>
      <c r="O7" s="815"/>
      <c r="P7" s="816"/>
    </row>
    <row r="8" spans="2:20" ht="25.5" thickBot="1">
      <c r="S8" s="435" t="s">
        <v>5</v>
      </c>
      <c r="T8" s="436" t="s">
        <v>6</v>
      </c>
    </row>
    <row r="9" spans="2:20" ht="32.25" customHeight="1">
      <c r="B9" s="451"/>
      <c r="C9" s="452"/>
      <c r="D9" s="452"/>
      <c r="E9" s="452"/>
      <c r="F9" s="452"/>
      <c r="G9" s="452"/>
      <c r="H9" s="452"/>
      <c r="I9" s="452"/>
      <c r="J9" s="452"/>
      <c r="K9" s="452"/>
      <c r="L9" s="452"/>
      <c r="M9" s="452"/>
      <c r="N9" s="452"/>
      <c r="O9" s="452"/>
      <c r="P9" s="454"/>
      <c r="S9" s="808" t="s">
        <v>7</v>
      </c>
      <c r="T9" s="809"/>
    </row>
    <row r="10" spans="2:20" ht="28.5" customHeight="1">
      <c r="B10" s="437"/>
      <c r="C10" s="817" t="s">
        <v>8</v>
      </c>
      <c r="D10" s="817"/>
      <c r="E10" s="817"/>
      <c r="F10" s="817"/>
      <c r="G10" s="817"/>
      <c r="H10" s="817"/>
      <c r="I10" s="817"/>
      <c r="J10" s="817"/>
      <c r="K10" s="817"/>
      <c r="L10" s="817"/>
      <c r="M10" s="817"/>
      <c r="N10" s="817"/>
      <c r="O10" s="817"/>
      <c r="P10" s="290"/>
      <c r="S10" s="810" t="s">
        <v>1173</v>
      </c>
      <c r="T10" s="810"/>
    </row>
    <row r="11" spans="2:20">
      <c r="B11" s="437"/>
      <c r="D11" s="438"/>
      <c r="E11" s="438"/>
      <c r="F11" s="438"/>
      <c r="G11" s="438"/>
      <c r="H11" s="438"/>
      <c r="I11" s="438"/>
      <c r="P11" s="290"/>
    </row>
    <row r="12" spans="2:20" ht="33" customHeight="1">
      <c r="B12" s="437"/>
      <c r="C12" s="439" t="s">
        <v>9</v>
      </c>
      <c r="D12" s="818" t="s">
        <v>10</v>
      </c>
      <c r="E12" s="818"/>
      <c r="F12" s="818"/>
      <c r="G12" s="818"/>
      <c r="H12" s="818"/>
      <c r="I12" s="818"/>
      <c r="J12" s="269"/>
      <c r="K12" s="819" t="s">
        <v>11</v>
      </c>
      <c r="L12" s="819"/>
      <c r="M12" s="819"/>
      <c r="N12" s="819"/>
      <c r="P12" s="290"/>
    </row>
    <row r="13" spans="2:20" s="403" customFormat="1" ht="23" customHeight="1">
      <c r="B13" s="538"/>
      <c r="C13" s="653" t="s">
        <v>12</v>
      </c>
      <c r="D13" s="823" t="s">
        <v>13</v>
      </c>
      <c r="E13" s="823"/>
      <c r="F13" s="823"/>
      <c r="G13" s="823"/>
      <c r="H13" s="823"/>
      <c r="I13" s="823"/>
      <c r="K13" s="819"/>
      <c r="L13" s="819"/>
      <c r="M13" s="819"/>
      <c r="N13" s="819"/>
      <c r="O13" s="653"/>
      <c r="P13" s="541"/>
    </row>
    <row r="14" spans="2:20" ht="13">
      <c r="B14" s="437"/>
      <c r="C14" s="441" t="s">
        <v>14</v>
      </c>
      <c r="D14" s="32" t="s">
        <v>15</v>
      </c>
      <c r="K14" s="819"/>
      <c r="L14" s="819"/>
      <c r="M14" s="819"/>
      <c r="N14" s="819"/>
      <c r="O14" s="440"/>
      <c r="P14" s="290"/>
    </row>
    <row r="15" spans="2:20">
      <c r="B15" s="437"/>
      <c r="K15" s="819"/>
      <c r="L15" s="819"/>
      <c r="M15" s="819"/>
      <c r="N15" s="819"/>
      <c r="O15" s="440"/>
      <c r="P15" s="290"/>
    </row>
    <row r="16" spans="2:20">
      <c r="B16" s="437"/>
      <c r="K16" s="819"/>
      <c r="L16" s="819"/>
      <c r="M16" s="819"/>
      <c r="N16" s="819"/>
      <c r="O16" s="440"/>
      <c r="P16" s="290"/>
    </row>
    <row r="17" spans="2:19" ht="13" customHeight="1">
      <c r="B17" s="437"/>
      <c r="C17" s="831" t="s">
        <v>16</v>
      </c>
      <c r="D17" s="831"/>
      <c r="E17" s="831"/>
      <c r="F17" s="831"/>
      <c r="G17" s="831"/>
      <c r="H17" s="831"/>
      <c r="I17" s="831"/>
      <c r="K17" s="819"/>
      <c r="L17" s="819"/>
      <c r="M17" s="819"/>
      <c r="N17" s="819"/>
      <c r="P17" s="290"/>
    </row>
    <row r="18" spans="2:19">
      <c r="B18" s="437"/>
      <c r="C18" s="643" t="s">
        <v>17</v>
      </c>
      <c r="P18" s="290"/>
    </row>
    <row r="19" spans="2:19">
      <c r="B19" s="437"/>
      <c r="C19" s="643"/>
      <c r="P19" s="290"/>
    </row>
    <row r="20" spans="2:19" ht="13" customHeight="1">
      <c r="B20" s="437"/>
      <c r="C20" s="820" t="s">
        <v>18</v>
      </c>
      <c r="D20" s="821"/>
      <c r="E20" s="821"/>
      <c r="F20" s="821"/>
      <c r="G20" s="821"/>
      <c r="H20" s="821"/>
      <c r="I20" s="821"/>
      <c r="J20" s="821"/>
      <c r="K20" s="821"/>
      <c r="L20" s="821"/>
      <c r="M20" s="821"/>
      <c r="N20" s="821"/>
      <c r="O20" s="821"/>
      <c r="P20" s="290"/>
    </row>
    <row r="21" spans="2:19" ht="13" customHeight="1">
      <c r="B21" s="437"/>
      <c r="C21" s="822" t="s">
        <v>19</v>
      </c>
      <c r="D21" s="823"/>
      <c r="E21" s="823"/>
      <c r="F21" s="823"/>
      <c r="G21" s="823"/>
      <c r="H21" s="823"/>
      <c r="I21" s="823"/>
      <c r="J21" s="823"/>
      <c r="K21" s="823"/>
      <c r="L21" s="823"/>
      <c r="M21" s="823"/>
      <c r="N21" s="823"/>
      <c r="O21" s="823"/>
      <c r="P21" s="290"/>
    </row>
    <row r="22" spans="2:19" ht="13" customHeight="1">
      <c r="B22" s="437"/>
      <c r="C22" s="825" t="s">
        <v>20</v>
      </c>
      <c r="D22" s="826"/>
      <c r="E22" s="826"/>
      <c r="F22" s="826"/>
      <c r="G22" s="826"/>
      <c r="H22" s="826"/>
      <c r="I22" s="826"/>
      <c r="J22" s="826"/>
      <c r="K22" s="826"/>
      <c r="L22" s="826"/>
      <c r="M22" s="826"/>
      <c r="N22" s="826"/>
      <c r="O22" s="826"/>
      <c r="P22" s="290"/>
    </row>
    <row r="23" spans="2:19" ht="13" customHeight="1">
      <c r="B23" s="437"/>
      <c r="C23" s="805" t="s">
        <v>21</v>
      </c>
      <c r="D23" s="832"/>
      <c r="E23" s="832"/>
      <c r="F23" s="832"/>
      <c r="G23" s="832"/>
      <c r="H23" s="832"/>
      <c r="I23" s="832"/>
      <c r="J23" s="832"/>
      <c r="K23" s="832"/>
      <c r="L23" s="832"/>
      <c r="M23" s="832"/>
      <c r="N23" s="832"/>
      <c r="O23" s="832"/>
      <c r="P23" s="290"/>
    </row>
    <row r="24" spans="2:19" ht="6" customHeight="1">
      <c r="B24" s="437"/>
      <c r="P24" s="290"/>
    </row>
    <row r="25" spans="2:19" ht="13" customHeight="1">
      <c r="B25" s="437"/>
      <c r="C25" s="824" t="s">
        <v>22</v>
      </c>
      <c r="D25" s="824"/>
      <c r="E25" s="824"/>
      <c r="F25" s="824"/>
      <c r="G25" s="824"/>
      <c r="H25" s="824"/>
      <c r="I25" s="824"/>
      <c r="J25" s="824"/>
      <c r="K25" s="824"/>
      <c r="L25" s="824"/>
      <c r="M25" s="824"/>
      <c r="N25" s="824"/>
      <c r="O25" s="824"/>
      <c r="P25" s="290"/>
    </row>
    <row r="26" spans="2:19" ht="13" customHeight="1">
      <c r="B26" s="437"/>
      <c r="C26" s="805" t="s">
        <v>23</v>
      </c>
      <c r="D26" s="805"/>
      <c r="E26" s="805"/>
      <c r="F26" s="805"/>
      <c r="G26" s="805"/>
      <c r="H26" s="805"/>
      <c r="I26" s="805"/>
      <c r="J26" s="805"/>
      <c r="K26" s="805"/>
      <c r="L26" s="805"/>
      <c r="M26" s="805"/>
      <c r="N26" s="805"/>
      <c r="O26" s="805"/>
      <c r="P26" s="290"/>
      <c r="S26" s="442"/>
    </row>
    <row r="27" spans="2:19" s="442" customFormat="1" ht="13" customHeight="1">
      <c r="B27" s="443"/>
      <c r="C27" s="805" t="s">
        <v>24</v>
      </c>
      <c r="D27" s="805"/>
      <c r="E27" s="805"/>
      <c r="F27" s="805"/>
      <c r="G27" s="805"/>
      <c r="H27" s="805"/>
      <c r="I27" s="805"/>
      <c r="J27" s="805"/>
      <c r="K27" s="805"/>
      <c r="L27" s="805"/>
      <c r="M27" s="805"/>
      <c r="N27" s="805"/>
      <c r="O27" s="805"/>
      <c r="P27" s="444"/>
      <c r="S27" s="440"/>
    </row>
    <row r="28" spans="2:19" s="440" customFormat="1">
      <c r="B28" s="445"/>
      <c r="C28" s="833" t="s">
        <v>25</v>
      </c>
      <c r="D28" s="834"/>
      <c r="E28" s="834"/>
      <c r="F28" s="834"/>
      <c r="G28" s="834"/>
      <c r="H28" s="834"/>
      <c r="I28" s="834"/>
      <c r="J28" s="834"/>
      <c r="K28" s="834"/>
      <c r="L28" s="834"/>
      <c r="M28" s="834"/>
      <c r="N28" s="834"/>
      <c r="O28" s="834"/>
      <c r="P28" s="446"/>
      <c r="S28" s="32"/>
    </row>
    <row r="29" spans="2:19">
      <c r="B29" s="437"/>
      <c r="C29" s="833" t="s">
        <v>26</v>
      </c>
      <c r="D29" s="834"/>
      <c r="E29" s="834"/>
      <c r="F29" s="834"/>
      <c r="G29" s="834"/>
      <c r="H29" s="834"/>
      <c r="I29" s="834"/>
      <c r="J29" s="834"/>
      <c r="K29" s="834"/>
      <c r="L29" s="834"/>
      <c r="M29" s="834"/>
      <c r="N29" s="834"/>
      <c r="O29" s="834"/>
      <c r="P29" s="290"/>
      <c r="S29" s="440"/>
    </row>
    <row r="30" spans="2:19" s="440" customFormat="1">
      <c r="B30" s="445"/>
      <c r="C30" s="833" t="s">
        <v>27</v>
      </c>
      <c r="D30" s="835"/>
      <c r="E30" s="835"/>
      <c r="F30" s="835"/>
      <c r="G30" s="835"/>
      <c r="H30" s="835"/>
      <c r="I30" s="835"/>
      <c r="J30" s="835"/>
      <c r="K30" s="835"/>
      <c r="L30" s="835"/>
      <c r="M30" s="835"/>
      <c r="N30" s="835"/>
      <c r="O30" s="835"/>
      <c r="P30" s="446"/>
    </row>
    <row r="31" spans="2:19" s="440" customFormat="1" ht="6" customHeight="1">
      <c r="B31" s="445"/>
      <c r="C31" s="640"/>
      <c r="D31" s="640"/>
      <c r="E31" s="640"/>
      <c r="F31" s="640"/>
      <c r="G31" s="640"/>
      <c r="H31" s="640"/>
      <c r="I31" s="640"/>
      <c r="J31" s="640"/>
      <c r="K31" s="640"/>
      <c r="L31" s="640"/>
      <c r="M31" s="640"/>
      <c r="N31" s="640"/>
      <c r="O31" s="640"/>
      <c r="P31" s="446"/>
      <c r="S31" s="32"/>
    </row>
    <row r="32" spans="2:19" ht="13.5" customHeight="1">
      <c r="B32" s="437"/>
      <c r="C32" s="805" t="s">
        <v>28</v>
      </c>
      <c r="D32" s="805"/>
      <c r="E32" s="805"/>
      <c r="F32" s="805"/>
      <c r="G32" s="805"/>
      <c r="H32" s="805"/>
      <c r="I32" s="805"/>
      <c r="J32" s="805"/>
      <c r="K32" s="805"/>
      <c r="L32" s="805"/>
      <c r="M32" s="805"/>
      <c r="N32" s="805"/>
      <c r="O32" s="805"/>
      <c r="P32" s="290"/>
    </row>
    <row r="33" spans="2:16" ht="13.5" customHeight="1">
      <c r="B33" s="437"/>
      <c r="C33" s="805" t="s">
        <v>29</v>
      </c>
      <c r="D33" s="805"/>
      <c r="E33" s="805"/>
      <c r="F33" s="805"/>
      <c r="G33" s="805"/>
      <c r="H33" s="805"/>
      <c r="I33" s="805"/>
      <c r="J33" s="805"/>
      <c r="K33" s="805"/>
      <c r="L33" s="805"/>
      <c r="M33" s="805"/>
      <c r="N33" s="805"/>
      <c r="O33" s="805"/>
      <c r="P33" s="290"/>
    </row>
    <row r="34" spans="2:16" ht="13.5" customHeight="1">
      <c r="B34" s="437"/>
      <c r="C34" s="833" t="s">
        <v>30</v>
      </c>
      <c r="D34" s="835"/>
      <c r="E34" s="835"/>
      <c r="F34" s="835"/>
      <c r="G34" s="835"/>
      <c r="H34" s="835"/>
      <c r="I34" s="835"/>
      <c r="J34" s="835"/>
      <c r="K34" s="835"/>
      <c r="L34" s="835"/>
      <c r="M34" s="835"/>
      <c r="N34" s="835"/>
      <c r="O34" s="835"/>
      <c r="P34" s="290"/>
    </row>
    <row r="35" spans="2:16" ht="6" customHeight="1">
      <c r="B35" s="437"/>
      <c r="C35" s="447"/>
      <c r="P35" s="290"/>
    </row>
    <row r="36" spans="2:16" ht="13">
      <c r="B36" s="437"/>
      <c r="C36" s="825" t="s">
        <v>31</v>
      </c>
      <c r="D36" s="825"/>
      <c r="E36" s="825"/>
      <c r="F36" s="825"/>
      <c r="G36" s="825"/>
      <c r="H36" s="825"/>
      <c r="I36" s="825"/>
      <c r="J36" s="825"/>
      <c r="K36" s="825"/>
      <c r="L36" s="825"/>
      <c r="M36" s="825"/>
      <c r="N36" s="825"/>
      <c r="O36" s="825"/>
      <c r="P36" s="290"/>
    </row>
    <row r="37" spans="2:16">
      <c r="B37" s="437"/>
      <c r="C37" s="828" t="s">
        <v>32</v>
      </c>
      <c r="D37" s="829"/>
      <c r="E37" s="829"/>
      <c r="F37" s="829"/>
      <c r="G37" s="829"/>
      <c r="H37" s="829"/>
      <c r="I37" s="829"/>
      <c r="J37" s="829"/>
      <c r="K37" s="829"/>
      <c r="L37" s="829"/>
      <c r="M37" s="829"/>
      <c r="N37" s="829"/>
      <c r="O37" s="829"/>
      <c r="P37" s="290"/>
    </row>
    <row r="38" spans="2:16">
      <c r="B38" s="437"/>
      <c r="C38" s="828" t="s">
        <v>33</v>
      </c>
      <c r="D38" s="829"/>
      <c r="E38" s="829"/>
      <c r="F38" s="829"/>
      <c r="G38" s="829"/>
      <c r="H38" s="829"/>
      <c r="I38" s="829"/>
      <c r="J38" s="829"/>
      <c r="K38" s="829"/>
      <c r="L38" s="829"/>
      <c r="M38" s="829"/>
      <c r="N38" s="829"/>
      <c r="O38" s="829"/>
      <c r="P38" s="290"/>
    </row>
    <row r="39" spans="2:16">
      <c r="B39" s="437"/>
      <c r="C39" s="828" t="s">
        <v>34</v>
      </c>
      <c r="D39" s="829"/>
      <c r="E39" s="829"/>
      <c r="F39" s="829"/>
      <c r="G39" s="829"/>
      <c r="H39" s="829"/>
      <c r="I39" s="829"/>
      <c r="J39" s="829"/>
      <c r="K39" s="829"/>
      <c r="L39" s="829"/>
      <c r="M39" s="829"/>
      <c r="N39" s="829"/>
      <c r="O39" s="829"/>
      <c r="P39" s="290"/>
    </row>
    <row r="40" spans="2:16">
      <c r="B40" s="437"/>
      <c r="C40" s="828" t="s">
        <v>35</v>
      </c>
      <c r="D40" s="829"/>
      <c r="E40" s="829"/>
      <c r="F40" s="829"/>
      <c r="G40" s="829"/>
      <c r="H40" s="829"/>
      <c r="I40" s="829"/>
      <c r="J40" s="829"/>
      <c r="K40" s="829"/>
      <c r="L40" s="829"/>
      <c r="M40" s="829"/>
      <c r="N40" s="829"/>
      <c r="O40" s="829"/>
      <c r="P40" s="290"/>
    </row>
    <row r="41" spans="2:16">
      <c r="B41" s="437"/>
      <c r="C41" s="833" t="s">
        <v>36</v>
      </c>
      <c r="D41" s="835"/>
      <c r="E41" s="835"/>
      <c r="F41" s="835"/>
      <c r="G41" s="835"/>
      <c r="H41" s="835"/>
      <c r="I41" s="835"/>
      <c r="J41" s="835"/>
      <c r="K41" s="835"/>
      <c r="L41" s="835"/>
      <c r="M41" s="835"/>
      <c r="N41" s="835"/>
      <c r="O41" s="835"/>
      <c r="P41" s="290"/>
    </row>
    <row r="42" spans="2:16">
      <c r="B42" s="437"/>
      <c r="C42" s="639"/>
      <c r="D42" s="642"/>
      <c r="E42" s="642"/>
      <c r="F42" s="642"/>
      <c r="G42" s="642"/>
      <c r="H42" s="642"/>
      <c r="I42" s="642"/>
      <c r="J42" s="642"/>
      <c r="K42" s="642"/>
      <c r="L42" s="642"/>
      <c r="M42" s="642"/>
      <c r="N42" s="642"/>
      <c r="O42" s="642"/>
      <c r="P42" s="290"/>
    </row>
    <row r="43" spans="2:16" ht="13">
      <c r="B43" s="437"/>
      <c r="C43" s="806" t="s">
        <v>37</v>
      </c>
      <c r="D43" s="820"/>
      <c r="E43" s="820"/>
      <c r="F43" s="820"/>
      <c r="G43" s="820"/>
      <c r="H43" s="820"/>
      <c r="I43" s="820"/>
      <c r="J43" s="820"/>
      <c r="K43" s="820"/>
      <c r="L43" s="820"/>
      <c r="M43" s="820"/>
      <c r="N43" s="820"/>
      <c r="O43" s="820"/>
      <c r="P43" s="290"/>
    </row>
    <row r="44" spans="2:16">
      <c r="B44" s="437"/>
      <c r="C44" s="639"/>
      <c r="D44" s="642"/>
      <c r="E44" s="642"/>
      <c r="F44" s="642"/>
      <c r="G44" s="642"/>
      <c r="H44" s="642"/>
      <c r="I44" s="642"/>
      <c r="J44" s="642"/>
      <c r="K44" s="642"/>
      <c r="L44" s="642"/>
      <c r="M44" s="642"/>
      <c r="N44" s="642"/>
      <c r="O44" s="642"/>
      <c r="P44" s="290"/>
    </row>
    <row r="45" spans="2:16" ht="13">
      <c r="B45" s="437"/>
      <c r="C45" s="827" t="s">
        <v>38</v>
      </c>
      <c r="D45" s="827"/>
      <c r="E45" s="827"/>
      <c r="F45" s="827"/>
      <c r="G45" s="827"/>
      <c r="H45" s="827"/>
      <c r="I45" s="827"/>
      <c r="J45" s="827"/>
      <c r="K45" s="827"/>
      <c r="L45" s="827"/>
      <c r="M45" s="827"/>
      <c r="N45" s="827"/>
      <c r="O45" s="827"/>
      <c r="P45" s="290"/>
    </row>
    <row r="46" spans="2:16">
      <c r="B46" s="437"/>
      <c r="C46" s="639"/>
      <c r="D46" s="642"/>
      <c r="E46" s="642"/>
      <c r="F46" s="642"/>
      <c r="G46" s="642"/>
      <c r="H46" s="642"/>
      <c r="I46" s="642"/>
      <c r="J46" s="642"/>
      <c r="K46" s="642"/>
      <c r="L46" s="642"/>
      <c r="M46" s="642"/>
      <c r="N46" s="642"/>
      <c r="O46" s="642"/>
      <c r="P46" s="290"/>
    </row>
    <row r="47" spans="2:16" ht="13" customHeight="1">
      <c r="B47" s="437"/>
      <c r="C47" s="806" t="s">
        <v>39</v>
      </c>
      <c r="D47" s="807"/>
      <c r="E47" s="807"/>
      <c r="F47" s="807"/>
      <c r="G47" s="807"/>
      <c r="H47" s="807"/>
      <c r="I47" s="807"/>
      <c r="J47" s="807"/>
      <c r="K47" s="807"/>
      <c r="L47" s="807"/>
      <c r="M47" s="807"/>
      <c r="N47" s="807"/>
      <c r="O47" s="807"/>
      <c r="P47" s="290"/>
    </row>
    <row r="48" spans="2:16">
      <c r="B48" s="437"/>
      <c r="C48" s="830" t="s">
        <v>40</v>
      </c>
      <c r="D48" s="830"/>
      <c r="E48" s="830"/>
      <c r="F48" s="830"/>
      <c r="G48" s="830"/>
      <c r="H48" s="830"/>
      <c r="I48" s="830"/>
      <c r="P48" s="290"/>
    </row>
    <row r="49" spans="2:16">
      <c r="B49" s="437"/>
      <c r="C49" s="830" t="s">
        <v>41</v>
      </c>
      <c r="D49" s="830"/>
      <c r="E49" s="830"/>
      <c r="F49" s="830"/>
      <c r="G49" s="830"/>
      <c r="H49" s="830"/>
      <c r="I49" s="830"/>
      <c r="P49" s="290"/>
    </row>
    <row r="50" spans="2:16">
      <c r="B50" s="437"/>
      <c r="C50" s="643"/>
      <c r="D50" s="643"/>
      <c r="E50" s="643"/>
      <c r="F50" s="643"/>
      <c r="G50" s="643"/>
      <c r="H50" s="643"/>
      <c r="I50" s="643"/>
      <c r="P50" s="290"/>
    </row>
    <row r="51" spans="2:16" ht="13" customHeight="1">
      <c r="B51" s="437"/>
      <c r="C51" s="806" t="s">
        <v>42</v>
      </c>
      <c r="D51" s="807"/>
      <c r="E51" s="807"/>
      <c r="F51" s="807"/>
      <c r="G51" s="807"/>
      <c r="H51" s="807"/>
      <c r="I51" s="807"/>
      <c r="J51" s="807"/>
      <c r="K51" s="807"/>
      <c r="L51" s="807"/>
      <c r="M51" s="807"/>
      <c r="N51" s="807"/>
      <c r="O51" s="807"/>
      <c r="P51" s="290"/>
    </row>
    <row r="52" spans="2:16">
      <c r="B52" s="437"/>
      <c r="C52" s="643"/>
      <c r="D52" s="643"/>
      <c r="E52" s="643"/>
      <c r="F52" s="643"/>
      <c r="G52" s="643"/>
      <c r="H52" s="643"/>
      <c r="I52" s="643"/>
      <c r="P52" s="290"/>
    </row>
    <row r="53" spans="2:16" ht="13">
      <c r="B53" s="437"/>
      <c r="C53" s="827" t="s">
        <v>43</v>
      </c>
      <c r="D53" s="836"/>
      <c r="E53" s="836"/>
      <c r="F53" s="836"/>
      <c r="G53" s="836"/>
      <c r="H53" s="836"/>
      <c r="I53" s="836"/>
      <c r="J53" s="836"/>
      <c r="K53" s="836"/>
      <c r="L53" s="836"/>
      <c r="M53" s="836"/>
      <c r="N53" s="836"/>
      <c r="O53" s="836"/>
      <c r="P53" s="290"/>
    </row>
    <row r="54" spans="2:16">
      <c r="B54" s="437"/>
      <c r="C54" s="824" t="s">
        <v>44</v>
      </c>
      <c r="D54" s="824"/>
      <c r="E54" s="824"/>
      <c r="F54" s="824"/>
      <c r="G54" s="824"/>
      <c r="H54" s="824"/>
      <c r="I54" s="824"/>
      <c r="J54" s="824"/>
      <c r="K54" s="824"/>
      <c r="L54" s="824"/>
      <c r="M54" s="824"/>
      <c r="N54" s="824"/>
      <c r="O54" s="824"/>
      <c r="P54" s="290"/>
    </row>
    <row r="55" spans="2:16">
      <c r="B55" s="437"/>
      <c r="C55" s="824" t="s">
        <v>45</v>
      </c>
      <c r="D55" s="824"/>
      <c r="E55" s="824"/>
      <c r="F55" s="824"/>
      <c r="G55" s="824"/>
      <c r="H55" s="824"/>
      <c r="I55" s="824"/>
      <c r="J55" s="824"/>
      <c r="K55" s="824"/>
      <c r="L55" s="824"/>
      <c r="M55" s="824"/>
      <c r="N55" s="824"/>
      <c r="O55" s="824"/>
      <c r="P55" s="290"/>
    </row>
    <row r="56" spans="2:16">
      <c r="B56" s="437"/>
      <c r="C56" s="805" t="s">
        <v>46</v>
      </c>
      <c r="D56" s="805"/>
      <c r="E56" s="805"/>
      <c r="F56" s="805"/>
      <c r="G56" s="805"/>
      <c r="H56" s="805"/>
      <c r="I56" s="805"/>
      <c r="J56" s="805"/>
      <c r="K56" s="805"/>
      <c r="L56" s="805"/>
      <c r="M56" s="805"/>
      <c r="N56" s="805"/>
      <c r="O56" s="805"/>
      <c r="P56" s="290"/>
    </row>
    <row r="57" spans="2:16">
      <c r="B57" s="437"/>
      <c r="C57" s="448" t="s">
        <v>47</v>
      </c>
      <c r="P57" s="290"/>
    </row>
    <row r="58" spans="2:16">
      <c r="B58" s="437"/>
      <c r="C58" s="638"/>
      <c r="D58" s="638"/>
      <c r="E58" s="638"/>
      <c r="F58" s="638"/>
      <c r="G58" s="638"/>
      <c r="H58" s="638"/>
      <c r="I58" s="638"/>
      <c r="J58" s="638"/>
      <c r="K58" s="638"/>
      <c r="L58" s="638"/>
      <c r="M58" s="638"/>
      <c r="N58" s="638"/>
      <c r="O58" s="638"/>
      <c r="P58" s="290"/>
    </row>
    <row r="59" spans="2:16" ht="13">
      <c r="B59" s="437"/>
      <c r="C59" s="827" t="s">
        <v>48</v>
      </c>
      <c r="D59" s="836"/>
      <c r="E59" s="836"/>
      <c r="F59" s="836"/>
      <c r="G59" s="836"/>
      <c r="H59" s="836"/>
      <c r="I59" s="836"/>
      <c r="J59" s="836"/>
      <c r="K59" s="836"/>
      <c r="L59" s="836"/>
      <c r="M59" s="836"/>
      <c r="N59" s="836"/>
      <c r="O59" s="836"/>
      <c r="P59" s="290"/>
    </row>
    <row r="60" spans="2:16">
      <c r="B60" s="437"/>
      <c r="C60" s="822" t="s">
        <v>49</v>
      </c>
      <c r="D60" s="822"/>
      <c r="E60" s="822"/>
      <c r="F60" s="822"/>
      <c r="G60" s="822"/>
      <c r="H60" s="822"/>
      <c r="I60" s="822"/>
      <c r="J60" s="822"/>
      <c r="K60" s="822"/>
      <c r="L60" s="822"/>
      <c r="M60" s="822"/>
      <c r="N60" s="822"/>
      <c r="O60" s="822"/>
      <c r="P60" s="290"/>
    </row>
    <row r="61" spans="2:16">
      <c r="B61" s="437"/>
      <c r="C61" s="822" t="s">
        <v>50</v>
      </c>
      <c r="D61" s="822"/>
      <c r="E61" s="822"/>
      <c r="F61" s="822"/>
      <c r="G61" s="822"/>
      <c r="H61" s="822"/>
      <c r="I61" s="822"/>
      <c r="J61" s="822"/>
      <c r="K61" s="822"/>
      <c r="L61" s="822"/>
      <c r="M61" s="822"/>
      <c r="N61" s="822"/>
      <c r="O61" s="822"/>
      <c r="P61" s="290"/>
    </row>
    <row r="62" spans="2:16">
      <c r="B62" s="437"/>
      <c r="C62" s="638"/>
      <c r="D62" s="638"/>
      <c r="E62" s="638"/>
      <c r="F62" s="638"/>
      <c r="G62" s="638"/>
      <c r="H62" s="638"/>
      <c r="I62" s="638"/>
      <c r="J62" s="638"/>
      <c r="K62" s="638"/>
      <c r="L62" s="638"/>
      <c r="M62" s="638"/>
      <c r="N62" s="638"/>
      <c r="O62" s="638"/>
      <c r="P62" s="290"/>
    </row>
    <row r="63" spans="2:16" ht="13">
      <c r="B63" s="437"/>
      <c r="C63" s="827" t="s">
        <v>51</v>
      </c>
      <c r="D63" s="826"/>
      <c r="E63" s="826"/>
      <c r="F63" s="826"/>
      <c r="G63" s="826"/>
      <c r="H63" s="826"/>
      <c r="I63" s="826"/>
      <c r="J63" s="826"/>
      <c r="K63" s="826"/>
      <c r="L63" s="826"/>
      <c r="M63" s="826"/>
      <c r="N63" s="826"/>
      <c r="O63" s="826"/>
      <c r="P63" s="290"/>
    </row>
    <row r="64" spans="2:16">
      <c r="B64" s="437"/>
      <c r="C64" s="825" t="s">
        <v>52</v>
      </c>
      <c r="D64" s="837"/>
      <c r="E64" s="837"/>
      <c r="F64" s="837"/>
      <c r="G64" s="837"/>
      <c r="H64" s="837"/>
      <c r="I64" s="837"/>
      <c r="J64" s="837"/>
      <c r="K64" s="837"/>
      <c r="L64" s="837"/>
      <c r="M64" s="837"/>
      <c r="N64" s="837"/>
      <c r="O64" s="837"/>
      <c r="P64" s="290"/>
    </row>
    <row r="65" spans="2:16">
      <c r="B65" s="437"/>
      <c r="C65" s="828" t="s">
        <v>53</v>
      </c>
      <c r="D65" s="829"/>
      <c r="E65" s="829"/>
      <c r="F65" s="829"/>
      <c r="G65" s="829"/>
      <c r="H65" s="829"/>
      <c r="I65" s="829"/>
      <c r="J65" s="829"/>
      <c r="K65" s="829"/>
      <c r="L65" s="829"/>
      <c r="M65" s="829"/>
      <c r="N65" s="829"/>
      <c r="O65" s="829"/>
      <c r="P65" s="290"/>
    </row>
    <row r="66" spans="2:16">
      <c r="B66" s="437"/>
      <c r="C66" s="828" t="s">
        <v>54</v>
      </c>
      <c r="D66" s="829"/>
      <c r="E66" s="829"/>
      <c r="F66" s="829"/>
      <c r="G66" s="829"/>
      <c r="H66" s="829"/>
      <c r="I66" s="829"/>
      <c r="J66" s="829"/>
      <c r="K66" s="829"/>
      <c r="L66" s="829"/>
      <c r="M66" s="829"/>
      <c r="N66" s="829"/>
      <c r="O66" s="829"/>
      <c r="P66" s="290"/>
    </row>
    <row r="67" spans="2:16">
      <c r="B67" s="437"/>
      <c r="C67" s="805" t="s">
        <v>55</v>
      </c>
      <c r="D67" s="832"/>
      <c r="E67" s="832"/>
      <c r="F67" s="832"/>
      <c r="G67" s="832"/>
      <c r="H67" s="832"/>
      <c r="I67" s="832"/>
      <c r="J67" s="832"/>
      <c r="K67" s="832"/>
      <c r="L67" s="832"/>
      <c r="M67" s="832"/>
      <c r="N67" s="832"/>
      <c r="O67" s="832"/>
      <c r="P67" s="290"/>
    </row>
    <row r="68" spans="2:16">
      <c r="B68" s="437"/>
      <c r="C68" s="833" t="s">
        <v>56</v>
      </c>
      <c r="D68" s="834"/>
      <c r="E68" s="834"/>
      <c r="F68" s="834"/>
      <c r="G68" s="834"/>
      <c r="H68" s="834"/>
      <c r="I68" s="834"/>
      <c r="J68" s="834"/>
      <c r="K68" s="834"/>
      <c r="L68" s="834"/>
      <c r="M68" s="834"/>
      <c r="N68" s="834"/>
      <c r="O68" s="834"/>
      <c r="P68" s="290"/>
    </row>
    <row r="69" spans="2:16">
      <c r="B69" s="437"/>
      <c r="C69" s="833" t="s">
        <v>57</v>
      </c>
      <c r="D69" s="834"/>
      <c r="E69" s="834"/>
      <c r="F69" s="834"/>
      <c r="G69" s="834"/>
      <c r="H69" s="834"/>
      <c r="I69" s="834"/>
      <c r="J69" s="834"/>
      <c r="K69" s="834"/>
      <c r="L69" s="834"/>
      <c r="M69" s="834"/>
      <c r="N69" s="834"/>
      <c r="O69" s="834"/>
      <c r="P69" s="290"/>
    </row>
    <row r="70" spans="2:16">
      <c r="B70" s="437"/>
      <c r="C70" s="833" t="s">
        <v>58</v>
      </c>
      <c r="D70" s="834"/>
      <c r="E70" s="834"/>
      <c r="F70" s="834"/>
      <c r="G70" s="834"/>
      <c r="H70" s="834"/>
      <c r="I70" s="834"/>
      <c r="J70" s="834"/>
      <c r="K70" s="834"/>
      <c r="L70" s="834"/>
      <c r="M70" s="834"/>
      <c r="N70" s="834"/>
      <c r="O70" s="834"/>
      <c r="P70" s="290"/>
    </row>
    <row r="71" spans="2:16">
      <c r="B71" s="437"/>
      <c r="C71" s="638"/>
      <c r="D71" s="638"/>
      <c r="E71" s="638"/>
      <c r="F71" s="638"/>
      <c r="G71" s="638"/>
      <c r="H71" s="638"/>
      <c r="I71" s="638"/>
      <c r="J71" s="638"/>
      <c r="K71" s="638"/>
      <c r="L71" s="638"/>
      <c r="M71" s="638"/>
      <c r="N71" s="638"/>
      <c r="O71" s="638"/>
      <c r="P71" s="290"/>
    </row>
    <row r="72" spans="2:16" ht="13">
      <c r="B72" s="437"/>
      <c r="C72" s="827" t="s">
        <v>59</v>
      </c>
      <c r="D72" s="826"/>
      <c r="E72" s="826"/>
      <c r="F72" s="826"/>
      <c r="G72" s="826"/>
      <c r="H72" s="826"/>
      <c r="I72" s="826"/>
      <c r="J72" s="826"/>
      <c r="K72" s="826"/>
      <c r="L72" s="826"/>
      <c r="P72" s="290"/>
    </row>
    <row r="73" spans="2:16" ht="12.5" customHeight="1">
      <c r="B73" s="437"/>
      <c r="C73" s="822" t="s">
        <v>60</v>
      </c>
      <c r="D73" s="822"/>
      <c r="E73" s="822"/>
      <c r="F73" s="822"/>
      <c r="G73" s="822"/>
      <c r="H73" s="822"/>
      <c r="I73" s="822"/>
      <c r="J73" s="822"/>
      <c r="K73" s="822"/>
      <c r="L73" s="822"/>
      <c r="M73" s="822"/>
      <c r="N73" s="822"/>
      <c r="O73" s="822"/>
      <c r="P73" s="290"/>
    </row>
    <row r="74" spans="2:16">
      <c r="B74" s="437"/>
      <c r="C74" s="822" t="s">
        <v>61</v>
      </c>
      <c r="D74" s="823"/>
      <c r="E74" s="823"/>
      <c r="F74" s="823"/>
      <c r="G74" s="823"/>
      <c r="H74" s="823"/>
      <c r="I74" s="823"/>
      <c r="J74" s="823"/>
      <c r="K74" s="823"/>
      <c r="L74" s="823"/>
      <c r="M74" s="823"/>
      <c r="N74" s="823"/>
      <c r="O74" s="823"/>
      <c r="P74" s="290"/>
    </row>
    <row r="75" spans="2:16">
      <c r="B75" s="437"/>
      <c r="P75" s="290"/>
    </row>
    <row r="76" spans="2:16" ht="13">
      <c r="B76" s="437"/>
      <c r="C76" s="831" t="s">
        <v>62</v>
      </c>
      <c r="D76" s="826"/>
      <c r="E76" s="826"/>
      <c r="F76" s="826"/>
      <c r="G76" s="826"/>
      <c r="H76" s="826"/>
      <c r="I76" s="826"/>
      <c r="J76" s="826"/>
      <c r="K76" s="826"/>
      <c r="L76" s="826"/>
      <c r="M76" s="826"/>
      <c r="N76" s="826"/>
      <c r="O76" s="826"/>
      <c r="P76" s="290"/>
    </row>
    <row r="77" spans="2:16" ht="13">
      <c r="B77" s="437"/>
      <c r="C77" s="824" t="s">
        <v>63</v>
      </c>
      <c r="D77" s="824"/>
      <c r="E77" s="824"/>
      <c r="F77" s="824"/>
      <c r="G77" s="824"/>
      <c r="H77" s="824"/>
      <c r="I77" s="824"/>
      <c r="J77" s="824"/>
      <c r="K77" s="824"/>
      <c r="L77" s="824"/>
      <c r="M77" s="824"/>
      <c r="N77" s="824"/>
      <c r="O77" s="824"/>
      <c r="P77" s="290"/>
    </row>
    <row r="78" spans="2:16">
      <c r="B78" s="437"/>
      <c r="C78" s="825" t="s">
        <v>64</v>
      </c>
      <c r="D78" s="825"/>
      <c r="E78" s="825"/>
      <c r="F78" s="825"/>
      <c r="G78" s="825"/>
      <c r="H78" s="825"/>
      <c r="I78" s="825"/>
      <c r="J78" s="825"/>
      <c r="K78" s="825"/>
      <c r="L78" s="825"/>
      <c r="M78" s="825"/>
      <c r="N78" s="825"/>
      <c r="O78" s="825"/>
      <c r="P78" s="290"/>
    </row>
    <row r="79" spans="2:16">
      <c r="B79" s="437"/>
      <c r="C79" s="440"/>
      <c r="D79" s="440"/>
      <c r="E79" s="440"/>
      <c r="F79" s="440"/>
      <c r="G79" s="440"/>
      <c r="H79" s="440"/>
      <c r="I79" s="440"/>
      <c r="J79" s="440"/>
      <c r="K79" s="440"/>
      <c r="L79" s="440"/>
      <c r="M79" s="440"/>
      <c r="N79" s="440"/>
      <c r="O79" s="440"/>
      <c r="P79" s="290"/>
    </row>
    <row r="80" spans="2:16" ht="13">
      <c r="B80" s="437"/>
      <c r="C80" s="827" t="s">
        <v>65</v>
      </c>
      <c r="D80" s="827"/>
      <c r="E80" s="827"/>
      <c r="F80" s="827"/>
      <c r="G80" s="827"/>
      <c r="H80" s="827"/>
      <c r="I80" s="827"/>
      <c r="J80" s="827"/>
      <c r="K80" s="827"/>
      <c r="L80" s="827"/>
      <c r="M80" s="827"/>
      <c r="N80" s="827"/>
      <c r="O80" s="827"/>
      <c r="P80" s="290"/>
    </row>
    <row r="81" spans="2:16">
      <c r="B81" s="437"/>
      <c r="C81" s="824" t="s">
        <v>66</v>
      </c>
      <c r="D81" s="824"/>
      <c r="E81" s="824"/>
      <c r="F81" s="824"/>
      <c r="G81" s="824"/>
      <c r="H81" s="824"/>
      <c r="I81" s="824"/>
      <c r="J81" s="824"/>
      <c r="K81" s="824"/>
      <c r="L81" s="824"/>
      <c r="M81" s="824"/>
      <c r="N81" s="824"/>
      <c r="O81" s="824"/>
      <c r="P81" s="290"/>
    </row>
    <row r="82" spans="2:16">
      <c r="B82" s="437"/>
      <c r="C82" s="825" t="s">
        <v>67</v>
      </c>
      <c r="D82" s="825"/>
      <c r="E82" s="825"/>
      <c r="F82" s="825"/>
      <c r="G82" s="825"/>
      <c r="H82" s="825"/>
      <c r="I82" s="825"/>
      <c r="J82" s="825"/>
      <c r="K82" s="825"/>
      <c r="L82" s="825"/>
      <c r="M82" s="825"/>
      <c r="N82" s="825"/>
      <c r="O82" s="825"/>
      <c r="P82" s="290"/>
    </row>
    <row r="83" spans="2:16">
      <c r="B83" s="437"/>
      <c r="C83" s="825" t="s">
        <v>68</v>
      </c>
      <c r="D83" s="825"/>
      <c r="E83" s="825"/>
      <c r="F83" s="825"/>
      <c r="G83" s="825"/>
      <c r="H83" s="825"/>
      <c r="I83" s="825"/>
      <c r="J83" s="825"/>
      <c r="K83" s="825"/>
      <c r="L83" s="825"/>
      <c r="M83" s="825"/>
      <c r="N83" s="825"/>
      <c r="O83" s="825"/>
      <c r="P83" s="290"/>
    </row>
    <row r="84" spans="2:16">
      <c r="B84" s="437"/>
      <c r="C84" s="805" t="s">
        <v>69</v>
      </c>
      <c r="D84" s="805"/>
      <c r="E84" s="805"/>
      <c r="F84" s="805"/>
      <c r="G84" s="805"/>
      <c r="H84" s="805"/>
      <c r="I84" s="805"/>
      <c r="J84" s="805"/>
      <c r="K84" s="805"/>
      <c r="L84" s="805"/>
      <c r="M84" s="805"/>
      <c r="N84" s="805"/>
      <c r="O84" s="805"/>
      <c r="P84" s="290"/>
    </row>
    <row r="85" spans="2:16">
      <c r="B85" s="437"/>
      <c r="C85" s="805"/>
      <c r="D85" s="805"/>
      <c r="E85" s="805"/>
      <c r="F85" s="805"/>
      <c r="G85" s="805"/>
      <c r="H85" s="805"/>
      <c r="I85" s="805"/>
      <c r="J85" s="805"/>
      <c r="K85" s="805"/>
      <c r="L85" s="805"/>
      <c r="M85" s="805"/>
      <c r="N85" s="805"/>
      <c r="O85" s="805"/>
      <c r="P85" s="290"/>
    </row>
    <row r="86" spans="2:16">
      <c r="B86" s="437"/>
      <c r="C86" s="820" t="s">
        <v>70</v>
      </c>
      <c r="D86" s="823"/>
      <c r="E86" s="823"/>
      <c r="F86" s="823"/>
      <c r="G86" s="823"/>
      <c r="H86" s="823"/>
      <c r="I86" s="823"/>
      <c r="J86" s="823"/>
      <c r="K86" s="823"/>
      <c r="L86" s="823"/>
      <c r="M86" s="823"/>
      <c r="N86" s="823"/>
      <c r="O86" s="823"/>
      <c r="P86" s="290"/>
    </row>
    <row r="87" spans="2:16" ht="13" thickBot="1">
      <c r="B87" s="449"/>
      <c r="C87" s="434"/>
      <c r="D87" s="434"/>
      <c r="E87" s="434"/>
      <c r="F87" s="434"/>
      <c r="G87" s="434"/>
      <c r="H87" s="434"/>
      <c r="I87" s="434"/>
      <c r="J87" s="434"/>
      <c r="K87" s="434"/>
      <c r="L87" s="434"/>
      <c r="M87" s="434"/>
      <c r="N87" s="434"/>
      <c r="O87" s="434"/>
      <c r="P87" s="307"/>
    </row>
    <row r="88" spans="2:16">
      <c r="P88" s="33" t="s">
        <v>1172</v>
      </c>
    </row>
  </sheetData>
  <sheetProtection algorithmName="SHA-512" hashValue="vZpBgK8Tx2LMSwAihLHxSuKqHBFeoBGyUbcecN7tzI4bMFjD4967MN1fHEQmvyZzpnmGpv1308FLfAt4IcWbYA==" saltValue="F+lxhdyh1il4t1xAFLw/RQ==" spinCount="100000" sheet="1" objects="1" scenarios="1"/>
  <mergeCells count="67">
    <mergeCell ref="C86:O86"/>
    <mergeCell ref="C74:O74"/>
    <mergeCell ref="C66:O66"/>
    <mergeCell ref="C73:O73"/>
    <mergeCell ref="C76:O76"/>
    <mergeCell ref="C77:O77"/>
    <mergeCell ref="C70:O70"/>
    <mergeCell ref="C68:O68"/>
    <mergeCell ref="C85:O85"/>
    <mergeCell ref="C83:O83"/>
    <mergeCell ref="C84:O84"/>
    <mergeCell ref="C82:O82"/>
    <mergeCell ref="C80:O80"/>
    <mergeCell ref="C72:L72"/>
    <mergeCell ref="C78:O78"/>
    <mergeCell ref="C69:O69"/>
    <mergeCell ref="C81:O81"/>
    <mergeCell ref="C39:O39"/>
    <mergeCell ref="C40:O40"/>
    <mergeCell ref="C53:O53"/>
    <mergeCell ref="C54:O54"/>
    <mergeCell ref="C67:O67"/>
    <mergeCell ref="C64:O64"/>
    <mergeCell ref="C41:O41"/>
    <mergeCell ref="C43:O43"/>
    <mergeCell ref="C45:O45"/>
    <mergeCell ref="C65:O65"/>
    <mergeCell ref="C55:O55"/>
    <mergeCell ref="C59:O59"/>
    <mergeCell ref="C56:O56"/>
    <mergeCell ref="C60:O60"/>
    <mergeCell ref="C61:O61"/>
    <mergeCell ref="C63:O63"/>
    <mergeCell ref="C38:O38"/>
    <mergeCell ref="C51:O51"/>
    <mergeCell ref="C49:I49"/>
    <mergeCell ref="C17:I17"/>
    <mergeCell ref="C32:O32"/>
    <mergeCell ref="C37:O37"/>
    <mergeCell ref="C33:O33"/>
    <mergeCell ref="C23:O23"/>
    <mergeCell ref="C28:O28"/>
    <mergeCell ref="C29:O29"/>
    <mergeCell ref="C34:O34"/>
    <mergeCell ref="C36:O36"/>
    <mergeCell ref="C48:I48"/>
    <mergeCell ref="C30:O30"/>
    <mergeCell ref="C26:O26"/>
    <mergeCell ref="C27:O27"/>
    <mergeCell ref="C47:O47"/>
    <mergeCell ref="S9:T9"/>
    <mergeCell ref="S10:T10"/>
    <mergeCell ref="B5:P5"/>
    <mergeCell ref="B7:P7"/>
    <mergeCell ref="C10:O10"/>
    <mergeCell ref="D12:I12"/>
    <mergeCell ref="K12:N17"/>
    <mergeCell ref="C20:O20"/>
    <mergeCell ref="C21:O21"/>
    <mergeCell ref="C25:O25"/>
    <mergeCell ref="D13:I13"/>
    <mergeCell ref="C22:O22"/>
    <mergeCell ref="B3:P3"/>
    <mergeCell ref="I2:K2"/>
    <mergeCell ref="B1:H2"/>
    <mergeCell ref="I1:K1"/>
    <mergeCell ref="M1:P1"/>
  </mergeCells>
  <phoneticPr fontId="0" type="noConversion"/>
  <printOptions horizontalCentered="1"/>
  <pageMargins left="0.25" right="0.25" top="0.5" bottom="0.5" header="0.5" footer="0.25"/>
  <pageSetup scale="96" fitToHeight="0" orientation="landscape" r:id="rId1"/>
  <headerFooter alignWithMargins="0"/>
  <rowBreaks count="2" manualBreakCount="2">
    <brk id="31" max="16" man="1"/>
    <brk id="7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B54"/>
  <sheetViews>
    <sheetView zoomScaleNormal="100" workbookViewId="0">
      <selection activeCell="H18" sqref="H18"/>
    </sheetView>
  </sheetViews>
  <sheetFormatPr defaultColWidth="8.6328125" defaultRowHeight="12.5"/>
  <cols>
    <col min="1" max="1" width="2.81640625" style="32" customWidth="1"/>
    <col min="2" max="2" width="45.6328125" style="32" bestFit="1" customWidth="1"/>
    <col min="3" max="4" width="9.6328125" style="32" customWidth="1"/>
    <col min="5" max="5" width="14" style="32" customWidth="1"/>
    <col min="6" max="6" width="12.6328125" style="32" customWidth="1"/>
    <col min="7" max="7" width="10.6328125" style="32" customWidth="1"/>
    <col min="8" max="10" width="12.6328125" style="32" customWidth="1"/>
    <col min="11" max="11" width="2.81640625" style="32" customWidth="1"/>
    <col min="12" max="14" width="8.6328125" style="32"/>
    <col min="15" max="15" width="12.6328125" style="32" customWidth="1"/>
    <col min="16" max="16384" width="8.6328125" style="32"/>
  </cols>
  <sheetData>
    <row r="1" spans="2:28" ht="13" thickBot="1"/>
    <row r="2" spans="2:28" ht="15" customHeight="1">
      <c r="B2" s="352" t="s">
        <v>906</v>
      </c>
      <c r="C2" s="353"/>
      <c r="D2" s="353"/>
      <c r="E2" s="353"/>
      <c r="F2" s="353"/>
      <c r="G2" s="353"/>
      <c r="H2" s="353"/>
      <c r="I2" s="353"/>
      <c r="J2" s="354"/>
      <c r="K2" s="312"/>
      <c r="L2" s="312"/>
    </row>
    <row r="3" spans="2:28" ht="15" customHeight="1">
      <c r="B3" s="355" t="s">
        <v>907</v>
      </c>
      <c r="C3" s="312"/>
      <c r="D3" s="312"/>
      <c r="E3" s="312"/>
      <c r="F3" s="312"/>
      <c r="G3" s="312"/>
      <c r="H3" s="312"/>
      <c r="I3" s="312"/>
      <c r="J3" s="356"/>
      <c r="K3" s="312"/>
      <c r="L3" s="312"/>
    </row>
    <row r="4" spans="2:28" ht="46.5">
      <c r="B4" s="357" t="s">
        <v>885</v>
      </c>
      <c r="C4" s="427" t="s">
        <v>908</v>
      </c>
      <c r="D4" s="358" t="s">
        <v>909</v>
      </c>
      <c r="E4" s="358" t="s">
        <v>910</v>
      </c>
      <c r="F4" s="358" t="s">
        <v>911</v>
      </c>
      <c r="G4" s="619" t="s">
        <v>912</v>
      </c>
      <c r="H4" s="358" t="s">
        <v>913</v>
      </c>
      <c r="I4" s="358" t="s">
        <v>914</v>
      </c>
      <c r="J4" s="620" t="s">
        <v>915</v>
      </c>
      <c r="L4" s="312"/>
    </row>
    <row r="5" spans="2:28" ht="15" customHeight="1" thickBot="1">
      <c r="B5" s="359"/>
      <c r="C5" s="312"/>
      <c r="D5" s="312"/>
      <c r="E5" s="312"/>
      <c r="F5" s="360"/>
      <c r="G5" s="312"/>
      <c r="H5" s="312"/>
      <c r="I5" s="312"/>
      <c r="J5" s="356"/>
      <c r="L5" s="312"/>
    </row>
    <row r="6" spans="2:28" ht="15" customHeight="1" thickTop="1" thickBot="1">
      <c r="B6" s="959" t="s">
        <v>916</v>
      </c>
      <c r="C6" s="348"/>
      <c r="D6" s="348"/>
      <c r="E6" s="349">
        <v>0</v>
      </c>
      <c r="F6" s="349">
        <v>0</v>
      </c>
      <c r="G6" s="361">
        <f>+E6+F6</f>
        <v>0</v>
      </c>
      <c r="H6" s="362">
        <f>E6*12*C6</f>
        <v>0</v>
      </c>
      <c r="I6" s="362">
        <f>F6*12*C6</f>
        <v>0</v>
      </c>
      <c r="J6" s="363">
        <f>+H6+I6</f>
        <v>0</v>
      </c>
      <c r="L6" s="312"/>
    </row>
    <row r="7" spans="2:28" ht="15" customHeight="1" thickTop="1" thickBot="1">
      <c r="B7" s="959"/>
      <c r="C7" s="348"/>
      <c r="D7" s="348"/>
      <c r="E7" s="349">
        <v>0</v>
      </c>
      <c r="F7" s="349">
        <v>0</v>
      </c>
      <c r="G7" s="361">
        <f t="shared" ref="G7:G8" si="0">+E7+F7</f>
        <v>0</v>
      </c>
      <c r="H7" s="362">
        <f t="shared" ref="H7:H8" si="1">E7*12*C7</f>
        <v>0</v>
      </c>
      <c r="I7" s="362">
        <f t="shared" ref="I7:I8" si="2">F7*12*C7</f>
        <v>0</v>
      </c>
      <c r="J7" s="363">
        <f t="shared" ref="J7:J8" si="3">+H7+I7</f>
        <v>0</v>
      </c>
      <c r="L7" s="312"/>
    </row>
    <row r="8" spans="2:28" ht="15" customHeight="1" thickTop="1" thickBot="1">
      <c r="B8" s="959"/>
      <c r="C8" s="348"/>
      <c r="D8" s="348"/>
      <c r="E8" s="349">
        <v>0</v>
      </c>
      <c r="F8" s="349">
        <v>0</v>
      </c>
      <c r="G8" s="361">
        <f t="shared" si="0"/>
        <v>0</v>
      </c>
      <c r="H8" s="362">
        <f t="shared" si="1"/>
        <v>0</v>
      </c>
      <c r="I8" s="362">
        <f t="shared" si="2"/>
        <v>0</v>
      </c>
      <c r="J8" s="363">
        <f t="shared" si="3"/>
        <v>0</v>
      </c>
      <c r="L8" s="312"/>
    </row>
    <row r="9" spans="2:28" ht="15" customHeight="1" thickTop="1" thickBot="1">
      <c r="B9" s="959"/>
      <c r="C9" s="348"/>
      <c r="D9" s="348"/>
      <c r="E9" s="349">
        <v>0</v>
      </c>
      <c r="F9" s="349">
        <v>0</v>
      </c>
      <c r="G9" s="361">
        <f>+E9+F9</f>
        <v>0</v>
      </c>
      <c r="H9" s="362">
        <f>E9*12*C9</f>
        <v>0</v>
      </c>
      <c r="I9" s="362">
        <f>F9*12*C9</f>
        <v>0</v>
      </c>
      <c r="J9" s="363">
        <f>+H9+I9</f>
        <v>0</v>
      </c>
      <c r="L9" s="312"/>
    </row>
    <row r="10" spans="2:28" ht="15" customHeight="1" thickTop="1" thickBot="1">
      <c r="B10" s="959"/>
      <c r="C10" s="348"/>
      <c r="D10" s="348"/>
      <c r="E10" s="349">
        <v>0</v>
      </c>
      <c r="F10" s="349">
        <v>0</v>
      </c>
      <c r="G10" s="361">
        <f>+E10+F10</f>
        <v>0</v>
      </c>
      <c r="H10" s="362">
        <f>E10*12*C10</f>
        <v>0</v>
      </c>
      <c r="I10" s="362">
        <f>F10*12*C10</f>
        <v>0</v>
      </c>
      <c r="J10" s="363">
        <f>+H10+I10</f>
        <v>0</v>
      </c>
      <c r="L10" s="312"/>
    </row>
    <row r="11" spans="2:28" ht="15" customHeight="1" thickTop="1" thickBot="1">
      <c r="B11" s="959"/>
      <c r="C11" s="348"/>
      <c r="D11" s="348"/>
      <c r="E11" s="349">
        <v>0</v>
      </c>
      <c r="F11" s="349">
        <v>0</v>
      </c>
      <c r="G11" s="361">
        <f>+E11+F11</f>
        <v>0</v>
      </c>
      <c r="H11" s="362">
        <f>E11*12*C11</f>
        <v>0</v>
      </c>
      <c r="I11" s="362">
        <f>F11*12*C11</f>
        <v>0</v>
      </c>
      <c r="J11" s="363">
        <f>+H11+I11</f>
        <v>0</v>
      </c>
      <c r="L11" s="312"/>
    </row>
    <row r="12" spans="2:28" ht="15" customHeight="1" thickTop="1" thickBot="1">
      <c r="B12" s="959"/>
      <c r="C12" s="348"/>
      <c r="D12" s="348"/>
      <c r="E12" s="349">
        <v>0</v>
      </c>
      <c r="F12" s="349">
        <v>0</v>
      </c>
      <c r="G12" s="361">
        <f>+E12+F12</f>
        <v>0</v>
      </c>
      <c r="H12" s="362">
        <f>E12*12*C12</f>
        <v>0</v>
      </c>
      <c r="I12" s="362">
        <f>F12*12*C12</f>
        <v>0</v>
      </c>
      <c r="J12" s="363">
        <f>+H12+I12</f>
        <v>0</v>
      </c>
      <c r="L12" s="312"/>
    </row>
    <row r="13" spans="2:28" ht="15" customHeight="1" thickTop="1" thickBot="1">
      <c r="B13" s="959"/>
      <c r="C13" s="348"/>
      <c r="D13" s="348"/>
      <c r="E13" s="349">
        <v>0</v>
      </c>
      <c r="F13" s="349">
        <v>0</v>
      </c>
      <c r="G13" s="361">
        <f>(E13+F13)*C13</f>
        <v>0</v>
      </c>
      <c r="H13" s="362">
        <f>E13*12*C13</f>
        <v>0</v>
      </c>
      <c r="I13" s="362">
        <f>F13*12*C13</f>
        <v>0</v>
      </c>
      <c r="J13" s="368">
        <f t="shared" ref="J13" si="4">G13*12</f>
        <v>0</v>
      </c>
      <c r="L13" s="312"/>
    </row>
    <row r="14" spans="2:28" ht="15" customHeight="1" thickTop="1">
      <c r="B14" s="364" t="s">
        <v>917</v>
      </c>
      <c r="C14" s="365">
        <f>SUM(C6:C13)</f>
        <v>0</v>
      </c>
      <c r="D14" s="425"/>
      <c r="E14" s="426"/>
      <c r="F14" s="426"/>
      <c r="G14" s="621"/>
      <c r="H14" s="361">
        <f>SUM(H6:H13)</f>
        <v>0</v>
      </c>
      <c r="I14" s="361">
        <f>SUM(I6:I13)</f>
        <v>0</v>
      </c>
      <c r="J14" s="363">
        <f>+H14+I14</f>
        <v>0</v>
      </c>
      <c r="L14" s="312"/>
      <c r="AA14" s="33"/>
      <c r="AB14" s="508"/>
    </row>
    <row r="15" spans="2:28" ht="15" customHeight="1" thickBot="1">
      <c r="B15" s="359"/>
      <c r="C15" s="312"/>
      <c r="D15" s="312"/>
      <c r="E15" s="361"/>
      <c r="F15" s="361"/>
      <c r="G15" s="361"/>
      <c r="H15" s="362"/>
      <c r="I15" s="362"/>
      <c r="J15" s="622"/>
      <c r="L15" s="312"/>
    </row>
    <row r="16" spans="2:28" ht="15" customHeight="1" thickTop="1" thickBot="1">
      <c r="B16" s="960" t="s">
        <v>918</v>
      </c>
      <c r="C16" s="348"/>
      <c r="D16" s="348"/>
      <c r="E16" s="349">
        <v>0</v>
      </c>
      <c r="F16" s="349">
        <v>0</v>
      </c>
      <c r="G16" s="362">
        <f>+E16+F16</f>
        <v>0</v>
      </c>
      <c r="H16" s="362">
        <f>+(E16*12)*C16</f>
        <v>0</v>
      </c>
      <c r="I16" s="362">
        <f>+(F16*12)*C16</f>
        <v>0</v>
      </c>
      <c r="J16" s="363">
        <f>+H16+I16</f>
        <v>0</v>
      </c>
      <c r="L16" s="312"/>
    </row>
    <row r="17" spans="2:12" ht="15" customHeight="1" thickTop="1" thickBot="1">
      <c r="B17" s="960"/>
      <c r="C17" s="348"/>
      <c r="D17" s="348"/>
      <c r="E17" s="349">
        <v>0</v>
      </c>
      <c r="F17" s="349">
        <v>0</v>
      </c>
      <c r="G17" s="362">
        <f t="shared" ref="G17:G23" si="5">+E17+F17</f>
        <v>0</v>
      </c>
      <c r="H17" s="362">
        <f>+(E17*12)*C17</f>
        <v>0</v>
      </c>
      <c r="I17" s="362">
        <f>+(F17*12)*C17</f>
        <v>0</v>
      </c>
      <c r="J17" s="363">
        <f>+H17+I17</f>
        <v>0</v>
      </c>
      <c r="L17" s="312"/>
    </row>
    <row r="18" spans="2:12" ht="15" customHeight="1" thickTop="1" thickBot="1">
      <c r="B18" s="960"/>
      <c r="C18" s="348"/>
      <c r="D18" s="348"/>
      <c r="E18" s="349">
        <v>0</v>
      </c>
      <c r="F18" s="349">
        <v>0</v>
      </c>
      <c r="G18" s="362">
        <f t="shared" si="5"/>
        <v>0</v>
      </c>
      <c r="H18" s="362">
        <f>+(E18*12)*$C18</f>
        <v>0</v>
      </c>
      <c r="I18" s="362">
        <f>+(F18*12)*$C18</f>
        <v>0</v>
      </c>
      <c r="J18" s="363">
        <f>+H18+I18</f>
        <v>0</v>
      </c>
      <c r="L18" s="312"/>
    </row>
    <row r="19" spans="2:12" ht="15" customHeight="1" thickTop="1" thickBot="1">
      <c r="B19" s="960"/>
      <c r="C19" s="348"/>
      <c r="D19" s="348"/>
      <c r="E19" s="349">
        <v>0</v>
      </c>
      <c r="F19" s="349">
        <v>0</v>
      </c>
      <c r="G19" s="362">
        <f t="shared" ref="G19:G22" si="6">+E19+F19</f>
        <v>0</v>
      </c>
      <c r="H19" s="362">
        <f t="shared" ref="H19:H22" si="7">+(E19*12)*$C19</f>
        <v>0</v>
      </c>
      <c r="I19" s="362">
        <f t="shared" ref="I19:I22" si="8">+(F19*12)*$C19</f>
        <v>0</v>
      </c>
      <c r="J19" s="363">
        <f t="shared" ref="J19:J22" si="9">+H19+I19</f>
        <v>0</v>
      </c>
      <c r="L19" s="312"/>
    </row>
    <row r="20" spans="2:12" ht="15" customHeight="1" thickTop="1" thickBot="1">
      <c r="B20" s="960"/>
      <c r="C20" s="348"/>
      <c r="D20" s="348"/>
      <c r="E20" s="349">
        <v>0</v>
      </c>
      <c r="F20" s="349">
        <v>0</v>
      </c>
      <c r="G20" s="362">
        <f t="shared" si="6"/>
        <v>0</v>
      </c>
      <c r="H20" s="362">
        <f t="shared" si="7"/>
        <v>0</v>
      </c>
      <c r="I20" s="362">
        <f t="shared" si="8"/>
        <v>0</v>
      </c>
      <c r="J20" s="363">
        <f t="shared" si="9"/>
        <v>0</v>
      </c>
      <c r="L20" s="312"/>
    </row>
    <row r="21" spans="2:12" ht="15" customHeight="1" thickTop="1" thickBot="1">
      <c r="B21" s="960"/>
      <c r="C21" s="348"/>
      <c r="D21" s="348"/>
      <c r="E21" s="349">
        <v>0</v>
      </c>
      <c r="F21" s="349">
        <v>0</v>
      </c>
      <c r="G21" s="362">
        <f t="shared" si="6"/>
        <v>0</v>
      </c>
      <c r="H21" s="362">
        <f t="shared" si="7"/>
        <v>0</v>
      </c>
      <c r="I21" s="362">
        <f t="shared" si="8"/>
        <v>0</v>
      </c>
      <c r="J21" s="363">
        <f t="shared" si="9"/>
        <v>0</v>
      </c>
      <c r="L21" s="312"/>
    </row>
    <row r="22" spans="2:12" ht="15" customHeight="1" thickTop="1" thickBot="1">
      <c r="B22" s="960"/>
      <c r="C22" s="348"/>
      <c r="D22" s="348"/>
      <c r="E22" s="349">
        <v>0</v>
      </c>
      <c r="F22" s="349">
        <v>0</v>
      </c>
      <c r="G22" s="362">
        <f t="shared" si="6"/>
        <v>0</v>
      </c>
      <c r="H22" s="362">
        <f t="shared" si="7"/>
        <v>0</v>
      </c>
      <c r="I22" s="362">
        <f t="shared" si="8"/>
        <v>0</v>
      </c>
      <c r="J22" s="363">
        <f t="shared" si="9"/>
        <v>0</v>
      </c>
      <c r="L22" s="312"/>
    </row>
    <row r="23" spans="2:12" ht="15" customHeight="1" thickTop="1" thickBot="1">
      <c r="B23" s="960"/>
      <c r="C23" s="348"/>
      <c r="D23" s="348"/>
      <c r="E23" s="349">
        <v>0</v>
      </c>
      <c r="F23" s="349">
        <v>0</v>
      </c>
      <c r="G23" s="362">
        <f t="shared" si="5"/>
        <v>0</v>
      </c>
      <c r="H23" s="362">
        <f>+(E23*12)*$C23</f>
        <v>0</v>
      </c>
      <c r="I23" s="362">
        <f>+(F23*12)*$C23</f>
        <v>0</v>
      </c>
      <c r="J23" s="368">
        <f>+H23+I23</f>
        <v>0</v>
      </c>
      <c r="L23" s="312"/>
    </row>
    <row r="24" spans="2:12" ht="15" customHeight="1" thickTop="1">
      <c r="B24" s="364" t="s">
        <v>919</v>
      </c>
      <c r="C24" s="365">
        <f>SUM(C16:C23)</f>
        <v>0</v>
      </c>
      <c r="D24" s="425"/>
      <c r="E24" s="426"/>
      <c r="F24" s="426"/>
      <c r="G24" s="623"/>
      <c r="H24" s="362">
        <f>SUM(H16:H23)</f>
        <v>0</v>
      </c>
      <c r="I24" s="362">
        <f>SUM(I16:I23)</f>
        <v>0</v>
      </c>
      <c r="J24" s="363">
        <f>SUM(J16:J23)</f>
        <v>0</v>
      </c>
      <c r="L24" s="312"/>
    </row>
    <row r="25" spans="2:12" ht="15" customHeight="1" thickBot="1">
      <c r="B25" s="359"/>
      <c r="C25" s="312"/>
      <c r="D25" s="312"/>
      <c r="E25" s="361"/>
      <c r="F25" s="361"/>
      <c r="G25" s="361"/>
      <c r="H25" s="361"/>
      <c r="I25" s="361"/>
      <c r="J25" s="622"/>
      <c r="L25" s="312"/>
    </row>
    <row r="26" spans="2:12" ht="15" customHeight="1" thickTop="1" thickBot="1">
      <c r="B26" s="961" t="s">
        <v>920</v>
      </c>
      <c r="C26" s="348"/>
      <c r="D26" s="348"/>
      <c r="E26" s="366"/>
      <c r="F26" s="366"/>
      <c r="G26" s="349">
        <v>0</v>
      </c>
      <c r="H26" s="366"/>
      <c r="I26" s="366"/>
      <c r="J26" s="363">
        <f>+(G26*12)*C26</f>
        <v>0</v>
      </c>
      <c r="L26" s="312"/>
    </row>
    <row r="27" spans="2:12" ht="15" customHeight="1" thickTop="1" thickBot="1">
      <c r="B27" s="961"/>
      <c r="C27" s="348"/>
      <c r="D27" s="348"/>
      <c r="E27" s="366"/>
      <c r="F27" s="366"/>
      <c r="G27" s="349">
        <v>0</v>
      </c>
      <c r="H27" s="366"/>
      <c r="I27" s="366"/>
      <c r="J27" s="363">
        <f>+(G27*12)*C27</f>
        <v>0</v>
      </c>
      <c r="L27" s="312"/>
    </row>
    <row r="28" spans="2:12" ht="15" customHeight="1" thickTop="1" thickBot="1">
      <c r="B28" s="961"/>
      <c r="C28" s="348"/>
      <c r="D28" s="348"/>
      <c r="E28" s="366"/>
      <c r="F28" s="366"/>
      <c r="G28" s="349">
        <v>0</v>
      </c>
      <c r="H28" s="366"/>
      <c r="I28" s="366"/>
      <c r="J28" s="363">
        <f>+(G28*12)*C28</f>
        <v>0</v>
      </c>
      <c r="L28" s="312"/>
    </row>
    <row r="29" spans="2:12" ht="15" customHeight="1" thickTop="1" thickBot="1">
      <c r="B29" s="961"/>
      <c r="C29" s="348"/>
      <c r="D29" s="348"/>
      <c r="E29" s="366"/>
      <c r="F29" s="366"/>
      <c r="G29" s="349">
        <v>0</v>
      </c>
      <c r="H29" s="367"/>
      <c r="I29" s="366"/>
      <c r="J29" s="368">
        <f>+(G29*12)*C29</f>
        <v>0</v>
      </c>
      <c r="L29" s="312"/>
    </row>
    <row r="30" spans="2:12" ht="15" customHeight="1" thickTop="1">
      <c r="B30" s="369" t="s">
        <v>921</v>
      </c>
      <c r="C30" s="312">
        <f>SUM(C26:C29)</f>
        <v>0</v>
      </c>
      <c r="D30" s="370"/>
      <c r="E30" s="366"/>
      <c r="F30" s="366"/>
      <c r="G30" s="623"/>
      <c r="H30" s="366"/>
      <c r="I30" s="366"/>
      <c r="J30" s="363">
        <f>SUM(J26:J29)</f>
        <v>0</v>
      </c>
      <c r="L30" s="312"/>
    </row>
    <row r="31" spans="2:12" ht="15" customHeight="1" thickBot="1">
      <c r="B31" s="359"/>
      <c r="C31" s="312"/>
      <c r="D31" s="312"/>
      <c r="E31" s="361"/>
      <c r="F31" s="361"/>
      <c r="G31" s="362"/>
      <c r="H31" s="361"/>
      <c r="I31" s="361"/>
      <c r="J31" s="622"/>
      <c r="L31" s="312"/>
    </row>
    <row r="32" spans="2:12" ht="15" customHeight="1" thickTop="1" thickBot="1">
      <c r="B32" s="961" t="s">
        <v>922</v>
      </c>
      <c r="C32" s="348"/>
      <c r="D32" s="348"/>
      <c r="E32" s="366"/>
      <c r="F32" s="366"/>
      <c r="G32" s="349">
        <v>0</v>
      </c>
      <c r="H32" s="366"/>
      <c r="I32" s="366"/>
      <c r="J32" s="363">
        <f>+(G32*12)*C32</f>
        <v>0</v>
      </c>
      <c r="L32" s="312"/>
    </row>
    <row r="33" spans="2:12" ht="15" customHeight="1" thickTop="1" thickBot="1">
      <c r="B33" s="961"/>
      <c r="C33" s="348"/>
      <c r="D33" s="348"/>
      <c r="E33" s="366"/>
      <c r="F33" s="366"/>
      <c r="G33" s="349">
        <v>0</v>
      </c>
      <c r="H33" s="366"/>
      <c r="I33" s="366"/>
      <c r="J33" s="363">
        <f>+(G33*12)*C33</f>
        <v>0</v>
      </c>
      <c r="L33" s="312"/>
    </row>
    <row r="34" spans="2:12" ht="15" customHeight="1" thickTop="1" thickBot="1">
      <c r="B34" s="961"/>
      <c r="C34" s="348"/>
      <c r="D34" s="348"/>
      <c r="E34" s="366"/>
      <c r="F34" s="366"/>
      <c r="G34" s="349">
        <v>0</v>
      </c>
      <c r="H34" s="366"/>
      <c r="I34" s="366"/>
      <c r="J34" s="363">
        <f>+(G34*12)*C34</f>
        <v>0</v>
      </c>
      <c r="L34" s="312"/>
    </row>
    <row r="35" spans="2:12" ht="15" customHeight="1" thickTop="1" thickBot="1">
      <c r="B35" s="961"/>
      <c r="C35" s="348"/>
      <c r="D35" s="348"/>
      <c r="E35" s="366"/>
      <c r="F35" s="366"/>
      <c r="G35" s="349">
        <v>0</v>
      </c>
      <c r="H35" s="367"/>
      <c r="I35" s="366"/>
      <c r="J35" s="368">
        <f>+(G35*12)*C35</f>
        <v>0</v>
      </c>
      <c r="L35" s="312"/>
    </row>
    <row r="36" spans="2:12" ht="15" customHeight="1" thickTop="1">
      <c r="B36" s="364" t="s">
        <v>923</v>
      </c>
      <c r="C36" s="390">
        <f>SUM(C32:C35)</f>
        <v>0</v>
      </c>
      <c r="D36" s="390"/>
      <c r="E36" s="391"/>
      <c r="F36" s="391"/>
      <c r="G36" s="392">
        <f>SUM(G32:G35)</f>
        <v>0</v>
      </c>
      <c r="H36" s="391"/>
      <c r="I36" s="391"/>
      <c r="J36" s="624">
        <f>SUM(J32:J35)</f>
        <v>0</v>
      </c>
      <c r="K36" s="314"/>
      <c r="L36" s="312"/>
    </row>
    <row r="37" spans="2:12" ht="15" customHeight="1" thickBot="1">
      <c r="B37" s="312"/>
      <c r="C37" s="361"/>
      <c r="D37" s="361"/>
      <c r="E37" s="361"/>
      <c r="F37" s="361"/>
      <c r="G37" s="393"/>
      <c r="H37" s="361"/>
      <c r="I37" s="361"/>
      <c r="J37" s="361"/>
      <c r="K37" s="314"/>
      <c r="L37" s="312"/>
    </row>
    <row r="38" spans="2:12" ht="15" customHeight="1" thickTop="1" thickBot="1">
      <c r="B38" s="351" t="s">
        <v>924</v>
      </c>
      <c r="C38" s="366"/>
      <c r="D38" s="366"/>
      <c r="E38" s="366"/>
      <c r="F38" s="366"/>
      <c r="G38" s="349">
        <v>0</v>
      </c>
      <c r="H38" s="366"/>
      <c r="I38" s="366"/>
      <c r="J38" s="361">
        <f>G38*12</f>
        <v>0</v>
      </c>
      <c r="K38" s="314"/>
      <c r="L38" s="312"/>
    </row>
    <row r="39" spans="2:12" ht="15" customHeight="1" thickTop="1">
      <c r="C39" s="312"/>
      <c r="D39" s="312"/>
      <c r="E39" s="312"/>
      <c r="F39" s="312"/>
      <c r="G39" s="312"/>
      <c r="H39" s="312"/>
      <c r="I39" s="312"/>
      <c r="J39" s="312"/>
      <c r="K39" s="33" t="s">
        <v>1172</v>
      </c>
      <c r="L39" s="312"/>
    </row>
    <row r="40" spans="2:12" ht="15" customHeight="1">
      <c r="C40" s="312"/>
      <c r="D40" s="312"/>
      <c r="E40" s="312"/>
      <c r="F40" s="312"/>
      <c r="G40" s="312"/>
      <c r="H40" s="312"/>
      <c r="I40" s="312"/>
      <c r="J40" s="312"/>
      <c r="L40" s="312"/>
    </row>
    <row r="41" spans="2:12" ht="15" customHeight="1">
      <c r="B41" s="312"/>
      <c r="C41" s="312"/>
      <c r="D41" s="312"/>
      <c r="E41" s="312"/>
      <c r="F41" s="312"/>
      <c r="G41" s="312"/>
      <c r="H41" s="312"/>
      <c r="I41" s="312"/>
      <c r="J41" s="312"/>
      <c r="K41" s="312"/>
      <c r="L41" s="312"/>
    </row>
    <row r="42" spans="2:12" ht="15" customHeight="1">
      <c r="B42" s="312"/>
      <c r="C42" s="312"/>
      <c r="D42" s="312"/>
      <c r="E42" s="312"/>
      <c r="F42" s="312"/>
      <c r="G42" s="312"/>
      <c r="H42" s="312"/>
      <c r="I42" s="312"/>
      <c r="J42" s="312"/>
      <c r="K42" s="312"/>
      <c r="L42" s="312"/>
    </row>
    <row r="43" spans="2:12" ht="15" customHeight="1">
      <c r="B43" s="312"/>
      <c r="C43" s="312"/>
      <c r="D43" s="312"/>
      <c r="E43" s="312"/>
      <c r="F43" s="312"/>
      <c r="G43" s="312"/>
      <c r="H43" s="312"/>
      <c r="I43" s="312"/>
      <c r="J43" s="312"/>
      <c r="K43" s="312"/>
      <c r="L43" s="312"/>
    </row>
    <row r="44" spans="2:12" ht="15" customHeight="1">
      <c r="B44" s="312"/>
      <c r="C44" s="312"/>
      <c r="D44" s="312"/>
      <c r="E44" s="312"/>
      <c r="F44" s="312"/>
      <c r="G44" s="312"/>
      <c r="H44" s="312"/>
      <c r="I44" s="312"/>
      <c r="J44" s="312"/>
      <c r="K44" s="312"/>
      <c r="L44" s="312"/>
    </row>
    <row r="45" spans="2:12" ht="15" customHeight="1">
      <c r="B45" s="312"/>
      <c r="C45" s="312"/>
      <c r="D45" s="312"/>
      <c r="E45" s="312"/>
      <c r="F45" s="312"/>
      <c r="G45" s="312"/>
      <c r="H45" s="312"/>
      <c r="I45" s="312"/>
      <c r="J45" s="312"/>
      <c r="K45" s="312"/>
      <c r="L45" s="312"/>
    </row>
    <row r="46" spans="2:12" ht="15" customHeight="1">
      <c r="B46" s="312"/>
      <c r="C46" s="312"/>
      <c r="D46" s="312"/>
      <c r="E46" s="312"/>
      <c r="F46" s="312"/>
      <c r="G46" s="312"/>
      <c r="H46" s="312"/>
      <c r="I46" s="312"/>
      <c r="J46" s="312"/>
      <c r="K46" s="312"/>
      <c r="L46" s="312"/>
    </row>
    <row r="47" spans="2:12" ht="15" customHeight="1">
      <c r="B47" s="312"/>
      <c r="C47" s="312"/>
      <c r="D47" s="312"/>
      <c r="E47" s="312"/>
      <c r="F47" s="312"/>
      <c r="G47" s="312"/>
      <c r="H47" s="312"/>
      <c r="I47" s="312"/>
      <c r="J47" s="312"/>
      <c r="K47" s="312"/>
      <c r="L47" s="312"/>
    </row>
    <row r="48" spans="2:12" ht="15" customHeight="1">
      <c r="B48" s="312"/>
      <c r="C48" s="312"/>
      <c r="D48" s="312"/>
      <c r="E48" s="312"/>
      <c r="F48" s="312"/>
      <c r="G48" s="312"/>
      <c r="H48" s="312"/>
      <c r="I48" s="312"/>
      <c r="J48" s="312"/>
      <c r="K48" s="312"/>
      <c r="L48" s="312"/>
    </row>
    <row r="49" spans="2:12" ht="15.5">
      <c r="B49" s="312"/>
      <c r="C49" s="312"/>
      <c r="D49" s="312"/>
      <c r="E49" s="312"/>
      <c r="F49" s="312"/>
      <c r="G49" s="312"/>
      <c r="H49" s="312"/>
      <c r="I49" s="312"/>
      <c r="J49" s="312"/>
      <c r="K49" s="312"/>
      <c r="L49" s="312"/>
    </row>
    <row r="50" spans="2:12" ht="15.5">
      <c r="B50" s="312"/>
      <c r="C50" s="312"/>
      <c r="D50" s="312"/>
      <c r="E50" s="312"/>
      <c r="F50" s="312"/>
      <c r="G50" s="312"/>
      <c r="H50" s="312"/>
      <c r="I50" s="312"/>
      <c r="J50" s="312"/>
      <c r="K50" s="312"/>
      <c r="L50" s="312"/>
    </row>
    <row r="51" spans="2:12" ht="15.5">
      <c r="B51" s="312"/>
      <c r="C51" s="312"/>
      <c r="D51" s="312"/>
      <c r="E51" s="312"/>
      <c r="F51" s="312"/>
      <c r="G51" s="312"/>
      <c r="H51" s="312"/>
      <c r="I51" s="312"/>
      <c r="J51" s="312"/>
      <c r="K51" s="312"/>
      <c r="L51" s="312"/>
    </row>
    <row r="52" spans="2:12" ht="15.5">
      <c r="B52" s="312"/>
      <c r="C52" s="312"/>
      <c r="D52" s="312"/>
      <c r="E52" s="312"/>
      <c r="F52" s="312"/>
      <c r="G52" s="312"/>
      <c r="H52" s="312"/>
      <c r="I52" s="312"/>
      <c r="J52" s="312"/>
      <c r="K52" s="312"/>
      <c r="L52" s="312"/>
    </row>
    <row r="53" spans="2:12" ht="15.5">
      <c r="B53" s="312"/>
      <c r="C53" s="312"/>
      <c r="D53" s="312"/>
      <c r="E53" s="312"/>
      <c r="F53" s="312"/>
      <c r="G53" s="312"/>
      <c r="H53" s="312"/>
      <c r="I53" s="312"/>
      <c r="J53" s="312"/>
      <c r="K53" s="312"/>
      <c r="L53" s="312"/>
    </row>
    <row r="54" spans="2:12" ht="15.5">
      <c r="B54" s="312"/>
      <c r="C54" s="312"/>
      <c r="D54" s="312"/>
      <c r="E54" s="312"/>
      <c r="F54" s="312"/>
      <c r="G54" s="312"/>
      <c r="H54" s="312"/>
      <c r="I54" s="312"/>
      <c r="J54" s="312"/>
      <c r="K54" s="312"/>
      <c r="L54" s="312"/>
    </row>
  </sheetData>
  <sheetProtection algorithmName="SHA-512" hashValue="Co3ZBWrM6kKgcB0AqzdJT+AU4h3XSQWB2Dvo8o7Cy4V/YBF+G4jdycxYI0gJHSijm11uNXbBUmGRdZecBDiKqg==" saltValue="EHy8CQHaasvQXEfVfvrwIw==" spinCount="100000" sheet="1" objects="1" scenarios="1"/>
  <mergeCells count="4">
    <mergeCell ref="B6:B13"/>
    <mergeCell ref="B16:B23"/>
    <mergeCell ref="B26:B29"/>
    <mergeCell ref="B32:B35"/>
  </mergeCells>
  <printOptions gridLines="1"/>
  <pageMargins left="0.7" right="0.7" top="0.75" bottom="0.75" header="0.3" footer="0.3"/>
  <pageSetup scale="8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J23"/>
  <sheetViews>
    <sheetView zoomScaleNormal="100" zoomScaleSheetLayoutView="90" workbookViewId="0">
      <pane ySplit="3" topLeftCell="A4" activePane="bottomLeft" state="frozen"/>
      <selection pane="bottomLeft" activeCell="G10" sqref="G10"/>
    </sheetView>
  </sheetViews>
  <sheetFormatPr defaultColWidth="8.81640625" defaultRowHeight="12.5"/>
  <cols>
    <col min="1" max="2" width="3.36328125" style="35" customWidth="1"/>
    <col min="3" max="6" width="11.81640625" style="35" customWidth="1"/>
    <col min="7" max="7" width="13.6328125" style="35" bestFit="1" customWidth="1"/>
    <col min="8" max="8" width="13.6328125" style="35" customWidth="1"/>
    <col min="9" max="10" width="10.1796875" style="35" customWidth="1"/>
    <col min="11" max="11" width="2.6328125" style="35" customWidth="1"/>
    <col min="12" max="16384" width="8.81640625" style="35"/>
  </cols>
  <sheetData>
    <row r="2" spans="2:10" ht="13" thickBot="1"/>
    <row r="3" spans="2:10" ht="23.25" customHeight="1">
      <c r="B3" s="377"/>
      <c r="C3" s="378"/>
      <c r="D3" s="379" t="s">
        <v>925</v>
      </c>
      <c r="E3" s="379"/>
      <c r="F3" s="379"/>
      <c r="G3" s="380"/>
      <c r="H3" s="380"/>
      <c r="I3" s="379"/>
      <c r="J3" s="381"/>
    </row>
    <row r="4" spans="2:10" ht="15.5">
      <c r="B4" s="382"/>
      <c r="C4" s="309"/>
      <c r="D4" s="309"/>
      <c r="E4" s="309"/>
      <c r="F4" s="309"/>
      <c r="G4" s="309"/>
      <c r="H4" s="309"/>
      <c r="I4" s="309"/>
      <c r="J4" s="383"/>
    </row>
    <row r="5" spans="2:10" ht="15.5">
      <c r="B5" s="382"/>
      <c r="C5" s="309"/>
      <c r="D5" s="309"/>
      <c r="E5" s="309"/>
      <c r="F5" s="309"/>
      <c r="G5" s="309"/>
      <c r="H5" s="309"/>
      <c r="I5" s="309"/>
      <c r="J5" s="383"/>
    </row>
    <row r="6" spans="2:10" ht="15.5">
      <c r="B6" s="382"/>
      <c r="C6" s="311" t="s">
        <v>926</v>
      </c>
      <c r="D6" s="309"/>
      <c r="E6" s="309"/>
      <c r="F6" s="309"/>
      <c r="G6" s="309"/>
      <c r="H6" s="309"/>
      <c r="I6" s="309"/>
      <c r="J6" s="383"/>
    </row>
    <row r="7" spans="2:10" ht="16" thickBot="1">
      <c r="B7" s="382"/>
      <c r="C7" s="309"/>
      <c r="D7" s="309"/>
      <c r="E7" s="309"/>
      <c r="F7" s="309"/>
      <c r="G7" s="309"/>
      <c r="H7" s="309"/>
      <c r="I7" s="309"/>
      <c r="J7" s="383"/>
    </row>
    <row r="8" spans="2:10" ht="20" customHeight="1" thickTop="1" thickBot="1">
      <c r="B8" s="382"/>
      <c r="C8" s="962" t="s">
        <v>927</v>
      </c>
      <c r="D8" s="963"/>
      <c r="E8" s="963"/>
      <c r="F8" s="965"/>
      <c r="G8" s="375">
        <v>0</v>
      </c>
      <c r="H8" s="372"/>
      <c r="I8" s="309"/>
      <c r="J8" s="383"/>
    </row>
    <row r="9" spans="2:10" ht="20" customHeight="1" thickTop="1" thickBot="1">
      <c r="B9" s="382"/>
      <c r="C9" s="962" t="s">
        <v>928</v>
      </c>
      <c r="D9" s="963"/>
      <c r="E9" s="963"/>
      <c r="F9" s="965"/>
      <c r="G9" s="376">
        <v>0</v>
      </c>
      <c r="H9" s="318"/>
      <c r="I9" s="309"/>
      <c r="J9" s="383"/>
    </row>
    <row r="10" spans="2:10" ht="20" customHeight="1" thickTop="1" thickBot="1">
      <c r="B10" s="382"/>
      <c r="C10" s="962" t="s">
        <v>929</v>
      </c>
      <c r="D10" s="963"/>
      <c r="E10" s="963"/>
      <c r="F10" s="965"/>
      <c r="G10" s="376">
        <v>0</v>
      </c>
      <c r="H10" s="318"/>
      <c r="I10" s="309"/>
      <c r="J10" s="383"/>
    </row>
    <row r="11" spans="2:10" ht="20" customHeight="1" thickTop="1" thickBot="1">
      <c r="B11" s="382"/>
      <c r="C11" s="962" t="s">
        <v>930</v>
      </c>
      <c r="D11" s="963"/>
      <c r="E11" s="963"/>
      <c r="F11" s="965"/>
      <c r="G11" s="376">
        <v>0</v>
      </c>
      <c r="H11" s="318"/>
      <c r="I11" s="309"/>
      <c r="J11" s="383"/>
    </row>
    <row r="12" spans="2:10" ht="20" customHeight="1" thickTop="1" thickBot="1">
      <c r="B12" s="382"/>
      <c r="C12" s="962" t="s">
        <v>931</v>
      </c>
      <c r="D12" s="963"/>
      <c r="E12" s="963"/>
      <c r="F12" s="965"/>
      <c r="G12" s="373">
        <v>0</v>
      </c>
      <c r="H12" s="374">
        <f>IFERROR(G12/'Unit Mix'!S50,0)</f>
        <v>0</v>
      </c>
      <c r="I12" s="309" t="s">
        <v>932</v>
      </c>
      <c r="J12" s="383"/>
    </row>
    <row r="13" spans="2:10" ht="20" customHeight="1" thickTop="1" thickBot="1">
      <c r="B13" s="382"/>
      <c r="C13" s="962" t="s">
        <v>933</v>
      </c>
      <c r="D13" s="963"/>
      <c r="E13" s="963"/>
      <c r="F13" s="965"/>
      <c r="G13" s="376">
        <v>0</v>
      </c>
      <c r="H13" s="318"/>
      <c r="I13" s="309"/>
      <c r="J13" s="383"/>
    </row>
    <row r="14" spans="2:10" ht="20" customHeight="1" thickTop="1">
      <c r="B14" s="382"/>
      <c r="C14" s="309"/>
      <c r="D14" s="309"/>
      <c r="E14" s="309"/>
      <c r="F14" s="309"/>
      <c r="G14" s="309"/>
      <c r="H14" s="309"/>
      <c r="I14" s="309"/>
      <c r="J14" s="383"/>
    </row>
    <row r="15" spans="2:10" ht="20" customHeight="1">
      <c r="B15" s="382"/>
      <c r="C15" s="311" t="s">
        <v>934</v>
      </c>
      <c r="D15" s="309"/>
      <c r="E15" s="309"/>
      <c r="F15" s="309"/>
      <c r="G15" s="309"/>
      <c r="H15" s="309"/>
      <c r="I15" s="309"/>
      <c r="J15" s="383"/>
    </row>
    <row r="16" spans="2:10" ht="20" customHeight="1" thickBot="1">
      <c r="B16" s="382"/>
      <c r="C16" s="311"/>
      <c r="D16" s="309"/>
      <c r="E16" s="309"/>
      <c r="F16" s="309"/>
      <c r="G16" s="309"/>
      <c r="H16" s="309"/>
      <c r="I16" s="309"/>
      <c r="J16" s="383"/>
    </row>
    <row r="17" spans="2:10" ht="20" customHeight="1" thickTop="1" thickBot="1">
      <c r="B17" s="382"/>
      <c r="C17" s="309"/>
      <c r="D17" s="962" t="s">
        <v>935</v>
      </c>
      <c r="E17" s="963"/>
      <c r="F17" s="964"/>
      <c r="G17" s="373">
        <v>0</v>
      </c>
      <c r="H17" s="374">
        <f>IFERROR(G17/'Unit Mix'!S50,0)</f>
        <v>0</v>
      </c>
      <c r="I17" s="309" t="s">
        <v>932</v>
      </c>
      <c r="J17" s="384"/>
    </row>
    <row r="18" spans="2:10" ht="20" customHeight="1" thickTop="1" thickBot="1">
      <c r="B18" s="382"/>
      <c r="C18" s="309"/>
      <c r="D18" s="966" t="s">
        <v>936</v>
      </c>
      <c r="E18" s="966"/>
      <c r="F18" s="962"/>
      <c r="G18" s="376">
        <v>0</v>
      </c>
      <c r="H18" s="374"/>
      <c r="I18" s="309"/>
      <c r="J18" s="384"/>
    </row>
    <row r="19" spans="2:10" ht="20" customHeight="1" thickTop="1" thickBot="1">
      <c r="B19" s="382"/>
      <c r="C19" s="309"/>
      <c r="D19" s="316"/>
      <c r="E19" s="629" t="s">
        <v>179</v>
      </c>
      <c r="F19" s="310"/>
      <c r="G19" s="315"/>
      <c r="H19" s="315"/>
      <c r="J19" s="384"/>
    </row>
    <row r="20" spans="2:10" ht="20" customHeight="1" thickTop="1" thickBot="1">
      <c r="B20" s="382"/>
      <c r="C20" s="309"/>
      <c r="D20" s="962" t="s">
        <v>937</v>
      </c>
      <c r="E20" s="963"/>
      <c r="F20" s="965"/>
      <c r="G20" s="376">
        <v>0</v>
      </c>
      <c r="H20" s="317"/>
      <c r="I20" s="309"/>
      <c r="J20" s="383"/>
    </row>
    <row r="21" spans="2:10" ht="20" customHeight="1" thickTop="1" thickBot="1">
      <c r="B21" s="385"/>
      <c r="C21" s="386"/>
      <c r="D21" s="387"/>
      <c r="E21" s="387"/>
      <c r="F21" s="387"/>
      <c r="G21" s="387"/>
      <c r="H21" s="388"/>
      <c r="I21" s="386"/>
      <c r="J21" s="389"/>
    </row>
    <row r="22" spans="2:10" ht="15.5">
      <c r="B22" s="309"/>
      <c r="C22" s="309"/>
      <c r="D22" s="309"/>
      <c r="E22" s="309"/>
      <c r="F22" s="309"/>
      <c r="G22" s="309"/>
      <c r="H22" s="309"/>
      <c r="I22" s="309"/>
      <c r="J22" s="310" t="s">
        <v>1172</v>
      </c>
    </row>
    <row r="23" spans="2:10">
      <c r="J23" s="316"/>
    </row>
  </sheetData>
  <sheetProtection algorithmName="SHA-512" hashValue="TiNkIg/lBc1gRb78yMt0cCu53SdI95Qq+31bWaLbcpgwfOQn3hGSk+6AwHca43g7muZYbsLOo2Yoxo7Vbbx0DQ==" saltValue="4dh2v2WrIqkoCyR4Su5lBQ==" spinCount="100000" sheet="1" selectLockedCells="1"/>
  <mergeCells count="9">
    <mergeCell ref="D17:F17"/>
    <mergeCell ref="D20:F20"/>
    <mergeCell ref="D18:F18"/>
    <mergeCell ref="C8:F8"/>
    <mergeCell ref="C9:F9"/>
    <mergeCell ref="C10:F10"/>
    <mergeCell ref="C11:F11"/>
    <mergeCell ref="C12:F12"/>
    <mergeCell ref="C13:F13"/>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E69"/>
  <sheetViews>
    <sheetView tabSelected="1" zoomScale="60" zoomScaleNormal="60" workbookViewId="0">
      <pane xSplit="1" ySplit="9" topLeftCell="B25" activePane="bottomRight" state="frozen"/>
      <selection pane="topRight" activeCell="B1" sqref="B1"/>
      <selection pane="bottomLeft" activeCell="A10" sqref="A10"/>
      <selection pane="bottomRight" activeCell="E20" sqref="E20"/>
    </sheetView>
  </sheetViews>
  <sheetFormatPr defaultColWidth="9.1796875" defaultRowHeight="20.25" customHeight="1"/>
  <cols>
    <col min="1" max="1" width="3.453125" style="279" customWidth="1"/>
    <col min="2" max="2" width="2.81640625" style="279" customWidth="1"/>
    <col min="3" max="3" width="54.453125" style="279" customWidth="1"/>
    <col min="4" max="4" width="16.36328125" style="279" customWidth="1"/>
    <col min="5" max="7" width="12.6328125" style="279" customWidth="1"/>
    <col min="8" max="10" width="13.453125" style="279" customWidth="1"/>
    <col min="11" max="28" width="12.6328125" style="279" customWidth="1"/>
    <col min="29" max="257" width="9.1796875" style="279"/>
    <col min="258" max="258" width="2.81640625" style="279" customWidth="1"/>
    <col min="259" max="259" width="43.36328125" style="279" customWidth="1"/>
    <col min="260" max="274" width="12.6328125" style="279" customWidth="1"/>
    <col min="275" max="283" width="9.6328125" style="279" customWidth="1"/>
    <col min="284" max="513" width="9.1796875" style="279"/>
    <col min="514" max="514" width="2.81640625" style="279" customWidth="1"/>
    <col min="515" max="515" width="43.36328125" style="279" customWidth="1"/>
    <col min="516" max="530" width="12.6328125" style="279" customWidth="1"/>
    <col min="531" max="539" width="9.6328125" style="279" customWidth="1"/>
    <col min="540" max="769" width="9.1796875" style="279"/>
    <col min="770" max="770" width="2.81640625" style="279" customWidth="1"/>
    <col min="771" max="771" width="43.36328125" style="279" customWidth="1"/>
    <col min="772" max="786" width="12.6328125" style="279" customWidth="1"/>
    <col min="787" max="795" width="9.6328125" style="279" customWidth="1"/>
    <col min="796" max="1025" width="9.1796875" style="279"/>
    <col min="1026" max="1026" width="2.81640625" style="279" customWidth="1"/>
    <col min="1027" max="1027" width="43.36328125" style="279" customWidth="1"/>
    <col min="1028" max="1042" width="12.6328125" style="279" customWidth="1"/>
    <col min="1043" max="1051" width="9.6328125" style="279" customWidth="1"/>
    <col min="1052" max="1281" width="9.1796875" style="279"/>
    <col min="1282" max="1282" width="2.81640625" style="279" customWidth="1"/>
    <col min="1283" max="1283" width="43.36328125" style="279" customWidth="1"/>
    <col min="1284" max="1298" width="12.6328125" style="279" customWidth="1"/>
    <col min="1299" max="1307" width="9.6328125" style="279" customWidth="1"/>
    <col min="1308" max="1537" width="9.1796875" style="279"/>
    <col min="1538" max="1538" width="2.81640625" style="279" customWidth="1"/>
    <col min="1539" max="1539" width="43.36328125" style="279" customWidth="1"/>
    <col min="1540" max="1554" width="12.6328125" style="279" customWidth="1"/>
    <col min="1555" max="1563" width="9.6328125" style="279" customWidth="1"/>
    <col min="1564" max="1793" width="9.1796875" style="279"/>
    <col min="1794" max="1794" width="2.81640625" style="279" customWidth="1"/>
    <col min="1795" max="1795" width="43.36328125" style="279" customWidth="1"/>
    <col min="1796" max="1810" width="12.6328125" style="279" customWidth="1"/>
    <col min="1811" max="1819" width="9.6328125" style="279" customWidth="1"/>
    <col min="1820" max="2049" width="9.1796875" style="279"/>
    <col min="2050" max="2050" width="2.81640625" style="279" customWidth="1"/>
    <col min="2051" max="2051" width="43.36328125" style="279" customWidth="1"/>
    <col min="2052" max="2066" width="12.6328125" style="279" customWidth="1"/>
    <col min="2067" max="2075" width="9.6328125" style="279" customWidth="1"/>
    <col min="2076" max="2305" width="9.1796875" style="279"/>
    <col min="2306" max="2306" width="2.81640625" style="279" customWidth="1"/>
    <col min="2307" max="2307" width="43.36328125" style="279" customWidth="1"/>
    <col min="2308" max="2322" width="12.6328125" style="279" customWidth="1"/>
    <col min="2323" max="2331" width="9.6328125" style="279" customWidth="1"/>
    <col min="2332" max="2561" width="9.1796875" style="279"/>
    <col min="2562" max="2562" width="2.81640625" style="279" customWidth="1"/>
    <col min="2563" max="2563" width="43.36328125" style="279" customWidth="1"/>
    <col min="2564" max="2578" width="12.6328125" style="279" customWidth="1"/>
    <col min="2579" max="2587" width="9.6328125" style="279" customWidth="1"/>
    <col min="2588" max="2817" width="9.1796875" style="279"/>
    <col min="2818" max="2818" width="2.81640625" style="279" customWidth="1"/>
    <col min="2819" max="2819" width="43.36328125" style="279" customWidth="1"/>
    <col min="2820" max="2834" width="12.6328125" style="279" customWidth="1"/>
    <col min="2835" max="2843" width="9.6328125" style="279" customWidth="1"/>
    <col min="2844" max="3073" width="9.1796875" style="279"/>
    <col min="3074" max="3074" width="2.81640625" style="279" customWidth="1"/>
    <col min="3075" max="3075" width="43.36328125" style="279" customWidth="1"/>
    <col min="3076" max="3090" width="12.6328125" style="279" customWidth="1"/>
    <col min="3091" max="3099" width="9.6328125" style="279" customWidth="1"/>
    <col min="3100" max="3329" width="9.1796875" style="279"/>
    <col min="3330" max="3330" width="2.81640625" style="279" customWidth="1"/>
    <col min="3331" max="3331" width="43.36328125" style="279" customWidth="1"/>
    <col min="3332" max="3346" width="12.6328125" style="279" customWidth="1"/>
    <col min="3347" max="3355" width="9.6328125" style="279" customWidth="1"/>
    <col min="3356" max="3585" width="9.1796875" style="279"/>
    <col min="3586" max="3586" width="2.81640625" style="279" customWidth="1"/>
    <col min="3587" max="3587" width="43.36328125" style="279" customWidth="1"/>
    <col min="3588" max="3602" width="12.6328125" style="279" customWidth="1"/>
    <col min="3603" max="3611" width="9.6328125" style="279" customWidth="1"/>
    <col min="3612" max="3841" width="9.1796875" style="279"/>
    <col min="3842" max="3842" width="2.81640625" style="279" customWidth="1"/>
    <col min="3843" max="3843" width="43.36328125" style="279" customWidth="1"/>
    <col min="3844" max="3858" width="12.6328125" style="279" customWidth="1"/>
    <col min="3859" max="3867" width="9.6328125" style="279" customWidth="1"/>
    <col min="3868" max="4097" width="9.1796875" style="279"/>
    <col min="4098" max="4098" width="2.81640625" style="279" customWidth="1"/>
    <col min="4099" max="4099" width="43.36328125" style="279" customWidth="1"/>
    <col min="4100" max="4114" width="12.6328125" style="279" customWidth="1"/>
    <col min="4115" max="4123" width="9.6328125" style="279" customWidth="1"/>
    <col min="4124" max="4353" width="9.1796875" style="279"/>
    <col min="4354" max="4354" width="2.81640625" style="279" customWidth="1"/>
    <col min="4355" max="4355" width="43.36328125" style="279" customWidth="1"/>
    <col min="4356" max="4370" width="12.6328125" style="279" customWidth="1"/>
    <col min="4371" max="4379" width="9.6328125" style="279" customWidth="1"/>
    <col min="4380" max="4609" width="9.1796875" style="279"/>
    <col min="4610" max="4610" width="2.81640625" style="279" customWidth="1"/>
    <col min="4611" max="4611" width="43.36328125" style="279" customWidth="1"/>
    <col min="4612" max="4626" width="12.6328125" style="279" customWidth="1"/>
    <col min="4627" max="4635" width="9.6328125" style="279" customWidth="1"/>
    <col min="4636" max="4865" width="9.1796875" style="279"/>
    <col min="4866" max="4866" width="2.81640625" style="279" customWidth="1"/>
    <col min="4867" max="4867" width="43.36328125" style="279" customWidth="1"/>
    <col min="4868" max="4882" width="12.6328125" style="279" customWidth="1"/>
    <col min="4883" max="4891" width="9.6328125" style="279" customWidth="1"/>
    <col min="4892" max="5121" width="9.1796875" style="279"/>
    <col min="5122" max="5122" width="2.81640625" style="279" customWidth="1"/>
    <col min="5123" max="5123" width="43.36328125" style="279" customWidth="1"/>
    <col min="5124" max="5138" width="12.6328125" style="279" customWidth="1"/>
    <col min="5139" max="5147" width="9.6328125" style="279" customWidth="1"/>
    <col min="5148" max="5377" width="9.1796875" style="279"/>
    <col min="5378" max="5378" width="2.81640625" style="279" customWidth="1"/>
    <col min="5379" max="5379" width="43.36328125" style="279" customWidth="1"/>
    <col min="5380" max="5394" width="12.6328125" style="279" customWidth="1"/>
    <col min="5395" max="5403" width="9.6328125" style="279" customWidth="1"/>
    <col min="5404" max="5633" width="9.1796875" style="279"/>
    <col min="5634" max="5634" width="2.81640625" style="279" customWidth="1"/>
    <col min="5635" max="5635" width="43.36328125" style="279" customWidth="1"/>
    <col min="5636" max="5650" width="12.6328125" style="279" customWidth="1"/>
    <col min="5651" max="5659" width="9.6328125" style="279" customWidth="1"/>
    <col min="5660" max="5889" width="9.1796875" style="279"/>
    <col min="5890" max="5890" width="2.81640625" style="279" customWidth="1"/>
    <col min="5891" max="5891" width="43.36328125" style="279" customWidth="1"/>
    <col min="5892" max="5906" width="12.6328125" style="279" customWidth="1"/>
    <col min="5907" max="5915" width="9.6328125" style="279" customWidth="1"/>
    <col min="5916" max="6145" width="9.1796875" style="279"/>
    <col min="6146" max="6146" width="2.81640625" style="279" customWidth="1"/>
    <col min="6147" max="6147" width="43.36328125" style="279" customWidth="1"/>
    <col min="6148" max="6162" width="12.6328125" style="279" customWidth="1"/>
    <col min="6163" max="6171" width="9.6328125" style="279" customWidth="1"/>
    <col min="6172" max="6401" width="9.1796875" style="279"/>
    <col min="6402" max="6402" width="2.81640625" style="279" customWidth="1"/>
    <col min="6403" max="6403" width="43.36328125" style="279" customWidth="1"/>
    <col min="6404" max="6418" width="12.6328125" style="279" customWidth="1"/>
    <col min="6419" max="6427" width="9.6328125" style="279" customWidth="1"/>
    <col min="6428" max="6657" width="9.1796875" style="279"/>
    <col min="6658" max="6658" width="2.81640625" style="279" customWidth="1"/>
    <col min="6659" max="6659" width="43.36328125" style="279" customWidth="1"/>
    <col min="6660" max="6674" width="12.6328125" style="279" customWidth="1"/>
    <col min="6675" max="6683" width="9.6328125" style="279" customWidth="1"/>
    <col min="6684" max="6913" width="9.1796875" style="279"/>
    <col min="6914" max="6914" width="2.81640625" style="279" customWidth="1"/>
    <col min="6915" max="6915" width="43.36328125" style="279" customWidth="1"/>
    <col min="6916" max="6930" width="12.6328125" style="279" customWidth="1"/>
    <col min="6931" max="6939" width="9.6328125" style="279" customWidth="1"/>
    <col min="6940" max="7169" width="9.1796875" style="279"/>
    <col min="7170" max="7170" width="2.81640625" style="279" customWidth="1"/>
    <col min="7171" max="7171" width="43.36328125" style="279" customWidth="1"/>
    <col min="7172" max="7186" width="12.6328125" style="279" customWidth="1"/>
    <col min="7187" max="7195" width="9.6328125" style="279" customWidth="1"/>
    <col min="7196" max="7425" width="9.1796875" style="279"/>
    <col min="7426" max="7426" width="2.81640625" style="279" customWidth="1"/>
    <col min="7427" max="7427" width="43.36328125" style="279" customWidth="1"/>
    <col min="7428" max="7442" width="12.6328125" style="279" customWidth="1"/>
    <col min="7443" max="7451" width="9.6328125" style="279" customWidth="1"/>
    <col min="7452" max="7681" width="9.1796875" style="279"/>
    <col min="7682" max="7682" width="2.81640625" style="279" customWidth="1"/>
    <col min="7683" max="7683" width="43.36328125" style="279" customWidth="1"/>
    <col min="7684" max="7698" width="12.6328125" style="279" customWidth="1"/>
    <col min="7699" max="7707" width="9.6328125" style="279" customWidth="1"/>
    <col min="7708" max="7937" width="9.1796875" style="279"/>
    <col min="7938" max="7938" width="2.81640625" style="279" customWidth="1"/>
    <col min="7939" max="7939" width="43.36328125" style="279" customWidth="1"/>
    <col min="7940" max="7954" width="12.6328125" style="279" customWidth="1"/>
    <col min="7955" max="7963" width="9.6328125" style="279" customWidth="1"/>
    <col min="7964" max="8193" width="9.1796875" style="279"/>
    <col min="8194" max="8194" width="2.81640625" style="279" customWidth="1"/>
    <col min="8195" max="8195" width="43.36328125" style="279" customWidth="1"/>
    <col min="8196" max="8210" width="12.6328125" style="279" customWidth="1"/>
    <col min="8211" max="8219" width="9.6328125" style="279" customWidth="1"/>
    <col min="8220" max="8449" width="9.1796875" style="279"/>
    <col min="8450" max="8450" width="2.81640625" style="279" customWidth="1"/>
    <col min="8451" max="8451" width="43.36328125" style="279" customWidth="1"/>
    <col min="8452" max="8466" width="12.6328125" style="279" customWidth="1"/>
    <col min="8467" max="8475" width="9.6328125" style="279" customWidth="1"/>
    <col min="8476" max="8705" width="9.1796875" style="279"/>
    <col min="8706" max="8706" width="2.81640625" style="279" customWidth="1"/>
    <col min="8707" max="8707" width="43.36328125" style="279" customWidth="1"/>
    <col min="8708" max="8722" width="12.6328125" style="279" customWidth="1"/>
    <col min="8723" max="8731" width="9.6328125" style="279" customWidth="1"/>
    <col min="8732" max="8961" width="9.1796875" style="279"/>
    <col min="8962" max="8962" width="2.81640625" style="279" customWidth="1"/>
    <col min="8963" max="8963" width="43.36328125" style="279" customWidth="1"/>
    <col min="8964" max="8978" width="12.6328125" style="279" customWidth="1"/>
    <col min="8979" max="8987" width="9.6328125" style="279" customWidth="1"/>
    <col min="8988" max="9217" width="9.1796875" style="279"/>
    <col min="9218" max="9218" width="2.81640625" style="279" customWidth="1"/>
    <col min="9219" max="9219" width="43.36328125" style="279" customWidth="1"/>
    <col min="9220" max="9234" width="12.6328125" style="279" customWidth="1"/>
    <col min="9235" max="9243" width="9.6328125" style="279" customWidth="1"/>
    <col min="9244" max="9473" width="9.1796875" style="279"/>
    <col min="9474" max="9474" width="2.81640625" style="279" customWidth="1"/>
    <col min="9475" max="9475" width="43.36328125" style="279" customWidth="1"/>
    <col min="9476" max="9490" width="12.6328125" style="279" customWidth="1"/>
    <col min="9491" max="9499" width="9.6328125" style="279" customWidth="1"/>
    <col min="9500" max="9729" width="9.1796875" style="279"/>
    <col min="9730" max="9730" width="2.81640625" style="279" customWidth="1"/>
    <col min="9731" max="9731" width="43.36328125" style="279" customWidth="1"/>
    <col min="9732" max="9746" width="12.6328125" style="279" customWidth="1"/>
    <col min="9747" max="9755" width="9.6328125" style="279" customWidth="1"/>
    <col min="9756" max="9985" width="9.1796875" style="279"/>
    <col min="9986" max="9986" width="2.81640625" style="279" customWidth="1"/>
    <col min="9987" max="9987" width="43.36328125" style="279" customWidth="1"/>
    <col min="9988" max="10002" width="12.6328125" style="279" customWidth="1"/>
    <col min="10003" max="10011" width="9.6328125" style="279" customWidth="1"/>
    <col min="10012" max="10241" width="9.1796875" style="279"/>
    <col min="10242" max="10242" width="2.81640625" style="279" customWidth="1"/>
    <col min="10243" max="10243" width="43.36328125" style="279" customWidth="1"/>
    <col min="10244" max="10258" width="12.6328125" style="279" customWidth="1"/>
    <col min="10259" max="10267" width="9.6328125" style="279" customWidth="1"/>
    <col min="10268" max="10497" width="9.1796875" style="279"/>
    <col min="10498" max="10498" width="2.81640625" style="279" customWidth="1"/>
    <col min="10499" max="10499" width="43.36328125" style="279" customWidth="1"/>
    <col min="10500" max="10514" width="12.6328125" style="279" customWidth="1"/>
    <col min="10515" max="10523" width="9.6328125" style="279" customWidth="1"/>
    <col min="10524" max="10753" width="9.1796875" style="279"/>
    <col min="10754" max="10754" width="2.81640625" style="279" customWidth="1"/>
    <col min="10755" max="10755" width="43.36328125" style="279" customWidth="1"/>
    <col min="10756" max="10770" width="12.6328125" style="279" customWidth="1"/>
    <col min="10771" max="10779" width="9.6328125" style="279" customWidth="1"/>
    <col min="10780" max="11009" width="9.1796875" style="279"/>
    <col min="11010" max="11010" width="2.81640625" style="279" customWidth="1"/>
    <col min="11011" max="11011" width="43.36328125" style="279" customWidth="1"/>
    <col min="11012" max="11026" width="12.6328125" style="279" customWidth="1"/>
    <col min="11027" max="11035" width="9.6328125" style="279" customWidth="1"/>
    <col min="11036" max="11265" width="9.1796875" style="279"/>
    <col min="11266" max="11266" width="2.81640625" style="279" customWidth="1"/>
    <col min="11267" max="11267" width="43.36328125" style="279" customWidth="1"/>
    <col min="11268" max="11282" width="12.6328125" style="279" customWidth="1"/>
    <col min="11283" max="11291" width="9.6328125" style="279" customWidth="1"/>
    <col min="11292" max="11521" width="9.1796875" style="279"/>
    <col min="11522" max="11522" width="2.81640625" style="279" customWidth="1"/>
    <col min="11523" max="11523" width="43.36328125" style="279" customWidth="1"/>
    <col min="11524" max="11538" width="12.6328125" style="279" customWidth="1"/>
    <col min="11539" max="11547" width="9.6328125" style="279" customWidth="1"/>
    <col min="11548" max="11777" width="9.1796875" style="279"/>
    <col min="11778" max="11778" width="2.81640625" style="279" customWidth="1"/>
    <col min="11779" max="11779" width="43.36328125" style="279" customWidth="1"/>
    <col min="11780" max="11794" width="12.6328125" style="279" customWidth="1"/>
    <col min="11795" max="11803" width="9.6328125" style="279" customWidth="1"/>
    <col min="11804" max="12033" width="9.1796875" style="279"/>
    <col min="12034" max="12034" width="2.81640625" style="279" customWidth="1"/>
    <col min="12035" max="12035" width="43.36328125" style="279" customWidth="1"/>
    <col min="12036" max="12050" width="12.6328125" style="279" customWidth="1"/>
    <col min="12051" max="12059" width="9.6328125" style="279" customWidth="1"/>
    <col min="12060" max="12289" width="9.1796875" style="279"/>
    <col min="12290" max="12290" width="2.81640625" style="279" customWidth="1"/>
    <col min="12291" max="12291" width="43.36328125" style="279" customWidth="1"/>
    <col min="12292" max="12306" width="12.6328125" style="279" customWidth="1"/>
    <col min="12307" max="12315" width="9.6328125" style="279" customWidth="1"/>
    <col min="12316" max="12545" width="9.1796875" style="279"/>
    <col min="12546" max="12546" width="2.81640625" style="279" customWidth="1"/>
    <col min="12547" max="12547" width="43.36328125" style="279" customWidth="1"/>
    <col min="12548" max="12562" width="12.6328125" style="279" customWidth="1"/>
    <col min="12563" max="12571" width="9.6328125" style="279" customWidth="1"/>
    <col min="12572" max="12801" width="9.1796875" style="279"/>
    <col min="12802" max="12802" width="2.81640625" style="279" customWidth="1"/>
    <col min="12803" max="12803" width="43.36328125" style="279" customWidth="1"/>
    <col min="12804" max="12818" width="12.6328125" style="279" customWidth="1"/>
    <col min="12819" max="12827" width="9.6328125" style="279" customWidth="1"/>
    <col min="12828" max="13057" width="9.1796875" style="279"/>
    <col min="13058" max="13058" width="2.81640625" style="279" customWidth="1"/>
    <col min="13059" max="13059" width="43.36328125" style="279" customWidth="1"/>
    <col min="13060" max="13074" width="12.6328125" style="279" customWidth="1"/>
    <col min="13075" max="13083" width="9.6328125" style="279" customWidth="1"/>
    <col min="13084" max="13313" width="9.1796875" style="279"/>
    <col min="13314" max="13314" width="2.81640625" style="279" customWidth="1"/>
    <col min="13315" max="13315" width="43.36328125" style="279" customWidth="1"/>
    <col min="13316" max="13330" width="12.6328125" style="279" customWidth="1"/>
    <col min="13331" max="13339" width="9.6328125" style="279" customWidth="1"/>
    <col min="13340" max="13569" width="9.1796875" style="279"/>
    <col min="13570" max="13570" width="2.81640625" style="279" customWidth="1"/>
    <col min="13571" max="13571" width="43.36328125" style="279" customWidth="1"/>
    <col min="13572" max="13586" width="12.6328125" style="279" customWidth="1"/>
    <col min="13587" max="13595" width="9.6328125" style="279" customWidth="1"/>
    <col min="13596" max="13825" width="9.1796875" style="279"/>
    <col min="13826" max="13826" width="2.81640625" style="279" customWidth="1"/>
    <col min="13827" max="13827" width="43.36328125" style="279" customWidth="1"/>
    <col min="13828" max="13842" width="12.6328125" style="279" customWidth="1"/>
    <col min="13843" max="13851" width="9.6328125" style="279" customWidth="1"/>
    <col min="13852" max="14081" width="9.1796875" style="279"/>
    <col min="14082" max="14082" width="2.81640625" style="279" customWidth="1"/>
    <col min="14083" max="14083" width="43.36328125" style="279" customWidth="1"/>
    <col min="14084" max="14098" width="12.6328125" style="279" customWidth="1"/>
    <col min="14099" max="14107" width="9.6328125" style="279" customWidth="1"/>
    <col min="14108" max="14337" width="9.1796875" style="279"/>
    <col min="14338" max="14338" width="2.81640625" style="279" customWidth="1"/>
    <col min="14339" max="14339" width="43.36328125" style="279" customWidth="1"/>
    <col min="14340" max="14354" width="12.6328125" style="279" customWidth="1"/>
    <col min="14355" max="14363" width="9.6328125" style="279" customWidth="1"/>
    <col min="14364" max="14593" width="9.1796875" style="279"/>
    <col min="14594" max="14594" width="2.81640625" style="279" customWidth="1"/>
    <col min="14595" max="14595" width="43.36328125" style="279" customWidth="1"/>
    <col min="14596" max="14610" width="12.6328125" style="279" customWidth="1"/>
    <col min="14611" max="14619" width="9.6328125" style="279" customWidth="1"/>
    <col min="14620" max="14849" width="9.1796875" style="279"/>
    <col min="14850" max="14850" width="2.81640625" style="279" customWidth="1"/>
    <col min="14851" max="14851" width="43.36328125" style="279" customWidth="1"/>
    <col min="14852" max="14866" width="12.6328125" style="279" customWidth="1"/>
    <col min="14867" max="14875" width="9.6328125" style="279" customWidth="1"/>
    <col min="14876" max="15105" width="9.1796875" style="279"/>
    <col min="15106" max="15106" width="2.81640625" style="279" customWidth="1"/>
    <col min="15107" max="15107" width="43.36328125" style="279" customWidth="1"/>
    <col min="15108" max="15122" width="12.6328125" style="279" customWidth="1"/>
    <col min="15123" max="15131" width="9.6328125" style="279" customWidth="1"/>
    <col min="15132" max="15361" width="9.1796875" style="279"/>
    <col min="15362" max="15362" width="2.81640625" style="279" customWidth="1"/>
    <col min="15363" max="15363" width="43.36328125" style="279" customWidth="1"/>
    <col min="15364" max="15378" width="12.6328125" style="279" customWidth="1"/>
    <col min="15379" max="15387" width="9.6328125" style="279" customWidth="1"/>
    <col min="15388" max="15617" width="9.1796875" style="279"/>
    <col min="15618" max="15618" width="2.81640625" style="279" customWidth="1"/>
    <col min="15619" max="15619" width="43.36328125" style="279" customWidth="1"/>
    <col min="15620" max="15634" width="12.6328125" style="279" customWidth="1"/>
    <col min="15635" max="15643" width="9.6328125" style="279" customWidth="1"/>
    <col min="15644" max="15873" width="9.1796875" style="279"/>
    <col min="15874" max="15874" width="2.81640625" style="279" customWidth="1"/>
    <col min="15875" max="15875" width="43.36328125" style="279" customWidth="1"/>
    <col min="15876" max="15890" width="12.6328125" style="279" customWidth="1"/>
    <col min="15891" max="15899" width="9.6328125" style="279" customWidth="1"/>
    <col min="15900" max="16129" width="9.1796875" style="279"/>
    <col min="16130" max="16130" width="2.81640625" style="279" customWidth="1"/>
    <col min="16131" max="16131" width="43.36328125" style="279" customWidth="1"/>
    <col min="16132" max="16146" width="12.6328125" style="279" customWidth="1"/>
    <col min="16147" max="16155" width="9.6328125" style="279" customWidth="1"/>
    <col min="16156" max="16384" width="9.1796875" style="279"/>
  </cols>
  <sheetData>
    <row r="1" spans="1:28" s="625" customFormat="1" ht="14.25" customHeight="1" thickBot="1">
      <c r="C1" s="626"/>
      <c r="D1" s="276"/>
    </row>
    <row r="2" spans="1:28" ht="20.25" customHeight="1">
      <c r="A2" s="35"/>
      <c r="B2" s="451"/>
      <c r="C2" s="378"/>
      <c r="D2" s="378"/>
      <c r="E2" s="378"/>
      <c r="F2" s="378"/>
      <c r="G2" s="378"/>
      <c r="H2" s="681"/>
      <c r="I2" s="681"/>
      <c r="J2" s="681"/>
      <c r="K2" s="378"/>
      <c r="L2" s="967" t="s">
        <v>1170</v>
      </c>
      <c r="M2" s="967"/>
      <c r="N2" s="967"/>
      <c r="O2" s="378"/>
      <c r="P2" s="378"/>
      <c r="Q2" s="378"/>
      <c r="R2" s="378"/>
      <c r="S2" s="378"/>
      <c r="T2" s="378"/>
      <c r="U2" s="378"/>
      <c r="V2" s="378"/>
      <c r="W2" s="672"/>
      <c r="X2" s="35"/>
      <c r="Y2" s="35"/>
      <c r="Z2" s="35"/>
      <c r="AA2" s="35"/>
      <c r="AB2" s="35"/>
    </row>
    <row r="3" spans="1:28" ht="20.25" customHeight="1">
      <c r="A3" s="35"/>
      <c r="B3" s="437"/>
      <c r="C3" s="683" t="s">
        <v>616</v>
      </c>
      <c r="D3" s="684" t="str">
        <f>'Unit Mix'!G6</f>
        <v>Housing Authority of Sample City</v>
      </c>
      <c r="E3" s="35"/>
      <c r="F3" s="35"/>
      <c r="G3" s="35"/>
      <c r="H3" s="35"/>
      <c r="I3" s="35"/>
      <c r="J3" s="35"/>
      <c r="K3" s="35"/>
      <c r="L3" s="35"/>
      <c r="M3" s="35"/>
      <c r="N3" s="35"/>
      <c r="O3" s="35"/>
      <c r="P3" s="35"/>
      <c r="Q3" s="35"/>
      <c r="R3" s="35"/>
      <c r="S3" s="35"/>
      <c r="T3" s="35"/>
      <c r="U3" s="35"/>
      <c r="V3" s="35"/>
      <c r="W3" s="673"/>
      <c r="X3" s="35"/>
      <c r="Y3" s="35"/>
      <c r="Z3" s="35"/>
      <c r="AA3" s="35"/>
      <c r="AB3" s="35"/>
    </row>
    <row r="4" spans="1:28" ht="20.25" customHeight="1">
      <c r="A4" s="35"/>
      <c r="B4" s="437"/>
      <c r="C4" s="683" t="s">
        <v>618</v>
      </c>
      <c r="D4" s="684" t="str">
        <f>'Unit Mix'!G7</f>
        <v>Sample Grant Name</v>
      </c>
      <c r="E4" s="35"/>
      <c r="F4" s="35"/>
      <c r="G4" s="35"/>
      <c r="H4" s="35"/>
      <c r="I4" s="35"/>
      <c r="J4" s="35"/>
      <c r="K4" s="35"/>
      <c r="L4" s="35"/>
      <c r="M4" s="35"/>
      <c r="N4" s="35"/>
      <c r="O4" s="35"/>
      <c r="P4" s="35"/>
      <c r="Q4" s="35"/>
      <c r="R4" s="35"/>
      <c r="S4" s="35"/>
      <c r="T4" s="35"/>
      <c r="U4" s="35"/>
      <c r="V4" s="35"/>
      <c r="W4" s="673"/>
      <c r="X4" s="35"/>
      <c r="Y4" s="35"/>
      <c r="Z4" s="35"/>
      <c r="AA4" s="35"/>
      <c r="AB4" s="35"/>
    </row>
    <row r="5" spans="1:28" ht="20.25" customHeight="1">
      <c r="A5" s="35"/>
      <c r="B5" s="437"/>
      <c r="C5" s="683" t="s">
        <v>757</v>
      </c>
      <c r="D5" s="684" t="str">
        <f>'Unit Mix'!G8</f>
        <v>Sample Mixed-Finance Development or Sample Phase</v>
      </c>
      <c r="E5" s="35"/>
      <c r="F5" s="35"/>
      <c r="G5" s="35"/>
      <c r="H5" s="35"/>
      <c r="I5" s="35"/>
      <c r="J5" s="35"/>
      <c r="K5" s="35"/>
      <c r="L5" s="35"/>
      <c r="M5" s="35"/>
      <c r="N5" s="35"/>
      <c r="O5" s="35"/>
      <c r="P5" s="35"/>
      <c r="Q5" s="35"/>
      <c r="R5" s="35"/>
      <c r="S5" s="35"/>
      <c r="T5" s="35"/>
      <c r="U5" s="35"/>
      <c r="V5" s="35"/>
      <c r="W5" s="673"/>
      <c r="X5" s="35"/>
      <c r="Y5" s="35"/>
      <c r="Z5" s="35"/>
      <c r="AA5" s="35"/>
      <c r="AB5" s="35"/>
    </row>
    <row r="6" spans="1:28" ht="20.25" customHeight="1">
      <c r="A6" s="35"/>
      <c r="B6" s="437"/>
      <c r="C6" s="683" t="s">
        <v>622</v>
      </c>
      <c r="D6" s="684" t="str">
        <f>'Unit Mix'!G9</f>
        <v>[enter the new AMP-format development number]</v>
      </c>
      <c r="E6" s="35"/>
      <c r="F6" s="35"/>
      <c r="G6" s="35"/>
      <c r="H6" s="35"/>
      <c r="I6" s="35"/>
      <c r="J6" s="35"/>
      <c r="K6" s="35"/>
      <c r="L6" s="35"/>
      <c r="M6" s="35"/>
      <c r="N6" s="35"/>
      <c r="O6" s="35"/>
      <c r="P6" s="35"/>
      <c r="Q6" s="35"/>
      <c r="R6" s="35"/>
      <c r="S6" s="35"/>
      <c r="T6" s="35"/>
      <c r="U6" s="35"/>
      <c r="V6" s="35"/>
      <c r="W6" s="673"/>
      <c r="X6" s="35"/>
      <c r="Y6" s="35"/>
      <c r="Z6" s="35"/>
      <c r="AA6" s="35"/>
      <c r="AB6" s="35"/>
    </row>
    <row r="7" spans="1:28" ht="20.25" customHeight="1">
      <c r="A7" s="35"/>
      <c r="B7" s="437"/>
      <c r="C7" s="685"/>
      <c r="D7" s="686"/>
      <c r="E7" s="35"/>
      <c r="F7" s="35" t="s">
        <v>14</v>
      </c>
      <c r="G7" s="35"/>
      <c r="H7" s="35"/>
      <c r="I7" s="35"/>
      <c r="J7" s="35"/>
      <c r="K7" s="35"/>
      <c r="L7" s="35"/>
      <c r="M7" s="35"/>
      <c r="N7" s="35"/>
      <c r="O7" s="35"/>
      <c r="P7" s="35"/>
      <c r="Q7" s="35"/>
      <c r="R7" s="35"/>
      <c r="S7" s="35"/>
      <c r="T7" s="35"/>
      <c r="U7" s="35"/>
      <c r="V7" s="35"/>
      <c r="W7" s="673"/>
      <c r="X7" s="35"/>
      <c r="Y7" s="35"/>
      <c r="Z7" s="35"/>
      <c r="AA7" s="35"/>
      <c r="AB7" s="35"/>
    </row>
    <row r="8" spans="1:28" ht="20.25" customHeight="1">
      <c r="A8" s="35"/>
      <c r="B8" s="627"/>
      <c r="C8" s="687"/>
      <c r="D8" s="666" t="s">
        <v>938</v>
      </c>
      <c r="E8" s="666" t="s">
        <v>939</v>
      </c>
      <c r="F8" s="666" t="s">
        <v>940</v>
      </c>
      <c r="G8" s="666" t="s">
        <v>941</v>
      </c>
      <c r="H8" s="666" t="s">
        <v>942</v>
      </c>
      <c r="I8" s="666" t="s">
        <v>943</v>
      </c>
      <c r="J8" s="666" t="s">
        <v>944</v>
      </c>
      <c r="K8" s="666" t="s">
        <v>945</v>
      </c>
      <c r="L8" s="666" t="s">
        <v>946</v>
      </c>
      <c r="M8" s="666" t="s">
        <v>947</v>
      </c>
      <c r="N8" s="666" t="s">
        <v>948</v>
      </c>
      <c r="O8" s="666" t="s">
        <v>949</v>
      </c>
      <c r="P8" s="666" t="s">
        <v>950</v>
      </c>
      <c r="Q8" s="666" t="s">
        <v>951</v>
      </c>
      <c r="R8" s="666" t="s">
        <v>952</v>
      </c>
      <c r="S8" s="666" t="s">
        <v>1165</v>
      </c>
      <c r="T8" s="666" t="s">
        <v>1166</v>
      </c>
      <c r="U8" s="666" t="s">
        <v>1167</v>
      </c>
      <c r="V8" s="666" t="s">
        <v>1168</v>
      </c>
      <c r="W8" s="674" t="s">
        <v>1169</v>
      </c>
      <c r="X8" s="666"/>
      <c r="Y8" s="666"/>
      <c r="Z8" s="666"/>
      <c r="AA8" s="666"/>
      <c r="AB8" s="666"/>
    </row>
    <row r="9" spans="1:28" ht="20.25" customHeight="1">
      <c r="B9" s="277"/>
      <c r="D9" s="688">
        <v>2023</v>
      </c>
      <c r="E9" s="371">
        <f>D9+1</f>
        <v>2024</v>
      </c>
      <c r="F9" s="371">
        <f t="shared" ref="F9:R9" si="0">E9+1</f>
        <v>2025</v>
      </c>
      <c r="G9" s="371">
        <f t="shared" si="0"/>
        <v>2026</v>
      </c>
      <c r="H9" s="371">
        <f t="shared" si="0"/>
        <v>2027</v>
      </c>
      <c r="I9" s="371">
        <f t="shared" si="0"/>
        <v>2028</v>
      </c>
      <c r="J9" s="371">
        <f t="shared" si="0"/>
        <v>2029</v>
      </c>
      <c r="K9" s="371">
        <f t="shared" si="0"/>
        <v>2030</v>
      </c>
      <c r="L9" s="371">
        <f t="shared" si="0"/>
        <v>2031</v>
      </c>
      <c r="M9" s="371">
        <f t="shared" si="0"/>
        <v>2032</v>
      </c>
      <c r="N9" s="371">
        <f t="shared" si="0"/>
        <v>2033</v>
      </c>
      <c r="O9" s="371">
        <f t="shared" si="0"/>
        <v>2034</v>
      </c>
      <c r="P9" s="371">
        <f t="shared" si="0"/>
        <v>2035</v>
      </c>
      <c r="Q9" s="371">
        <f t="shared" si="0"/>
        <v>2036</v>
      </c>
      <c r="R9" s="371">
        <f t="shared" si="0"/>
        <v>2037</v>
      </c>
      <c r="S9" s="371">
        <f t="shared" ref="S9" si="1">R9+1</f>
        <v>2038</v>
      </c>
      <c r="T9" s="371">
        <f t="shared" ref="T9" si="2">S9+1</f>
        <v>2039</v>
      </c>
      <c r="U9" s="371">
        <f t="shared" ref="U9" si="3">T9+1</f>
        <v>2040</v>
      </c>
      <c r="V9" s="371">
        <f t="shared" ref="V9" si="4">U9+1</f>
        <v>2041</v>
      </c>
      <c r="W9" s="347">
        <f t="shared" ref="W9" si="5">V9+1</f>
        <v>2042</v>
      </c>
      <c r="X9" s="371"/>
      <c r="Y9" s="371"/>
      <c r="Z9" s="371"/>
      <c r="AA9" s="371"/>
      <c r="AB9" s="371"/>
    </row>
    <row r="10" spans="1:28" ht="20.25" customHeight="1">
      <c r="B10" s="277"/>
      <c r="C10" s="689" t="s">
        <v>953</v>
      </c>
      <c r="D10" s="688"/>
      <c r="E10" s="371"/>
      <c r="F10" s="371"/>
      <c r="G10" s="371"/>
      <c r="H10" s="371"/>
      <c r="I10" s="371"/>
      <c r="J10" s="371"/>
      <c r="K10" s="371"/>
      <c r="L10" s="371"/>
      <c r="M10" s="371"/>
      <c r="N10" s="371"/>
      <c r="O10" s="371"/>
      <c r="P10" s="371"/>
      <c r="Q10" s="371"/>
      <c r="R10" s="371"/>
      <c r="S10" s="371"/>
      <c r="T10" s="371"/>
      <c r="U10" s="371"/>
      <c r="V10" s="371"/>
      <c r="W10" s="347"/>
      <c r="X10" s="371"/>
      <c r="Y10" s="371"/>
      <c r="Z10" s="371"/>
      <c r="AA10" s="371"/>
      <c r="AB10" s="371"/>
    </row>
    <row r="11" spans="1:28" ht="20.25" customHeight="1">
      <c r="B11" s="277"/>
      <c r="C11" s="690" t="s">
        <v>954</v>
      </c>
      <c r="D11" s="746">
        <f>+'Proforma Income'!$J36</f>
        <v>0</v>
      </c>
      <c r="E11" s="746">
        <f>D11+D11*'ProForma Assumptions'!$G8</f>
        <v>0</v>
      </c>
      <c r="F11" s="746">
        <f>E11+E11*'ProForma Assumptions'!$G8</f>
        <v>0</v>
      </c>
      <c r="G11" s="746">
        <f>F11+F11*'ProForma Assumptions'!$G8</f>
        <v>0</v>
      </c>
      <c r="H11" s="746">
        <f>G11+G11*'ProForma Assumptions'!$G8</f>
        <v>0</v>
      </c>
      <c r="I11" s="746">
        <f>H11+H11*'ProForma Assumptions'!$G8</f>
        <v>0</v>
      </c>
      <c r="J11" s="746">
        <f>I11+I11*'ProForma Assumptions'!$G8</f>
        <v>0</v>
      </c>
      <c r="K11" s="746">
        <f>J11+J11*'ProForma Assumptions'!$G8</f>
        <v>0</v>
      </c>
      <c r="L11" s="746">
        <f>K11+K11*'ProForma Assumptions'!$G8</f>
        <v>0</v>
      </c>
      <c r="M11" s="746">
        <f>L11+L11*'ProForma Assumptions'!$G8</f>
        <v>0</v>
      </c>
      <c r="N11" s="746">
        <f>M11+M11*'ProForma Assumptions'!$G8</f>
        <v>0</v>
      </c>
      <c r="O11" s="746">
        <f>N11+N11*'ProForma Assumptions'!$G8</f>
        <v>0</v>
      </c>
      <c r="P11" s="746">
        <f>O11+O11*'ProForma Assumptions'!$G8</f>
        <v>0</v>
      </c>
      <c r="Q11" s="746">
        <f>P11+P11*'ProForma Assumptions'!$G8</f>
        <v>0</v>
      </c>
      <c r="R11" s="746">
        <f>Q11+Q11*'ProForma Assumptions'!$G8</f>
        <v>0</v>
      </c>
      <c r="S11" s="746">
        <f>R11+R11*'ProForma Assumptions'!$G8</f>
        <v>0</v>
      </c>
      <c r="T11" s="746">
        <f>S11+S11*'ProForma Assumptions'!$G8</f>
        <v>0</v>
      </c>
      <c r="U11" s="746">
        <f>T11+T11*'ProForma Assumptions'!$G8</f>
        <v>0</v>
      </c>
      <c r="V11" s="746">
        <f>U11+U11*'ProForma Assumptions'!$G8</f>
        <v>0</v>
      </c>
      <c r="W11" s="746">
        <f>V11+V11*'ProForma Assumptions'!$G8</f>
        <v>0</v>
      </c>
      <c r="X11" s="667"/>
      <c r="Y11" s="667"/>
      <c r="Z11" s="667"/>
      <c r="AA11" s="667"/>
      <c r="AB11" s="667"/>
    </row>
    <row r="12" spans="1:28" ht="20.25" customHeight="1">
      <c r="B12" s="277"/>
      <c r="C12" s="690" t="s">
        <v>955</v>
      </c>
      <c r="D12" s="746">
        <f>+'Proforma Income'!J30</f>
        <v>0</v>
      </c>
      <c r="E12" s="746">
        <f>D12+D12*'ProForma Assumptions'!$G8</f>
        <v>0</v>
      </c>
      <c r="F12" s="746">
        <f>E12+E12*'ProForma Assumptions'!$G8</f>
        <v>0</v>
      </c>
      <c r="G12" s="746">
        <f>F12+F12*'ProForma Assumptions'!$G8</f>
        <v>0</v>
      </c>
      <c r="H12" s="746">
        <f>G12+G12*'ProForma Assumptions'!$G8</f>
        <v>0</v>
      </c>
      <c r="I12" s="746">
        <f>H12+H12*'ProForma Assumptions'!$G8</f>
        <v>0</v>
      </c>
      <c r="J12" s="746">
        <f>I12+I12*'ProForma Assumptions'!$G8</f>
        <v>0</v>
      </c>
      <c r="K12" s="746">
        <f>J12+J12*'ProForma Assumptions'!$G8</f>
        <v>0</v>
      </c>
      <c r="L12" s="746">
        <f>K12+K12*'ProForma Assumptions'!$G8</f>
        <v>0</v>
      </c>
      <c r="M12" s="746">
        <f>L12+L12*'ProForma Assumptions'!$G8</f>
        <v>0</v>
      </c>
      <c r="N12" s="746">
        <f>M12+M12*'ProForma Assumptions'!$G8</f>
        <v>0</v>
      </c>
      <c r="O12" s="746">
        <f>N12+N12*'ProForma Assumptions'!$G8</f>
        <v>0</v>
      </c>
      <c r="P12" s="746">
        <f>O12+O12*'ProForma Assumptions'!$G8</f>
        <v>0</v>
      </c>
      <c r="Q12" s="746">
        <f>P12+P12*'ProForma Assumptions'!$G8</f>
        <v>0</v>
      </c>
      <c r="R12" s="746">
        <f>Q12+Q12*'ProForma Assumptions'!$G8</f>
        <v>0</v>
      </c>
      <c r="S12" s="746">
        <f>R12+R12*'ProForma Assumptions'!$G8</f>
        <v>0</v>
      </c>
      <c r="T12" s="746">
        <f>S12+S12*'ProForma Assumptions'!$G8</f>
        <v>0</v>
      </c>
      <c r="U12" s="746">
        <f>T12+T12*'ProForma Assumptions'!$G8</f>
        <v>0</v>
      </c>
      <c r="V12" s="746">
        <f>U12+U12*'ProForma Assumptions'!$G8</f>
        <v>0</v>
      </c>
      <c r="W12" s="746">
        <f>V12+V12*'ProForma Assumptions'!$G8</f>
        <v>0</v>
      </c>
      <c r="X12" s="667"/>
      <c r="Y12" s="667"/>
      <c r="Z12" s="667"/>
      <c r="AA12" s="667"/>
      <c r="AB12" s="667"/>
    </row>
    <row r="13" spans="1:28" ht="20.25" customHeight="1">
      <c r="B13" s="277"/>
      <c r="C13" s="691" t="s">
        <v>956</v>
      </c>
      <c r="D13" s="746">
        <f>D11+D12</f>
        <v>0</v>
      </c>
      <c r="E13" s="746">
        <f t="shared" ref="E13:R13" si="6">E11+E12</f>
        <v>0</v>
      </c>
      <c r="F13" s="746">
        <f t="shared" si="6"/>
        <v>0</v>
      </c>
      <c r="G13" s="746">
        <f t="shared" si="6"/>
        <v>0</v>
      </c>
      <c r="H13" s="746">
        <f t="shared" si="6"/>
        <v>0</v>
      </c>
      <c r="I13" s="746">
        <f t="shared" si="6"/>
        <v>0</v>
      </c>
      <c r="J13" s="746">
        <f t="shared" si="6"/>
        <v>0</v>
      </c>
      <c r="K13" s="746">
        <f t="shared" si="6"/>
        <v>0</v>
      </c>
      <c r="L13" s="746">
        <f t="shared" si="6"/>
        <v>0</v>
      </c>
      <c r="M13" s="746">
        <f t="shared" si="6"/>
        <v>0</v>
      </c>
      <c r="N13" s="746">
        <f t="shared" si="6"/>
        <v>0</v>
      </c>
      <c r="O13" s="746">
        <f t="shared" si="6"/>
        <v>0</v>
      </c>
      <c r="P13" s="746">
        <f t="shared" si="6"/>
        <v>0</v>
      </c>
      <c r="Q13" s="746">
        <f t="shared" si="6"/>
        <v>0</v>
      </c>
      <c r="R13" s="746">
        <f t="shared" si="6"/>
        <v>0</v>
      </c>
      <c r="S13" s="746">
        <f t="shared" ref="S13:W13" si="7">S11+S12</f>
        <v>0</v>
      </c>
      <c r="T13" s="746">
        <f t="shared" si="7"/>
        <v>0</v>
      </c>
      <c r="U13" s="746">
        <f t="shared" si="7"/>
        <v>0</v>
      </c>
      <c r="V13" s="746">
        <f t="shared" si="7"/>
        <v>0</v>
      </c>
      <c r="W13" s="746">
        <f t="shared" si="7"/>
        <v>0</v>
      </c>
      <c r="X13" s="667"/>
      <c r="Y13" s="667"/>
      <c r="Z13" s="667"/>
      <c r="AA13" s="667"/>
      <c r="AB13" s="667"/>
    </row>
    <row r="14" spans="1:28" ht="20.25" customHeight="1">
      <c r="B14" s="277"/>
      <c r="C14" s="691" t="s">
        <v>957</v>
      </c>
      <c r="D14" s="747"/>
      <c r="E14" s="747"/>
      <c r="F14" s="747"/>
      <c r="G14" s="747"/>
      <c r="H14" s="747"/>
      <c r="I14" s="747"/>
      <c r="J14" s="747"/>
      <c r="K14" s="747"/>
      <c r="L14" s="747"/>
      <c r="M14" s="747"/>
      <c r="N14" s="747"/>
      <c r="O14" s="747"/>
      <c r="P14" s="747"/>
      <c r="Q14" s="747"/>
      <c r="R14" s="747"/>
      <c r="S14" s="747"/>
      <c r="T14" s="747"/>
      <c r="U14" s="747"/>
      <c r="V14" s="747"/>
      <c r="W14" s="747"/>
      <c r="X14" s="667"/>
      <c r="Y14" s="667"/>
      <c r="Z14" s="667"/>
      <c r="AA14" s="667"/>
      <c r="AB14" s="667"/>
    </row>
    <row r="15" spans="1:28" ht="20.25" customHeight="1">
      <c r="B15" s="277"/>
      <c r="C15" s="690" t="s">
        <v>958</v>
      </c>
      <c r="D15" s="746">
        <f>'Proforma Income'!H24</f>
        <v>0</v>
      </c>
      <c r="E15" s="746">
        <f>D15+D15*'ProForma Assumptions'!$G$8</f>
        <v>0</v>
      </c>
      <c r="F15" s="746">
        <f>E15+E15*'ProForma Assumptions'!$G$8</f>
        <v>0</v>
      </c>
      <c r="G15" s="746">
        <f>F15+F15*'ProForma Assumptions'!$G$8</f>
        <v>0</v>
      </c>
      <c r="H15" s="746">
        <f>G15+G15*'ProForma Assumptions'!$G$8</f>
        <v>0</v>
      </c>
      <c r="I15" s="746">
        <f>H15+H15*'ProForma Assumptions'!$G$8</f>
        <v>0</v>
      </c>
      <c r="J15" s="746">
        <f>I15+I15*'ProForma Assumptions'!$G$8</f>
        <v>0</v>
      </c>
      <c r="K15" s="746">
        <f>J15+J15*'ProForma Assumptions'!$G$8</f>
        <v>0</v>
      </c>
      <c r="L15" s="746">
        <f>K15+K15*'ProForma Assumptions'!$G$8</f>
        <v>0</v>
      </c>
      <c r="M15" s="746">
        <f>L15+L15*'ProForma Assumptions'!$G$8</f>
        <v>0</v>
      </c>
      <c r="N15" s="746">
        <f>M15+M15*'ProForma Assumptions'!$G$8</f>
        <v>0</v>
      </c>
      <c r="O15" s="746">
        <f>N15+N15*'ProForma Assumptions'!$G$8</f>
        <v>0</v>
      </c>
      <c r="P15" s="746">
        <f>O15+O15*'ProForma Assumptions'!$G$8</f>
        <v>0</v>
      </c>
      <c r="Q15" s="746">
        <f>P15+P15*'ProForma Assumptions'!$G$8</f>
        <v>0</v>
      </c>
      <c r="R15" s="746">
        <f>Q15+Q15*'ProForma Assumptions'!$G$8</f>
        <v>0</v>
      </c>
      <c r="S15" s="746">
        <f>R15+R15*'ProForma Assumptions'!$G$8</f>
        <v>0</v>
      </c>
      <c r="T15" s="746">
        <f>S15+S15*'ProForma Assumptions'!$G$8</f>
        <v>0</v>
      </c>
      <c r="U15" s="746">
        <f>T15+T15*'ProForma Assumptions'!$G$8</f>
        <v>0</v>
      </c>
      <c r="V15" s="746">
        <f>U15+U15*'ProForma Assumptions'!$G$8</f>
        <v>0</v>
      </c>
      <c r="W15" s="746">
        <f>V15+V15*'ProForma Assumptions'!$G$8</f>
        <v>0</v>
      </c>
      <c r="X15" s="667"/>
      <c r="Y15" s="667"/>
      <c r="Z15" s="667"/>
      <c r="AA15" s="667"/>
      <c r="AB15" s="667"/>
    </row>
    <row r="16" spans="1:28" ht="20.25" customHeight="1">
      <c r="B16" s="277"/>
      <c r="C16" s="690" t="s">
        <v>959</v>
      </c>
      <c r="D16" s="746">
        <f>'Proforma Income'!I24</f>
        <v>0</v>
      </c>
      <c r="E16" s="746">
        <f>D16+D16*'ProForma Assumptions'!$G$8</f>
        <v>0</v>
      </c>
      <c r="F16" s="746">
        <f>E16+E16*'ProForma Assumptions'!$G$8</f>
        <v>0</v>
      </c>
      <c r="G16" s="746">
        <f>F16+F16*'ProForma Assumptions'!$G$8</f>
        <v>0</v>
      </c>
      <c r="H16" s="746">
        <f>G16+G16*'ProForma Assumptions'!$G$8</f>
        <v>0</v>
      </c>
      <c r="I16" s="746">
        <f>H16+H16*'ProForma Assumptions'!$G$8</f>
        <v>0</v>
      </c>
      <c r="J16" s="746">
        <f>I16+I16*'ProForma Assumptions'!$G$8</f>
        <v>0</v>
      </c>
      <c r="K16" s="746">
        <f>J16+J16*'ProForma Assumptions'!$G$8</f>
        <v>0</v>
      </c>
      <c r="L16" s="746">
        <f>K16+K16*'ProForma Assumptions'!$G$8</f>
        <v>0</v>
      </c>
      <c r="M16" s="746">
        <f>L16+L16*'ProForma Assumptions'!$G$8</f>
        <v>0</v>
      </c>
      <c r="N16" s="746">
        <f>M16+M16*'ProForma Assumptions'!$G$8</f>
        <v>0</v>
      </c>
      <c r="O16" s="746">
        <f>N16+N16*'ProForma Assumptions'!$G$8</f>
        <v>0</v>
      </c>
      <c r="P16" s="746">
        <f>O16+O16*'ProForma Assumptions'!$G$8</f>
        <v>0</v>
      </c>
      <c r="Q16" s="746">
        <f>P16+P16*'ProForma Assumptions'!$G$8</f>
        <v>0</v>
      </c>
      <c r="R16" s="746">
        <f>Q16+Q16*'ProForma Assumptions'!$G$8</f>
        <v>0</v>
      </c>
      <c r="S16" s="746">
        <f>R16+R16*'ProForma Assumptions'!$G$8</f>
        <v>0</v>
      </c>
      <c r="T16" s="746">
        <f>S16+S16*'ProForma Assumptions'!$G$8</f>
        <v>0</v>
      </c>
      <c r="U16" s="746">
        <f>T16+T16*'ProForma Assumptions'!$G$8</f>
        <v>0</v>
      </c>
      <c r="V16" s="746">
        <f>U16+U16*'ProForma Assumptions'!$G$8</f>
        <v>0</v>
      </c>
      <c r="W16" s="746">
        <f>V16+V16*'ProForma Assumptions'!$G$8</f>
        <v>0</v>
      </c>
      <c r="X16" s="667"/>
      <c r="Y16" s="667"/>
      <c r="Z16" s="667"/>
      <c r="AA16" s="667"/>
      <c r="AB16" s="667"/>
    </row>
    <row r="17" spans="2:28" ht="20.25" customHeight="1">
      <c r="B17" s="277"/>
      <c r="C17" s="691" t="s">
        <v>960</v>
      </c>
      <c r="D17" s="746">
        <f>D16+D15</f>
        <v>0</v>
      </c>
      <c r="E17" s="746">
        <f>E16+E15</f>
        <v>0</v>
      </c>
      <c r="F17" s="746">
        <f t="shared" ref="F17:R17" si="8">F16+F15</f>
        <v>0</v>
      </c>
      <c r="G17" s="746">
        <f t="shared" si="8"/>
        <v>0</v>
      </c>
      <c r="H17" s="746">
        <f t="shared" si="8"/>
        <v>0</v>
      </c>
      <c r="I17" s="746">
        <f t="shared" si="8"/>
        <v>0</v>
      </c>
      <c r="J17" s="746">
        <f t="shared" si="8"/>
        <v>0</v>
      </c>
      <c r="K17" s="746">
        <f t="shared" si="8"/>
        <v>0</v>
      </c>
      <c r="L17" s="746">
        <f t="shared" si="8"/>
        <v>0</v>
      </c>
      <c r="M17" s="746">
        <f t="shared" si="8"/>
        <v>0</v>
      </c>
      <c r="N17" s="746">
        <f t="shared" si="8"/>
        <v>0</v>
      </c>
      <c r="O17" s="746">
        <f t="shared" si="8"/>
        <v>0</v>
      </c>
      <c r="P17" s="746">
        <f t="shared" si="8"/>
        <v>0</v>
      </c>
      <c r="Q17" s="746">
        <f t="shared" si="8"/>
        <v>0</v>
      </c>
      <c r="R17" s="746">
        <f t="shared" si="8"/>
        <v>0</v>
      </c>
      <c r="S17" s="746">
        <f t="shared" ref="S17:W17" si="9">S16+S15</f>
        <v>0</v>
      </c>
      <c r="T17" s="746">
        <f t="shared" si="9"/>
        <v>0</v>
      </c>
      <c r="U17" s="746">
        <f t="shared" si="9"/>
        <v>0</v>
      </c>
      <c r="V17" s="746">
        <f t="shared" si="9"/>
        <v>0</v>
      </c>
      <c r="W17" s="746">
        <f t="shared" si="9"/>
        <v>0</v>
      </c>
      <c r="X17" s="667"/>
      <c r="Y17" s="667"/>
      <c r="Z17" s="667"/>
      <c r="AA17" s="667"/>
      <c r="AB17" s="667"/>
    </row>
    <row r="18" spans="2:28" ht="20.25" customHeight="1">
      <c r="B18" s="277"/>
      <c r="C18" s="691" t="s">
        <v>961</v>
      </c>
      <c r="D18" s="747"/>
      <c r="E18" s="747"/>
      <c r="F18" s="747"/>
      <c r="G18" s="747"/>
      <c r="H18" s="747"/>
      <c r="I18" s="747"/>
      <c r="J18" s="747"/>
      <c r="K18" s="747"/>
      <c r="L18" s="747"/>
      <c r="M18" s="747"/>
      <c r="N18" s="747"/>
      <c r="O18" s="747"/>
      <c r="P18" s="747"/>
      <c r="Q18" s="747"/>
      <c r="R18" s="747"/>
      <c r="S18" s="747"/>
      <c r="T18" s="747"/>
      <c r="U18" s="747"/>
      <c r="V18" s="747"/>
      <c r="W18" s="747"/>
      <c r="X18" s="667"/>
      <c r="Y18" s="667"/>
      <c r="Z18" s="667"/>
      <c r="AA18" s="667"/>
      <c r="AB18" s="667"/>
    </row>
    <row r="19" spans="2:28" ht="20.25" customHeight="1">
      <c r="B19" s="277"/>
      <c r="C19" s="690" t="s">
        <v>958</v>
      </c>
      <c r="D19" s="746">
        <f>'Proforma Income'!H14</f>
        <v>0</v>
      </c>
      <c r="E19" s="746">
        <f>D19+D19*'ProForma Assumptions'!$G$8</f>
        <v>0</v>
      </c>
      <c r="F19" s="746">
        <f>E19+E19*'ProForma Assumptions'!$G$8</f>
        <v>0</v>
      </c>
      <c r="G19" s="746">
        <f>F19+F19*'ProForma Assumptions'!$G$8</f>
        <v>0</v>
      </c>
      <c r="H19" s="746">
        <f>G19+G19*'ProForma Assumptions'!$G$8</f>
        <v>0</v>
      </c>
      <c r="I19" s="746">
        <f>H19+H19*'ProForma Assumptions'!$G$8</f>
        <v>0</v>
      </c>
      <c r="J19" s="746">
        <f>I19+I19*'ProForma Assumptions'!$G$8</f>
        <v>0</v>
      </c>
      <c r="K19" s="746">
        <f>J19+J19*'ProForma Assumptions'!$G$8</f>
        <v>0</v>
      </c>
      <c r="L19" s="746">
        <f>K19+K19*'ProForma Assumptions'!$G$8</f>
        <v>0</v>
      </c>
      <c r="M19" s="746">
        <f>L19+L19*'ProForma Assumptions'!$G$8</f>
        <v>0</v>
      </c>
      <c r="N19" s="746">
        <f>M19+M19*'ProForma Assumptions'!$G$8</f>
        <v>0</v>
      </c>
      <c r="O19" s="746">
        <f>N19+N19*'ProForma Assumptions'!$G$8</f>
        <v>0</v>
      </c>
      <c r="P19" s="746">
        <f>O19+O19*'ProForma Assumptions'!$G$8</f>
        <v>0</v>
      </c>
      <c r="Q19" s="746">
        <f>P19+P19*'ProForma Assumptions'!$G$8</f>
        <v>0</v>
      </c>
      <c r="R19" s="746">
        <f>Q19+Q19*'ProForma Assumptions'!$G$8</f>
        <v>0</v>
      </c>
      <c r="S19" s="746">
        <f>R19+R19*'ProForma Assumptions'!$G$8</f>
        <v>0</v>
      </c>
      <c r="T19" s="746">
        <f>S19+S19*'ProForma Assumptions'!$G$8</f>
        <v>0</v>
      </c>
      <c r="U19" s="746">
        <f>T19+T19*'ProForma Assumptions'!$G$8</f>
        <v>0</v>
      </c>
      <c r="V19" s="746">
        <f>U19+U19*'ProForma Assumptions'!$G$8</f>
        <v>0</v>
      </c>
      <c r="W19" s="746">
        <f>V19+V19*'ProForma Assumptions'!$G$8</f>
        <v>0</v>
      </c>
      <c r="X19" s="667"/>
      <c r="Y19" s="667"/>
      <c r="Z19" s="667"/>
      <c r="AA19" s="667"/>
      <c r="AB19" s="667"/>
    </row>
    <row r="20" spans="2:28" ht="20.25" customHeight="1">
      <c r="B20" s="277"/>
      <c r="C20" s="690" t="s">
        <v>962</v>
      </c>
      <c r="D20" s="746">
        <f>'Proforma Income'!I14</f>
        <v>0</v>
      </c>
      <c r="E20" s="746">
        <f>D20+D20*'ProForma Assumptions'!$G$8</f>
        <v>0</v>
      </c>
      <c r="F20" s="746">
        <f>E20+E20*'ProForma Assumptions'!$G$8</f>
        <v>0</v>
      </c>
      <c r="G20" s="746">
        <f>F20+F20*'ProForma Assumptions'!$G$8</f>
        <v>0</v>
      </c>
      <c r="H20" s="746">
        <f>G20+G20*'ProForma Assumptions'!$G$8</f>
        <v>0</v>
      </c>
      <c r="I20" s="746">
        <f>H20+H20*'ProForma Assumptions'!$G$8</f>
        <v>0</v>
      </c>
      <c r="J20" s="746">
        <f>I20+I20*'ProForma Assumptions'!$G$8</f>
        <v>0</v>
      </c>
      <c r="K20" s="746">
        <f>J20+J20*'ProForma Assumptions'!$G$8</f>
        <v>0</v>
      </c>
      <c r="L20" s="746">
        <f>K20+K20*'ProForma Assumptions'!$G$8</f>
        <v>0</v>
      </c>
      <c r="M20" s="746">
        <f>L20+L20*'ProForma Assumptions'!$G$8</f>
        <v>0</v>
      </c>
      <c r="N20" s="746">
        <f>M20+M20*'ProForma Assumptions'!$G$8</f>
        <v>0</v>
      </c>
      <c r="O20" s="746">
        <f>N20+N20*'ProForma Assumptions'!$G$8</f>
        <v>0</v>
      </c>
      <c r="P20" s="746">
        <f>O20+O20*'ProForma Assumptions'!$G$8</f>
        <v>0</v>
      </c>
      <c r="Q20" s="746">
        <f>P20+P20*'ProForma Assumptions'!$G$8</f>
        <v>0</v>
      </c>
      <c r="R20" s="746">
        <f>Q20+Q20*'ProForma Assumptions'!$G$8</f>
        <v>0</v>
      </c>
      <c r="S20" s="746">
        <f>R20+R20*'ProForma Assumptions'!$G$8</f>
        <v>0</v>
      </c>
      <c r="T20" s="746">
        <f>S20+S20*'ProForma Assumptions'!$G$8</f>
        <v>0</v>
      </c>
      <c r="U20" s="746">
        <f>T20+T20*'ProForma Assumptions'!$G$8</f>
        <v>0</v>
      </c>
      <c r="V20" s="746">
        <f>U20+U20*'ProForma Assumptions'!$G$8</f>
        <v>0</v>
      </c>
      <c r="W20" s="746">
        <f>V20+V20*'ProForma Assumptions'!$G$8</f>
        <v>0</v>
      </c>
      <c r="X20" s="667"/>
      <c r="Y20" s="667"/>
      <c r="Z20" s="667"/>
      <c r="AA20" s="667"/>
      <c r="AB20" s="667"/>
    </row>
    <row r="21" spans="2:28" ht="20.25" customHeight="1">
      <c r="B21" s="277"/>
      <c r="C21" s="691" t="s">
        <v>894</v>
      </c>
      <c r="D21" s="746">
        <f>+D19+D20</f>
        <v>0</v>
      </c>
      <c r="E21" s="746">
        <f t="shared" ref="E21:R21" si="10">+E19+E20</f>
        <v>0</v>
      </c>
      <c r="F21" s="746">
        <f t="shared" si="10"/>
        <v>0</v>
      </c>
      <c r="G21" s="746">
        <f t="shared" si="10"/>
        <v>0</v>
      </c>
      <c r="H21" s="746">
        <f t="shared" si="10"/>
        <v>0</v>
      </c>
      <c r="I21" s="746">
        <f t="shared" si="10"/>
        <v>0</v>
      </c>
      <c r="J21" s="746">
        <f t="shared" si="10"/>
        <v>0</v>
      </c>
      <c r="K21" s="746">
        <f t="shared" si="10"/>
        <v>0</v>
      </c>
      <c r="L21" s="746">
        <f t="shared" si="10"/>
        <v>0</v>
      </c>
      <c r="M21" s="746">
        <f t="shared" si="10"/>
        <v>0</v>
      </c>
      <c r="N21" s="746">
        <f t="shared" si="10"/>
        <v>0</v>
      </c>
      <c r="O21" s="746">
        <f t="shared" si="10"/>
        <v>0</v>
      </c>
      <c r="P21" s="746">
        <f t="shared" si="10"/>
        <v>0</v>
      </c>
      <c r="Q21" s="746">
        <f t="shared" si="10"/>
        <v>0</v>
      </c>
      <c r="R21" s="746">
        <f t="shared" si="10"/>
        <v>0</v>
      </c>
      <c r="S21" s="746">
        <f t="shared" ref="S21:W21" si="11">+S19+S20</f>
        <v>0</v>
      </c>
      <c r="T21" s="746">
        <f t="shared" si="11"/>
        <v>0</v>
      </c>
      <c r="U21" s="746">
        <f t="shared" si="11"/>
        <v>0</v>
      </c>
      <c r="V21" s="746">
        <f t="shared" si="11"/>
        <v>0</v>
      </c>
      <c r="W21" s="746">
        <f t="shared" si="11"/>
        <v>0</v>
      </c>
      <c r="X21" s="667"/>
      <c r="Y21" s="667"/>
      <c r="Z21" s="667"/>
      <c r="AA21" s="667"/>
      <c r="AB21" s="667"/>
    </row>
    <row r="22" spans="2:28" ht="20.25" customHeight="1">
      <c r="B22" s="277"/>
      <c r="C22" s="691" t="s">
        <v>963</v>
      </c>
      <c r="D22" s="748">
        <f>+D13+D17+D21</f>
        <v>0</v>
      </c>
      <c r="E22" s="748">
        <f t="shared" ref="E22:R22" si="12">+E13+E17+E21</f>
        <v>0</v>
      </c>
      <c r="F22" s="748">
        <f t="shared" si="12"/>
        <v>0</v>
      </c>
      <c r="G22" s="748">
        <f t="shared" si="12"/>
        <v>0</v>
      </c>
      <c r="H22" s="748">
        <f t="shared" si="12"/>
        <v>0</v>
      </c>
      <c r="I22" s="748">
        <f t="shared" si="12"/>
        <v>0</v>
      </c>
      <c r="J22" s="748">
        <f t="shared" si="12"/>
        <v>0</v>
      </c>
      <c r="K22" s="748">
        <f t="shared" si="12"/>
        <v>0</v>
      </c>
      <c r="L22" s="748">
        <f t="shared" si="12"/>
        <v>0</v>
      </c>
      <c r="M22" s="748">
        <f t="shared" si="12"/>
        <v>0</v>
      </c>
      <c r="N22" s="748">
        <f t="shared" si="12"/>
        <v>0</v>
      </c>
      <c r="O22" s="748">
        <f t="shared" si="12"/>
        <v>0</v>
      </c>
      <c r="P22" s="748">
        <f t="shared" si="12"/>
        <v>0</v>
      </c>
      <c r="Q22" s="748">
        <f t="shared" si="12"/>
        <v>0</v>
      </c>
      <c r="R22" s="748">
        <f t="shared" si="12"/>
        <v>0</v>
      </c>
      <c r="S22" s="748">
        <f t="shared" ref="S22:W22" si="13">+S13+S17+S21</f>
        <v>0</v>
      </c>
      <c r="T22" s="748">
        <f t="shared" si="13"/>
        <v>0</v>
      </c>
      <c r="U22" s="748">
        <f t="shared" si="13"/>
        <v>0</v>
      </c>
      <c r="V22" s="748">
        <f t="shared" si="13"/>
        <v>0</v>
      </c>
      <c r="W22" s="748">
        <f t="shared" si="13"/>
        <v>0</v>
      </c>
      <c r="X22" s="668"/>
      <c r="Y22" s="668"/>
      <c r="Z22" s="668"/>
      <c r="AA22" s="668"/>
      <c r="AB22" s="668"/>
    </row>
    <row r="23" spans="2:28" ht="20.25" customHeight="1">
      <c r="B23" s="277"/>
      <c r="C23" s="690" t="s">
        <v>964</v>
      </c>
      <c r="D23" s="746">
        <f>'Proforma Income'!J38</f>
        <v>0</v>
      </c>
      <c r="E23" s="746">
        <f>D23+D23*'ProForma Assumptions'!$G$9</f>
        <v>0</v>
      </c>
      <c r="F23" s="746">
        <f>E23+E23*'ProForma Assumptions'!$G$9</f>
        <v>0</v>
      </c>
      <c r="G23" s="746">
        <f>F23+F23*'ProForma Assumptions'!$G$9</f>
        <v>0</v>
      </c>
      <c r="H23" s="746">
        <f>G23+G23*'ProForma Assumptions'!$G$9</f>
        <v>0</v>
      </c>
      <c r="I23" s="746">
        <f>H23+H23*'ProForma Assumptions'!$G$9</f>
        <v>0</v>
      </c>
      <c r="J23" s="746">
        <f>I23+I23*'ProForma Assumptions'!$G$9</f>
        <v>0</v>
      </c>
      <c r="K23" s="746">
        <f>J23+J23*'ProForma Assumptions'!$G$9</f>
        <v>0</v>
      </c>
      <c r="L23" s="746">
        <f>K23+K23*'ProForma Assumptions'!$G$9</f>
        <v>0</v>
      </c>
      <c r="M23" s="746">
        <f>L23+L23*'ProForma Assumptions'!$G$9</f>
        <v>0</v>
      </c>
      <c r="N23" s="746">
        <f>M23+M23*'ProForma Assumptions'!$G$9</f>
        <v>0</v>
      </c>
      <c r="O23" s="746">
        <f>N23+N23*'ProForma Assumptions'!$G$9</f>
        <v>0</v>
      </c>
      <c r="P23" s="746">
        <f>O23+O23*'ProForma Assumptions'!$G$9</f>
        <v>0</v>
      </c>
      <c r="Q23" s="746">
        <f>P23+P23*'ProForma Assumptions'!$G$9</f>
        <v>0</v>
      </c>
      <c r="R23" s="746">
        <f>Q23+Q23*'ProForma Assumptions'!$G$9</f>
        <v>0</v>
      </c>
      <c r="S23" s="746">
        <f>R23+R23*'ProForma Assumptions'!$G$9</f>
        <v>0</v>
      </c>
      <c r="T23" s="746">
        <f>S23+S23*'ProForma Assumptions'!$G$9</f>
        <v>0</v>
      </c>
      <c r="U23" s="746">
        <f>T23+T23*'ProForma Assumptions'!$G$9</f>
        <v>0</v>
      </c>
      <c r="V23" s="746">
        <f>U23+U23*'ProForma Assumptions'!$G$9</f>
        <v>0</v>
      </c>
      <c r="W23" s="746">
        <f>V23+V23*'ProForma Assumptions'!$G$9</f>
        <v>0</v>
      </c>
      <c r="X23" s="667"/>
      <c r="Y23" s="667"/>
      <c r="Z23" s="667"/>
      <c r="AA23" s="667"/>
      <c r="AB23" s="667"/>
    </row>
    <row r="24" spans="2:28" ht="20.25" customHeight="1">
      <c r="B24" s="277"/>
      <c r="C24" s="691" t="s">
        <v>965</v>
      </c>
      <c r="D24" s="746">
        <f>+D22+D23</f>
        <v>0</v>
      </c>
      <c r="E24" s="746">
        <f t="shared" ref="E24:R24" si="14">+E22+E23</f>
        <v>0</v>
      </c>
      <c r="F24" s="746">
        <f t="shared" si="14"/>
        <v>0</v>
      </c>
      <c r="G24" s="746">
        <f t="shared" si="14"/>
        <v>0</v>
      </c>
      <c r="H24" s="746">
        <f t="shared" si="14"/>
        <v>0</v>
      </c>
      <c r="I24" s="746">
        <f t="shared" si="14"/>
        <v>0</v>
      </c>
      <c r="J24" s="746">
        <f t="shared" si="14"/>
        <v>0</v>
      </c>
      <c r="K24" s="746">
        <f t="shared" si="14"/>
        <v>0</v>
      </c>
      <c r="L24" s="746">
        <f t="shared" si="14"/>
        <v>0</v>
      </c>
      <c r="M24" s="746">
        <f t="shared" si="14"/>
        <v>0</v>
      </c>
      <c r="N24" s="746">
        <f t="shared" si="14"/>
        <v>0</v>
      </c>
      <c r="O24" s="746">
        <f t="shared" si="14"/>
        <v>0</v>
      </c>
      <c r="P24" s="746">
        <f t="shared" si="14"/>
        <v>0</v>
      </c>
      <c r="Q24" s="746">
        <f t="shared" si="14"/>
        <v>0</v>
      </c>
      <c r="R24" s="746">
        <f t="shared" si="14"/>
        <v>0</v>
      </c>
      <c r="S24" s="746">
        <f t="shared" ref="S24:W24" si="15">+S22+S23</f>
        <v>0</v>
      </c>
      <c r="T24" s="746">
        <f t="shared" si="15"/>
        <v>0</v>
      </c>
      <c r="U24" s="746">
        <f t="shared" si="15"/>
        <v>0</v>
      </c>
      <c r="V24" s="746">
        <f t="shared" si="15"/>
        <v>0</v>
      </c>
      <c r="W24" s="746">
        <f t="shared" si="15"/>
        <v>0</v>
      </c>
      <c r="X24" s="667"/>
      <c r="Y24" s="667"/>
      <c r="Z24" s="667"/>
      <c r="AA24" s="667"/>
      <c r="AB24" s="667"/>
    </row>
    <row r="25" spans="2:28" ht="20.25" customHeight="1">
      <c r="B25" s="277"/>
      <c r="C25" s="690" t="s">
        <v>966</v>
      </c>
      <c r="D25" s="746">
        <f>+D24*'ProForma Assumptions'!$G$10</f>
        <v>0</v>
      </c>
      <c r="E25" s="746">
        <f>+E24*'ProForma Assumptions'!$G$10</f>
        <v>0</v>
      </c>
      <c r="F25" s="746">
        <f>+F24*'ProForma Assumptions'!$G$10</f>
        <v>0</v>
      </c>
      <c r="G25" s="746">
        <f>+G24*'ProForma Assumptions'!$G$10</f>
        <v>0</v>
      </c>
      <c r="H25" s="746">
        <f>+H24*'ProForma Assumptions'!$G$10</f>
        <v>0</v>
      </c>
      <c r="I25" s="746">
        <f>+I24*'ProForma Assumptions'!$G$10</f>
        <v>0</v>
      </c>
      <c r="J25" s="746">
        <f>+J24*'ProForma Assumptions'!$G$10</f>
        <v>0</v>
      </c>
      <c r="K25" s="746">
        <f>+K24*'ProForma Assumptions'!$G$10</f>
        <v>0</v>
      </c>
      <c r="L25" s="746">
        <f>+L24*'ProForma Assumptions'!$G$10</f>
        <v>0</v>
      </c>
      <c r="M25" s="746">
        <f>+M24*'ProForma Assumptions'!$G$10</f>
        <v>0</v>
      </c>
      <c r="N25" s="746">
        <f>+N24*'ProForma Assumptions'!$G$10</f>
        <v>0</v>
      </c>
      <c r="O25" s="746">
        <f>+O24*'ProForma Assumptions'!$G$10</f>
        <v>0</v>
      </c>
      <c r="P25" s="746">
        <f>+P24*'ProForma Assumptions'!$G$10</f>
        <v>0</v>
      </c>
      <c r="Q25" s="746">
        <f>+Q24*'ProForma Assumptions'!$G$10</f>
        <v>0</v>
      </c>
      <c r="R25" s="746">
        <f>+R24*'ProForma Assumptions'!$G$10</f>
        <v>0</v>
      </c>
      <c r="S25" s="746">
        <f>+S24*'ProForma Assumptions'!$G$10</f>
        <v>0</v>
      </c>
      <c r="T25" s="746">
        <f>+T24*'ProForma Assumptions'!$G$10</f>
        <v>0</v>
      </c>
      <c r="U25" s="746">
        <f>+U24*'ProForma Assumptions'!$G$10</f>
        <v>0</v>
      </c>
      <c r="V25" s="746">
        <f>+V24*'ProForma Assumptions'!$G$10</f>
        <v>0</v>
      </c>
      <c r="W25" s="746">
        <f>+W24*'ProForma Assumptions'!$G$10</f>
        <v>0</v>
      </c>
      <c r="X25" s="667"/>
      <c r="Y25" s="667"/>
      <c r="Z25" s="667"/>
      <c r="AA25" s="667"/>
      <c r="AB25" s="667"/>
    </row>
    <row r="26" spans="2:28" ht="20.25" customHeight="1">
      <c r="B26" s="277"/>
      <c r="C26" s="691" t="s">
        <v>967</v>
      </c>
      <c r="D26" s="749">
        <f>+D24-D25</f>
        <v>0</v>
      </c>
      <c r="E26" s="749">
        <f t="shared" ref="E26:R26" si="16">+E24-E25</f>
        <v>0</v>
      </c>
      <c r="F26" s="749">
        <f t="shared" si="16"/>
        <v>0</v>
      </c>
      <c r="G26" s="749">
        <f t="shared" si="16"/>
        <v>0</v>
      </c>
      <c r="H26" s="749">
        <f t="shared" si="16"/>
        <v>0</v>
      </c>
      <c r="I26" s="749">
        <f t="shared" si="16"/>
        <v>0</v>
      </c>
      <c r="J26" s="749">
        <f t="shared" si="16"/>
        <v>0</v>
      </c>
      <c r="K26" s="749">
        <f t="shared" si="16"/>
        <v>0</v>
      </c>
      <c r="L26" s="749">
        <f t="shared" si="16"/>
        <v>0</v>
      </c>
      <c r="M26" s="749">
        <f t="shared" si="16"/>
        <v>0</v>
      </c>
      <c r="N26" s="749">
        <f t="shared" si="16"/>
        <v>0</v>
      </c>
      <c r="O26" s="749">
        <f t="shared" si="16"/>
        <v>0</v>
      </c>
      <c r="P26" s="749">
        <f t="shared" si="16"/>
        <v>0</v>
      </c>
      <c r="Q26" s="749">
        <f t="shared" si="16"/>
        <v>0</v>
      </c>
      <c r="R26" s="749">
        <f t="shared" si="16"/>
        <v>0</v>
      </c>
      <c r="S26" s="749">
        <f t="shared" ref="S26:W26" si="17">+S24-S25</f>
        <v>0</v>
      </c>
      <c r="T26" s="749">
        <f t="shared" si="17"/>
        <v>0</v>
      </c>
      <c r="U26" s="749">
        <f t="shared" si="17"/>
        <v>0</v>
      </c>
      <c r="V26" s="749">
        <f t="shared" si="17"/>
        <v>0</v>
      </c>
      <c r="W26" s="749">
        <f t="shared" si="17"/>
        <v>0</v>
      </c>
      <c r="X26" s="350"/>
      <c r="Y26" s="350"/>
      <c r="Z26" s="350"/>
      <c r="AA26" s="350"/>
      <c r="AB26" s="350"/>
    </row>
    <row r="27" spans="2:28" ht="20.25" customHeight="1">
      <c r="B27" s="277"/>
      <c r="C27" s="691"/>
      <c r="D27" s="280"/>
      <c r="E27" s="350"/>
      <c r="F27" s="350"/>
      <c r="G27" s="350"/>
      <c r="H27" s="350"/>
      <c r="I27" s="350"/>
      <c r="J27" s="350"/>
      <c r="K27" s="350"/>
      <c r="L27" s="350"/>
      <c r="M27" s="350"/>
      <c r="N27" s="350"/>
      <c r="O27" s="350"/>
      <c r="P27" s="350"/>
      <c r="Q27" s="350"/>
      <c r="R27" s="350"/>
      <c r="S27" s="350"/>
      <c r="T27" s="350"/>
      <c r="U27" s="350"/>
      <c r="V27" s="350"/>
      <c r="W27" s="676"/>
      <c r="X27" s="350"/>
      <c r="Y27" s="350"/>
      <c r="Z27" s="350"/>
      <c r="AA27" s="350"/>
      <c r="AB27" s="350"/>
    </row>
    <row r="28" spans="2:28" ht="20.25" customHeight="1" thickBot="1">
      <c r="B28" s="277"/>
      <c r="C28" s="689" t="s">
        <v>968</v>
      </c>
      <c r="D28" s="692" t="s">
        <v>14</v>
      </c>
      <c r="E28" s="668"/>
      <c r="F28" s="668"/>
      <c r="G28" s="668"/>
      <c r="H28" s="668"/>
      <c r="I28" s="668"/>
      <c r="J28" s="668"/>
      <c r="K28" s="668"/>
      <c r="L28" s="668"/>
      <c r="M28" s="668"/>
      <c r="N28" s="668"/>
      <c r="O28" s="668"/>
      <c r="P28" s="668"/>
      <c r="Q28" s="668"/>
      <c r="R28" s="668"/>
      <c r="S28" s="668"/>
      <c r="T28" s="668"/>
      <c r="U28" s="668"/>
      <c r="V28" s="668"/>
      <c r="W28" s="675"/>
      <c r="X28" s="668"/>
      <c r="Y28" s="668"/>
      <c r="Z28" s="668"/>
      <c r="AA28" s="668"/>
      <c r="AB28" s="668"/>
    </row>
    <row r="29" spans="2:28" ht="20.25" customHeight="1" thickBot="1">
      <c r="B29" s="277"/>
      <c r="C29" s="690" t="s">
        <v>969</v>
      </c>
      <c r="D29" s="743">
        <v>0</v>
      </c>
      <c r="E29" s="744">
        <f>D29+'ProForma Assumptions'!$G$11*D29</f>
        <v>0</v>
      </c>
      <c r="F29" s="744">
        <f>E29+'ProForma Assumptions'!$G$11*E29</f>
        <v>0</v>
      </c>
      <c r="G29" s="744">
        <f>F29+'ProForma Assumptions'!$G$11*F29</f>
        <v>0</v>
      </c>
      <c r="H29" s="744">
        <f>G29+'ProForma Assumptions'!$G$11*G29</f>
        <v>0</v>
      </c>
      <c r="I29" s="744">
        <f>H29+'ProForma Assumptions'!$G$11*H29</f>
        <v>0</v>
      </c>
      <c r="J29" s="744">
        <f>I29+'ProForma Assumptions'!$G$11*I29</f>
        <v>0</v>
      </c>
      <c r="K29" s="744">
        <f>J29+'ProForma Assumptions'!$G$11*J29</f>
        <v>0</v>
      </c>
      <c r="L29" s="744">
        <f>K29+'ProForma Assumptions'!$G$11*K29</f>
        <v>0</v>
      </c>
      <c r="M29" s="744">
        <f>L29+'ProForma Assumptions'!$G$11*L29</f>
        <v>0</v>
      </c>
      <c r="N29" s="744">
        <f>M29+'ProForma Assumptions'!$G$11*M29</f>
        <v>0</v>
      </c>
      <c r="O29" s="744">
        <f>N29+'ProForma Assumptions'!$G$11*N29</f>
        <v>0</v>
      </c>
      <c r="P29" s="744">
        <f>O29+'ProForma Assumptions'!$G$11*O29</f>
        <v>0</v>
      </c>
      <c r="Q29" s="744">
        <f>P29+'ProForma Assumptions'!$G$11*P29</f>
        <v>0</v>
      </c>
      <c r="R29" s="744">
        <f>Q29+'ProForma Assumptions'!$G$11*Q29</f>
        <v>0</v>
      </c>
      <c r="S29" s="744">
        <f>R29+'ProForma Assumptions'!$G$11*R29</f>
        <v>0</v>
      </c>
      <c r="T29" s="744">
        <f>S29+'ProForma Assumptions'!$G$11*S29</f>
        <v>0</v>
      </c>
      <c r="U29" s="744">
        <f>T29+'ProForma Assumptions'!$G$11*T29</f>
        <v>0</v>
      </c>
      <c r="V29" s="744">
        <f>U29+'ProForma Assumptions'!$G$11*U29</f>
        <v>0</v>
      </c>
      <c r="W29" s="744">
        <f>V29+'ProForma Assumptions'!$G$11*V29</f>
        <v>0</v>
      </c>
      <c r="X29" s="667"/>
      <c r="Y29" s="667"/>
      <c r="Z29" s="667"/>
      <c r="AA29" s="667"/>
      <c r="AB29" s="667"/>
    </row>
    <row r="30" spans="2:28" ht="20.25" customHeight="1" thickBot="1">
      <c r="B30" s="277"/>
      <c r="C30" s="690" t="s">
        <v>970</v>
      </c>
      <c r="D30" s="744">
        <f>IF(OR('ProForma Assumptions'!$G$17=0,'ProForma Assumptions'!$G$17=""),'ProForma Assumptions'!$G$20*D26,'ProForma Assumptions'!$G$17)</f>
        <v>0</v>
      </c>
      <c r="E30" s="744">
        <f>IF('ProForma Assumptions'!$G$17=0,'ProForma Assumptions'!$G$20*E26,'ProForma Assumptions'!$G$18*D30+D30)</f>
        <v>0</v>
      </c>
      <c r="F30" s="744">
        <f>IF('ProForma Assumptions'!$G$17=0,'ProForma Assumptions'!$G$20*F26,'ProForma Assumptions'!$G$18*E30+E30)</f>
        <v>0</v>
      </c>
      <c r="G30" s="744">
        <f>IF('ProForma Assumptions'!$G$17=0,'ProForma Assumptions'!$G$20*G26,'ProForma Assumptions'!$G$18*F30+F30)</f>
        <v>0</v>
      </c>
      <c r="H30" s="744">
        <f>IF('ProForma Assumptions'!$G$17=0,'ProForma Assumptions'!$G$20*H26,'ProForma Assumptions'!$G$18*G30+G30)</f>
        <v>0</v>
      </c>
      <c r="I30" s="744">
        <f>IF('ProForma Assumptions'!$G$17=0,'ProForma Assumptions'!$G$20*I26,'ProForma Assumptions'!$G$18*H30+H30)</f>
        <v>0</v>
      </c>
      <c r="J30" s="744">
        <f>IF('ProForma Assumptions'!$G$17=0,'ProForma Assumptions'!$G$20*J26,'ProForma Assumptions'!$G$18*I30+I30)</f>
        <v>0</v>
      </c>
      <c r="K30" s="744">
        <f>IF('ProForma Assumptions'!$G$17=0,'ProForma Assumptions'!$G$20*K26,'ProForma Assumptions'!$G$18*J30+J30)</f>
        <v>0</v>
      </c>
      <c r="L30" s="744">
        <f>IF('ProForma Assumptions'!$G$17=0,'ProForma Assumptions'!$G$20*L26,'ProForma Assumptions'!$G$18*K30+K30)</f>
        <v>0</v>
      </c>
      <c r="M30" s="744">
        <f>IF('ProForma Assumptions'!$G$17=0,'ProForma Assumptions'!$G$20*M26,'ProForma Assumptions'!$G$18*L30+L30)</f>
        <v>0</v>
      </c>
      <c r="N30" s="744">
        <f>IF('ProForma Assumptions'!$G$17=0,'ProForma Assumptions'!$G$20*N26,'ProForma Assumptions'!$G$18*M30+M30)</f>
        <v>0</v>
      </c>
      <c r="O30" s="744">
        <f>IF('ProForma Assumptions'!$G$17=0,'ProForma Assumptions'!$G$20*O26,'ProForma Assumptions'!$G$18*N30+N30)</f>
        <v>0</v>
      </c>
      <c r="P30" s="744">
        <f>IF('ProForma Assumptions'!$G$17=0,'ProForma Assumptions'!$G$20*P26,'ProForma Assumptions'!$G$18*O30+O30)</f>
        <v>0</v>
      </c>
      <c r="Q30" s="744">
        <f>IF('ProForma Assumptions'!$G$17=0,'ProForma Assumptions'!$G$20*Q26,'ProForma Assumptions'!$G$18*P30+P30)</f>
        <v>0</v>
      </c>
      <c r="R30" s="744">
        <f>IF('ProForma Assumptions'!$G$17=0,'ProForma Assumptions'!$G$20*R26,'ProForma Assumptions'!$G$18*Q30+Q30)</f>
        <v>0</v>
      </c>
      <c r="S30" s="744">
        <f>IF('ProForma Assumptions'!$G$17=0,'ProForma Assumptions'!$G$20*S26,'ProForma Assumptions'!$G$18*R30+R30)</f>
        <v>0</v>
      </c>
      <c r="T30" s="744">
        <f>IF('ProForma Assumptions'!$G$17=0,'ProForma Assumptions'!$G$20*T26,'ProForma Assumptions'!$G$18*S30+S30)</f>
        <v>0</v>
      </c>
      <c r="U30" s="744">
        <f>IF('ProForma Assumptions'!$G$17=0,'ProForma Assumptions'!$G$20*U26,'ProForma Assumptions'!$G$18*T30+T30)</f>
        <v>0</v>
      </c>
      <c r="V30" s="744">
        <f>IF('ProForma Assumptions'!$G$17=0,'ProForma Assumptions'!$G$20*V26,'ProForma Assumptions'!$G$18*U30+U30)</f>
        <v>0</v>
      </c>
      <c r="W30" s="744">
        <f>IF('ProForma Assumptions'!$G$17=0,'ProForma Assumptions'!$G$20*W26,'ProForma Assumptions'!$G$18*V30+V30)</f>
        <v>0</v>
      </c>
      <c r="X30" s="667"/>
      <c r="Y30" s="667"/>
      <c r="Z30" s="667"/>
      <c r="AA30" s="667"/>
      <c r="AB30" s="667"/>
    </row>
    <row r="31" spans="2:28" ht="20.25" customHeight="1" thickBot="1">
      <c r="B31" s="277"/>
      <c r="C31" s="690" t="s">
        <v>971</v>
      </c>
      <c r="D31" s="743">
        <v>0</v>
      </c>
      <c r="E31" s="744">
        <f>D31+'ProForma Assumptions'!$G$11*D31</f>
        <v>0</v>
      </c>
      <c r="F31" s="744">
        <f>E31+'ProForma Assumptions'!$G$11*E31</f>
        <v>0</v>
      </c>
      <c r="G31" s="744">
        <f>F31+'ProForma Assumptions'!$G$11*F31</f>
        <v>0</v>
      </c>
      <c r="H31" s="744">
        <f>G31+'ProForma Assumptions'!$G$11*G31</f>
        <v>0</v>
      </c>
      <c r="I31" s="744">
        <f>H31+'ProForma Assumptions'!$G$11*H31</f>
        <v>0</v>
      </c>
      <c r="J31" s="744">
        <f>I31+'ProForma Assumptions'!$G$11*I31</f>
        <v>0</v>
      </c>
      <c r="K31" s="744">
        <f>J31+'ProForma Assumptions'!$G$11*J31</f>
        <v>0</v>
      </c>
      <c r="L31" s="744">
        <f>K31+'ProForma Assumptions'!$G$11*K31</f>
        <v>0</v>
      </c>
      <c r="M31" s="744">
        <f>L31+'ProForma Assumptions'!$G$11*L31</f>
        <v>0</v>
      </c>
      <c r="N31" s="744">
        <f>M31+'ProForma Assumptions'!$G$11*M31</f>
        <v>0</v>
      </c>
      <c r="O31" s="744">
        <f>N31+'ProForma Assumptions'!$G$11*N31</f>
        <v>0</v>
      </c>
      <c r="P31" s="744">
        <f>O31+'ProForma Assumptions'!$G$11*O31</f>
        <v>0</v>
      </c>
      <c r="Q31" s="744">
        <f>P31+'ProForma Assumptions'!$G$11*P31</f>
        <v>0</v>
      </c>
      <c r="R31" s="744">
        <f>Q31+'ProForma Assumptions'!$G$11*Q31</f>
        <v>0</v>
      </c>
      <c r="S31" s="744">
        <f>R31+'ProForma Assumptions'!$G$11*R31</f>
        <v>0</v>
      </c>
      <c r="T31" s="744">
        <f>S31+'ProForma Assumptions'!$G$11*S31</f>
        <v>0</v>
      </c>
      <c r="U31" s="744">
        <f>T31+'ProForma Assumptions'!$G$11*T31</f>
        <v>0</v>
      </c>
      <c r="V31" s="744">
        <f>U31+'ProForma Assumptions'!$G$11*U31</f>
        <v>0</v>
      </c>
      <c r="W31" s="744">
        <f>V31+'ProForma Assumptions'!$G$11*V31</f>
        <v>0</v>
      </c>
      <c r="X31" s="667"/>
      <c r="Y31" s="667"/>
      <c r="Z31" s="667"/>
      <c r="AA31" s="667"/>
      <c r="AB31" s="667"/>
    </row>
    <row r="32" spans="2:28" ht="20.25" customHeight="1" thickBot="1">
      <c r="B32" s="277"/>
      <c r="C32" s="690" t="s">
        <v>972</v>
      </c>
      <c r="D32" s="743">
        <v>0</v>
      </c>
      <c r="E32" s="744">
        <f>D32+'ProForma Assumptions'!$G$11*D32</f>
        <v>0</v>
      </c>
      <c r="F32" s="744">
        <f>E32+'ProForma Assumptions'!$G$11*E32</f>
        <v>0</v>
      </c>
      <c r="G32" s="744">
        <f>F32+'ProForma Assumptions'!$G$11*F32</f>
        <v>0</v>
      </c>
      <c r="H32" s="744">
        <f>G32+'ProForma Assumptions'!$G$11*G32</f>
        <v>0</v>
      </c>
      <c r="I32" s="744">
        <f>H32+'ProForma Assumptions'!$G$11*H32</f>
        <v>0</v>
      </c>
      <c r="J32" s="744">
        <f>I32+'ProForma Assumptions'!$G$11*I32</f>
        <v>0</v>
      </c>
      <c r="K32" s="744">
        <f>J32+'ProForma Assumptions'!$G$11*J32</f>
        <v>0</v>
      </c>
      <c r="L32" s="744">
        <f>K32+'ProForma Assumptions'!$G$11*K32</f>
        <v>0</v>
      </c>
      <c r="M32" s="744">
        <f>L32+'ProForma Assumptions'!$G$11*L32</f>
        <v>0</v>
      </c>
      <c r="N32" s="744">
        <f>M32+'ProForma Assumptions'!$G$11*M32</f>
        <v>0</v>
      </c>
      <c r="O32" s="744">
        <f>N32+'ProForma Assumptions'!$G$11*N32</f>
        <v>0</v>
      </c>
      <c r="P32" s="744">
        <f>O32+'ProForma Assumptions'!$G$11*O32</f>
        <v>0</v>
      </c>
      <c r="Q32" s="744">
        <f>P32+'ProForma Assumptions'!$G$11*P32</f>
        <v>0</v>
      </c>
      <c r="R32" s="744">
        <f>Q32+'ProForma Assumptions'!$G$11*Q32</f>
        <v>0</v>
      </c>
      <c r="S32" s="744">
        <f>R32+'ProForma Assumptions'!$G$11*R32</f>
        <v>0</v>
      </c>
      <c r="T32" s="744">
        <f>S32+'ProForma Assumptions'!$G$11*S32</f>
        <v>0</v>
      </c>
      <c r="U32" s="744">
        <f>T32+'ProForma Assumptions'!$G$11*T32</f>
        <v>0</v>
      </c>
      <c r="V32" s="744">
        <f>U32+'ProForma Assumptions'!$G$11*U32</f>
        <v>0</v>
      </c>
      <c r="W32" s="744">
        <f>V32+'ProForma Assumptions'!$G$11*V32</f>
        <v>0</v>
      </c>
      <c r="X32" s="667"/>
      <c r="Y32" s="667"/>
      <c r="Z32" s="667"/>
      <c r="AA32" s="667"/>
      <c r="AB32" s="667"/>
    </row>
    <row r="33" spans="1:31" ht="20.25" customHeight="1" thickBot="1">
      <c r="B33" s="277"/>
      <c r="C33" s="690" t="s">
        <v>973</v>
      </c>
      <c r="D33" s="743">
        <v>0</v>
      </c>
      <c r="E33" s="744">
        <f>D33+'ProForma Assumptions'!$G$11*D33</f>
        <v>0</v>
      </c>
      <c r="F33" s="744">
        <f>E33+'ProForma Assumptions'!$G$11*E33</f>
        <v>0</v>
      </c>
      <c r="G33" s="744">
        <f>F33+'ProForma Assumptions'!$G$11*F33</f>
        <v>0</v>
      </c>
      <c r="H33" s="744">
        <f>G33+'ProForma Assumptions'!$G$11*G33</f>
        <v>0</v>
      </c>
      <c r="I33" s="744">
        <f>H33+'ProForma Assumptions'!$G$11*H33</f>
        <v>0</v>
      </c>
      <c r="J33" s="744">
        <f>I33+'ProForma Assumptions'!$G$11*I33</f>
        <v>0</v>
      </c>
      <c r="K33" s="744">
        <f>J33+'ProForma Assumptions'!$G$11*J33</f>
        <v>0</v>
      </c>
      <c r="L33" s="744">
        <f>K33+'ProForma Assumptions'!$G$11*K33</f>
        <v>0</v>
      </c>
      <c r="M33" s="744">
        <f>L33+'ProForma Assumptions'!$G$11*L33</f>
        <v>0</v>
      </c>
      <c r="N33" s="744">
        <f>M33+'ProForma Assumptions'!$G$11*M33</f>
        <v>0</v>
      </c>
      <c r="O33" s="744">
        <f>N33+'ProForma Assumptions'!$G$11*N33</f>
        <v>0</v>
      </c>
      <c r="P33" s="744">
        <f>O33+'ProForma Assumptions'!$G$11*O33</f>
        <v>0</v>
      </c>
      <c r="Q33" s="744">
        <f>P33+'ProForma Assumptions'!$G$11*P33</f>
        <v>0</v>
      </c>
      <c r="R33" s="744">
        <f>Q33+'ProForma Assumptions'!$G$11*Q33</f>
        <v>0</v>
      </c>
      <c r="S33" s="744">
        <f>R33+'ProForma Assumptions'!$G$11*R33</f>
        <v>0</v>
      </c>
      <c r="T33" s="744">
        <f>S33+'ProForma Assumptions'!$G$11*S33</f>
        <v>0</v>
      </c>
      <c r="U33" s="744">
        <f>T33+'ProForma Assumptions'!$G$11*T33</f>
        <v>0</v>
      </c>
      <c r="V33" s="744">
        <f>U33+'ProForma Assumptions'!$G$11*U33</f>
        <v>0</v>
      </c>
      <c r="W33" s="744">
        <f>V33+'ProForma Assumptions'!$G$11*V33</f>
        <v>0</v>
      </c>
      <c r="X33" s="667"/>
      <c r="Y33" s="667"/>
      <c r="Z33" s="667"/>
      <c r="AA33" s="667"/>
      <c r="AB33" s="667"/>
    </row>
    <row r="34" spans="1:31" ht="20.25" customHeight="1" thickBot="1">
      <c r="B34" s="277"/>
      <c r="C34" s="690" t="s">
        <v>974</v>
      </c>
      <c r="D34" s="743">
        <v>0</v>
      </c>
      <c r="E34" s="744">
        <f>D34+'ProForma Assumptions'!$G$11*D34</f>
        <v>0</v>
      </c>
      <c r="F34" s="744">
        <f>E34+'ProForma Assumptions'!$G$11*E34</f>
        <v>0</v>
      </c>
      <c r="G34" s="744">
        <f>F34+'ProForma Assumptions'!$G$11*F34</f>
        <v>0</v>
      </c>
      <c r="H34" s="744">
        <f>G34+'ProForma Assumptions'!$G$11*G34</f>
        <v>0</v>
      </c>
      <c r="I34" s="744">
        <f>H34+'ProForma Assumptions'!$G$11*H34</f>
        <v>0</v>
      </c>
      <c r="J34" s="744">
        <f>I34+'ProForma Assumptions'!$G$11*I34</f>
        <v>0</v>
      </c>
      <c r="K34" s="744">
        <f>J34+'ProForma Assumptions'!$G$11*J34</f>
        <v>0</v>
      </c>
      <c r="L34" s="744">
        <f>K34+'ProForma Assumptions'!$G$11*K34</f>
        <v>0</v>
      </c>
      <c r="M34" s="744">
        <f>L34+'ProForma Assumptions'!$G$11*L34</f>
        <v>0</v>
      </c>
      <c r="N34" s="744">
        <f>M34+'ProForma Assumptions'!$G$11*M34</f>
        <v>0</v>
      </c>
      <c r="O34" s="744">
        <f>N34+'ProForma Assumptions'!$G$11*N34</f>
        <v>0</v>
      </c>
      <c r="P34" s="744">
        <f>O34+'ProForma Assumptions'!$G$11*O34</f>
        <v>0</v>
      </c>
      <c r="Q34" s="744">
        <f>P34+'ProForma Assumptions'!$G$11*P34</f>
        <v>0</v>
      </c>
      <c r="R34" s="744">
        <f>Q34+'ProForma Assumptions'!$G$11*Q34</f>
        <v>0</v>
      </c>
      <c r="S34" s="744">
        <f>R34+'ProForma Assumptions'!$G$11*R34</f>
        <v>0</v>
      </c>
      <c r="T34" s="744">
        <f>S34+'ProForma Assumptions'!$G$11*S34</f>
        <v>0</v>
      </c>
      <c r="U34" s="744">
        <f>T34+'ProForma Assumptions'!$G$11*T34</f>
        <v>0</v>
      </c>
      <c r="V34" s="744">
        <f>U34+'ProForma Assumptions'!$G$11*U34</f>
        <v>0</v>
      </c>
      <c r="W34" s="744">
        <f>V34+'ProForma Assumptions'!$G$11*V34</f>
        <v>0</v>
      </c>
      <c r="X34" s="667"/>
      <c r="Y34" s="667"/>
      <c r="Z34" s="667"/>
      <c r="AA34" s="667"/>
      <c r="AB34" s="667"/>
    </row>
    <row r="35" spans="1:31" ht="20.25" customHeight="1" thickBot="1">
      <c r="B35" s="277" t="s">
        <v>14</v>
      </c>
      <c r="C35" s="690" t="s">
        <v>975</v>
      </c>
      <c r="D35" s="743">
        <v>0</v>
      </c>
      <c r="E35" s="744">
        <f>D35+'ProForma Assumptions'!$G$11*D35</f>
        <v>0</v>
      </c>
      <c r="F35" s="744">
        <f>E35+'ProForma Assumptions'!$G$11*E35</f>
        <v>0</v>
      </c>
      <c r="G35" s="744">
        <f>F35+'ProForma Assumptions'!$G$11*F35</f>
        <v>0</v>
      </c>
      <c r="H35" s="744">
        <f>G35+'ProForma Assumptions'!$G$11*G35</f>
        <v>0</v>
      </c>
      <c r="I35" s="744">
        <f>H35+'ProForma Assumptions'!$G$11*H35</f>
        <v>0</v>
      </c>
      <c r="J35" s="744">
        <f>I35+'ProForma Assumptions'!$G$11*I35</f>
        <v>0</v>
      </c>
      <c r="K35" s="744">
        <f>J35+'ProForma Assumptions'!$G$11*J35</f>
        <v>0</v>
      </c>
      <c r="L35" s="744">
        <f>K35+'ProForma Assumptions'!$G$11*K35</f>
        <v>0</v>
      </c>
      <c r="M35" s="744">
        <f>L35+'ProForma Assumptions'!$G$11*L35</f>
        <v>0</v>
      </c>
      <c r="N35" s="744">
        <f>M35+'ProForma Assumptions'!$G$11*M35</f>
        <v>0</v>
      </c>
      <c r="O35" s="744">
        <f>N35+'ProForma Assumptions'!$G$11*N35</f>
        <v>0</v>
      </c>
      <c r="P35" s="744">
        <f>O35+'ProForma Assumptions'!$G$11*O35</f>
        <v>0</v>
      </c>
      <c r="Q35" s="744">
        <f>P35+'ProForma Assumptions'!$G$11*P35</f>
        <v>0</v>
      </c>
      <c r="R35" s="744">
        <f>Q35+'ProForma Assumptions'!$G$11*Q35</f>
        <v>0</v>
      </c>
      <c r="S35" s="744">
        <f>R35+'ProForma Assumptions'!$G$11*R35</f>
        <v>0</v>
      </c>
      <c r="T35" s="744">
        <f>S35+'ProForma Assumptions'!$G$11*S35</f>
        <v>0</v>
      </c>
      <c r="U35" s="744">
        <f>T35+'ProForma Assumptions'!$G$11*T35</f>
        <v>0</v>
      </c>
      <c r="V35" s="744">
        <f>U35+'ProForma Assumptions'!$G$11*U35</f>
        <v>0</v>
      </c>
      <c r="W35" s="744">
        <f>V35+'ProForma Assumptions'!$G$11*V35</f>
        <v>0</v>
      </c>
      <c r="X35" s="667"/>
      <c r="Y35" s="667"/>
      <c r="Z35" s="667"/>
      <c r="AA35" s="667"/>
      <c r="AB35" s="667"/>
    </row>
    <row r="36" spans="1:31" ht="20.25" customHeight="1" thickBot="1">
      <c r="B36" s="277"/>
      <c r="C36" s="690" t="s">
        <v>976</v>
      </c>
      <c r="D36" s="743">
        <v>0</v>
      </c>
      <c r="E36" s="744">
        <f>D36+'ProForma Assumptions'!$G$11*D36</f>
        <v>0</v>
      </c>
      <c r="F36" s="744">
        <f>E36+'ProForma Assumptions'!$G$11*E36</f>
        <v>0</v>
      </c>
      <c r="G36" s="744">
        <f>F36+'ProForma Assumptions'!$G$11*F36</f>
        <v>0</v>
      </c>
      <c r="H36" s="744">
        <f>G36+'ProForma Assumptions'!$G$11*G36</f>
        <v>0</v>
      </c>
      <c r="I36" s="744">
        <f>H36+'ProForma Assumptions'!$G$11*H36</f>
        <v>0</v>
      </c>
      <c r="J36" s="744">
        <f>I36+'ProForma Assumptions'!$G$11*I36</f>
        <v>0</v>
      </c>
      <c r="K36" s="744">
        <f>J36+'ProForma Assumptions'!$G$11*J36</f>
        <v>0</v>
      </c>
      <c r="L36" s="744">
        <f>K36+'ProForma Assumptions'!$G$11*K36</f>
        <v>0</v>
      </c>
      <c r="M36" s="744">
        <f>L36+'ProForma Assumptions'!$G$11*L36</f>
        <v>0</v>
      </c>
      <c r="N36" s="744">
        <f>M36+'ProForma Assumptions'!$G$11*M36</f>
        <v>0</v>
      </c>
      <c r="O36" s="744">
        <f>N36+'ProForma Assumptions'!$G$11*N36</f>
        <v>0</v>
      </c>
      <c r="P36" s="744">
        <f>O36+'ProForma Assumptions'!$G$11*O36</f>
        <v>0</v>
      </c>
      <c r="Q36" s="744">
        <f>P36+'ProForma Assumptions'!$G$11*P36</f>
        <v>0</v>
      </c>
      <c r="R36" s="744">
        <f>Q36+'ProForma Assumptions'!$G$11*Q36</f>
        <v>0</v>
      </c>
      <c r="S36" s="744">
        <f>R36+'ProForma Assumptions'!$G$11*R36</f>
        <v>0</v>
      </c>
      <c r="T36" s="744">
        <f>S36+'ProForma Assumptions'!$G$11*S36</f>
        <v>0</v>
      </c>
      <c r="U36" s="744">
        <f>T36+'ProForma Assumptions'!$G$11*T36</f>
        <v>0</v>
      </c>
      <c r="V36" s="744">
        <f>U36+'ProForma Assumptions'!$G$11*U36</f>
        <v>0</v>
      </c>
      <c r="W36" s="744">
        <f>V36+'ProForma Assumptions'!$G$11*V36</f>
        <v>0</v>
      </c>
      <c r="X36" s="667"/>
      <c r="Y36" s="667"/>
      <c r="Z36" s="667"/>
      <c r="AA36" s="667"/>
      <c r="AB36" s="667"/>
    </row>
    <row r="37" spans="1:31" ht="20.25" customHeight="1" thickBot="1">
      <c r="B37" s="277"/>
      <c r="C37" s="690" t="s">
        <v>977</v>
      </c>
      <c r="D37" s="743">
        <v>0</v>
      </c>
      <c r="E37" s="744">
        <f>D37+'ProForma Assumptions'!$G$11*D37</f>
        <v>0</v>
      </c>
      <c r="F37" s="744">
        <f>E37+'ProForma Assumptions'!$G$11*E37</f>
        <v>0</v>
      </c>
      <c r="G37" s="744">
        <f>F37+'ProForma Assumptions'!$G$11*F37</f>
        <v>0</v>
      </c>
      <c r="H37" s="744">
        <f>G37+'ProForma Assumptions'!$G$11*G37</f>
        <v>0</v>
      </c>
      <c r="I37" s="744">
        <f>H37+'ProForma Assumptions'!$G$11*H37</f>
        <v>0</v>
      </c>
      <c r="J37" s="744">
        <f>I37+'ProForma Assumptions'!$G$11*I37</f>
        <v>0</v>
      </c>
      <c r="K37" s="744">
        <f>J37+'ProForma Assumptions'!$G$11*J37</f>
        <v>0</v>
      </c>
      <c r="L37" s="744">
        <f>K37+'ProForma Assumptions'!$G$11*K37</f>
        <v>0</v>
      </c>
      <c r="M37" s="744">
        <f>L37+'ProForma Assumptions'!$G$11*L37</f>
        <v>0</v>
      </c>
      <c r="N37" s="744">
        <f>M37+'ProForma Assumptions'!$G$11*M37</f>
        <v>0</v>
      </c>
      <c r="O37" s="744">
        <f>N37+'ProForma Assumptions'!$G$11*N37</f>
        <v>0</v>
      </c>
      <c r="P37" s="744">
        <f>O37+'ProForma Assumptions'!$G$11*O37</f>
        <v>0</v>
      </c>
      <c r="Q37" s="744">
        <f>P37+'ProForma Assumptions'!$G$11*P37</f>
        <v>0</v>
      </c>
      <c r="R37" s="744">
        <f>Q37+'ProForma Assumptions'!$G$11*Q37</f>
        <v>0</v>
      </c>
      <c r="S37" s="744">
        <f>R37+'ProForma Assumptions'!$G$11*R37</f>
        <v>0</v>
      </c>
      <c r="T37" s="744">
        <f>S37+'ProForma Assumptions'!$G$11*S37</f>
        <v>0</v>
      </c>
      <c r="U37" s="744">
        <f>T37+'ProForma Assumptions'!$G$11*T37</f>
        <v>0</v>
      </c>
      <c r="V37" s="744">
        <f>U37+'ProForma Assumptions'!$G$11*U37</f>
        <v>0</v>
      </c>
      <c r="W37" s="744">
        <f>V37+'ProForma Assumptions'!$G$11*V37</f>
        <v>0</v>
      </c>
      <c r="X37" s="667"/>
      <c r="Y37" s="667"/>
      <c r="Z37" s="667"/>
      <c r="AA37" s="667"/>
      <c r="AB37" s="667"/>
    </row>
    <row r="38" spans="1:31" ht="20.25" customHeight="1" thickBot="1">
      <c r="B38" s="277"/>
      <c r="C38" s="690" t="s">
        <v>978</v>
      </c>
      <c r="D38" s="743">
        <v>0</v>
      </c>
      <c r="E38" s="743">
        <f>D38+(D38*'ProForma Assumptions'!$G$11)</f>
        <v>0</v>
      </c>
      <c r="F38" s="743">
        <f>E38+(E38*'ProForma Assumptions'!$G$11)</f>
        <v>0</v>
      </c>
      <c r="G38" s="743">
        <f>F38+(F38*'ProForma Assumptions'!$G$11)</f>
        <v>0</v>
      </c>
      <c r="H38" s="743">
        <f>G38+(G38*'ProForma Assumptions'!$G$11)</f>
        <v>0</v>
      </c>
      <c r="I38" s="743">
        <f>H38+(H38*'ProForma Assumptions'!$G$11)</f>
        <v>0</v>
      </c>
      <c r="J38" s="743">
        <f>I38+(I38*'ProForma Assumptions'!$G$11)</f>
        <v>0</v>
      </c>
      <c r="K38" s="743">
        <f>J38+(J38*'ProForma Assumptions'!$G$11)</f>
        <v>0</v>
      </c>
      <c r="L38" s="743">
        <f>K38+(K38*'ProForma Assumptions'!$G$11)</f>
        <v>0</v>
      </c>
      <c r="M38" s="743">
        <f>L38+(L38*'ProForma Assumptions'!$G$11)</f>
        <v>0</v>
      </c>
      <c r="N38" s="743">
        <f>M38+(M38*'ProForma Assumptions'!$G$11)</f>
        <v>0</v>
      </c>
      <c r="O38" s="743">
        <f>N38+(N38*'ProForma Assumptions'!$G$11)</f>
        <v>0</v>
      </c>
      <c r="P38" s="743">
        <f>O38+(O38*'ProForma Assumptions'!$G$11)</f>
        <v>0</v>
      </c>
      <c r="Q38" s="743">
        <f>P38+(P38*'ProForma Assumptions'!$G$11)</f>
        <v>0</v>
      </c>
      <c r="R38" s="743">
        <f>Q38+(Q38*'ProForma Assumptions'!$G$11)</f>
        <v>0</v>
      </c>
      <c r="S38" s="743">
        <f>R38+(R38*'ProForma Assumptions'!$G$11)</f>
        <v>0</v>
      </c>
      <c r="T38" s="743">
        <f>S38+(S38*'ProForma Assumptions'!$G$11)</f>
        <v>0</v>
      </c>
      <c r="U38" s="743">
        <f>T38+(T38*'ProForma Assumptions'!$G$11)</f>
        <v>0</v>
      </c>
      <c r="V38" s="743">
        <f>U38+(U38*'ProForma Assumptions'!$G$11)</f>
        <v>0</v>
      </c>
      <c r="W38" s="743">
        <f>V38+(V38*'ProForma Assumptions'!$G$11)</f>
        <v>0</v>
      </c>
      <c r="X38" s="669"/>
      <c r="Y38" s="669"/>
      <c r="Z38" s="669"/>
      <c r="AA38" s="669"/>
      <c r="AB38" s="669"/>
    </row>
    <row r="39" spans="1:31" ht="20.25" customHeight="1" thickBot="1">
      <c r="B39" s="277"/>
      <c r="C39" s="690" t="s">
        <v>822</v>
      </c>
      <c r="D39" s="744">
        <f>+'ProForma Assumptions'!G12</f>
        <v>0</v>
      </c>
      <c r="E39" s="744">
        <f>(D39+(D39*'ProForma Assumptions'!$G$13))</f>
        <v>0</v>
      </c>
      <c r="F39" s="744">
        <f>(E39+(E39*'ProForma Assumptions'!$G$13))</f>
        <v>0</v>
      </c>
      <c r="G39" s="744">
        <f>(F39+(F39*'ProForma Assumptions'!$G$13))</f>
        <v>0</v>
      </c>
      <c r="H39" s="744">
        <f>(G39+(G39*'ProForma Assumptions'!$G$13))</f>
        <v>0</v>
      </c>
      <c r="I39" s="744">
        <f>(H39+(H39*'ProForma Assumptions'!$G$13))</f>
        <v>0</v>
      </c>
      <c r="J39" s="744">
        <f>(I39+(I39*'ProForma Assumptions'!$G$13))</f>
        <v>0</v>
      </c>
      <c r="K39" s="744">
        <f>(J39+(J39*'ProForma Assumptions'!$G$13))</f>
        <v>0</v>
      </c>
      <c r="L39" s="744">
        <f>(K39+(K39*'ProForma Assumptions'!$G$13))</f>
        <v>0</v>
      </c>
      <c r="M39" s="744">
        <f>(L39+(L39*'ProForma Assumptions'!$G$13))</f>
        <v>0</v>
      </c>
      <c r="N39" s="744">
        <f>(M39+(M39*'ProForma Assumptions'!$G$13))</f>
        <v>0</v>
      </c>
      <c r="O39" s="744">
        <f>(N39+(N39*'ProForma Assumptions'!$G$13))</f>
        <v>0</v>
      </c>
      <c r="P39" s="744">
        <f>(O39+(O39*'ProForma Assumptions'!$G$13))</f>
        <v>0</v>
      </c>
      <c r="Q39" s="744">
        <f>(P39+(P39*'ProForma Assumptions'!$G$13))</f>
        <v>0</v>
      </c>
      <c r="R39" s="744">
        <f>(Q39+(Q39*'ProForma Assumptions'!$G$13))</f>
        <v>0</v>
      </c>
      <c r="S39" s="744">
        <f>(R39+(R39*'ProForma Assumptions'!$G$13))</f>
        <v>0</v>
      </c>
      <c r="T39" s="744">
        <f>(S39+(S39*'ProForma Assumptions'!$G$13))</f>
        <v>0</v>
      </c>
      <c r="U39" s="744">
        <f>(T39+(T39*'ProForma Assumptions'!$G$13))</f>
        <v>0</v>
      </c>
      <c r="V39" s="744">
        <f>(U39+(U39*'ProForma Assumptions'!$G$13))</f>
        <v>0</v>
      </c>
      <c r="W39" s="744">
        <f>(V39+(V39*'ProForma Assumptions'!$G$13))</f>
        <v>0</v>
      </c>
      <c r="X39" s="667"/>
      <c r="Y39" s="667"/>
      <c r="Z39" s="667"/>
      <c r="AA39" s="667"/>
      <c r="AB39" s="667"/>
    </row>
    <row r="40" spans="1:31" ht="20.25" customHeight="1" thickBot="1">
      <c r="B40" s="277"/>
      <c r="C40" s="750" t="s">
        <v>979</v>
      </c>
      <c r="D40" s="751">
        <v>0</v>
      </c>
      <c r="E40" s="751">
        <f>D40+(D40*'ProForma Assumptions'!$G$11)</f>
        <v>0</v>
      </c>
      <c r="F40" s="751">
        <f>E40+(E40*'ProForma Assumptions'!$G$11)</f>
        <v>0</v>
      </c>
      <c r="G40" s="751">
        <f>F40+(F40*'ProForma Assumptions'!$G$11)</f>
        <v>0</v>
      </c>
      <c r="H40" s="751">
        <f>G40+(G40*'ProForma Assumptions'!$G$11)</f>
        <v>0</v>
      </c>
      <c r="I40" s="743">
        <f>H40+(H40*'ProForma Assumptions'!$G$11)</f>
        <v>0</v>
      </c>
      <c r="J40" s="743">
        <f>I40+(I40*'ProForma Assumptions'!$G$11)</f>
        <v>0</v>
      </c>
      <c r="K40" s="743">
        <f>J40+(J40*'ProForma Assumptions'!$G$11)</f>
        <v>0</v>
      </c>
      <c r="L40" s="743">
        <f>K40+(K40*'ProForma Assumptions'!$G$11)</f>
        <v>0</v>
      </c>
      <c r="M40" s="743">
        <f>L40+(L40*'ProForma Assumptions'!$G$11)</f>
        <v>0</v>
      </c>
      <c r="N40" s="743">
        <f>M40+(M40*'ProForma Assumptions'!$G$11)</f>
        <v>0</v>
      </c>
      <c r="O40" s="743">
        <f>N40+(N40*'ProForma Assumptions'!$G$11)</f>
        <v>0</v>
      </c>
      <c r="P40" s="743">
        <f>O40+(O40*'ProForma Assumptions'!$G$11)</f>
        <v>0</v>
      </c>
      <c r="Q40" s="743">
        <f>P40+(P40*'ProForma Assumptions'!$G$11)</f>
        <v>0</v>
      </c>
      <c r="R40" s="743">
        <f>Q40+(Q40*'ProForma Assumptions'!$G$11)</f>
        <v>0</v>
      </c>
      <c r="S40" s="743">
        <f>R40+(R40*'ProForma Assumptions'!$G$11)</f>
        <v>0</v>
      </c>
      <c r="T40" s="743">
        <f>S40+(S40*'ProForma Assumptions'!$G$11)</f>
        <v>0</v>
      </c>
      <c r="U40" s="743">
        <f>T40+(T40*'ProForma Assumptions'!$G$11)</f>
        <v>0</v>
      </c>
      <c r="V40" s="743">
        <f>U40+(U40*'ProForma Assumptions'!$G$11)</f>
        <v>0</v>
      </c>
      <c r="W40" s="743">
        <f>V40+(V40*'ProForma Assumptions'!$G$11)</f>
        <v>0</v>
      </c>
      <c r="X40" s="669"/>
      <c r="Y40" s="669"/>
      <c r="Z40" s="669"/>
      <c r="AA40" s="669"/>
      <c r="AB40" s="669"/>
    </row>
    <row r="41" spans="1:31" ht="20.25" customHeight="1" thickBot="1">
      <c r="B41" s="277"/>
      <c r="C41" s="753" t="s">
        <v>979</v>
      </c>
      <c r="D41" s="752">
        <v>0</v>
      </c>
      <c r="E41" s="751">
        <f>D41+(D41*'ProForma Assumptions'!$G$11)</f>
        <v>0</v>
      </c>
      <c r="F41" s="754">
        <f>E41+(E41*'ProForma Assumptions'!$G$11)</f>
        <v>0</v>
      </c>
      <c r="G41" s="752">
        <f>F41+(F41*'ProForma Assumptions'!$G$11)</f>
        <v>0</v>
      </c>
      <c r="H41" s="751">
        <f>G41+(G41*'ProForma Assumptions'!$G$11)</f>
        <v>0</v>
      </c>
      <c r="I41" s="751">
        <f>H41+(H41*'ProForma Assumptions'!$G$11)</f>
        <v>0</v>
      </c>
      <c r="J41" s="751">
        <f>I41+(I41*'ProForma Assumptions'!$G$11)</f>
        <v>0</v>
      </c>
      <c r="K41" s="751">
        <f>J41+(J41*'ProForma Assumptions'!$G$11)</f>
        <v>0</v>
      </c>
      <c r="L41" s="751">
        <f>K41+(K41*'ProForma Assumptions'!$G$11)</f>
        <v>0</v>
      </c>
      <c r="M41" s="751">
        <f>L41+(L41*'ProForma Assumptions'!$G$11)</f>
        <v>0</v>
      </c>
      <c r="N41" s="751">
        <f>M41+(M41*'ProForma Assumptions'!$G$11)</f>
        <v>0</v>
      </c>
      <c r="O41" s="751">
        <f>N41+(N41*'ProForma Assumptions'!$G$11)</f>
        <v>0</v>
      </c>
      <c r="P41" s="751">
        <f>O41+(O41*'ProForma Assumptions'!$G$11)</f>
        <v>0</v>
      </c>
      <c r="Q41" s="751">
        <f>P41+(P41*'ProForma Assumptions'!$G$11)</f>
        <v>0</v>
      </c>
      <c r="R41" s="751">
        <f>Q41+(Q41*'ProForma Assumptions'!$G$11)</f>
        <v>0</v>
      </c>
      <c r="S41" s="751">
        <f>R41+(R41*'ProForma Assumptions'!$G$11)</f>
        <v>0</v>
      </c>
      <c r="T41" s="751">
        <f>S41+(S41*'ProForma Assumptions'!$G$11)</f>
        <v>0</v>
      </c>
      <c r="U41" s="751">
        <f>T41+(T41*'ProForma Assumptions'!$G$11)</f>
        <v>0</v>
      </c>
      <c r="V41" s="751">
        <f>U41+(U41*'ProForma Assumptions'!$G$11)</f>
        <v>0</v>
      </c>
      <c r="W41" s="751">
        <f>V41+(V41*'ProForma Assumptions'!$G$11)</f>
        <v>0</v>
      </c>
      <c r="X41" s="669"/>
      <c r="Y41" s="669"/>
      <c r="Z41" s="669"/>
      <c r="AA41" s="669"/>
      <c r="AB41" s="669"/>
    </row>
    <row r="42" spans="1:31" ht="20.25" customHeight="1" thickBot="1">
      <c r="B42" s="277"/>
      <c r="C42" s="755" t="s">
        <v>898</v>
      </c>
      <c r="D42" s="756">
        <f>SUM(D29:D41)</f>
        <v>0</v>
      </c>
      <c r="E42" s="756">
        <f t="shared" ref="E42:R42" si="18">SUM(E29:E41)</f>
        <v>0</v>
      </c>
      <c r="F42" s="757">
        <f t="shared" si="18"/>
        <v>0</v>
      </c>
      <c r="G42" s="758">
        <f t="shared" si="18"/>
        <v>0</v>
      </c>
      <c r="H42" s="756">
        <f t="shared" si="18"/>
        <v>0</v>
      </c>
      <c r="I42" s="756">
        <f t="shared" si="18"/>
        <v>0</v>
      </c>
      <c r="J42" s="756">
        <f t="shared" si="18"/>
        <v>0</v>
      </c>
      <c r="K42" s="756">
        <f t="shared" si="18"/>
        <v>0</v>
      </c>
      <c r="L42" s="756">
        <f t="shared" si="18"/>
        <v>0</v>
      </c>
      <c r="M42" s="756">
        <f t="shared" si="18"/>
        <v>0</v>
      </c>
      <c r="N42" s="756">
        <f t="shared" si="18"/>
        <v>0</v>
      </c>
      <c r="O42" s="756">
        <f t="shared" si="18"/>
        <v>0</v>
      </c>
      <c r="P42" s="756">
        <f t="shared" si="18"/>
        <v>0</v>
      </c>
      <c r="Q42" s="756">
        <f t="shared" si="18"/>
        <v>0</v>
      </c>
      <c r="R42" s="756">
        <f t="shared" si="18"/>
        <v>0</v>
      </c>
      <c r="S42" s="756">
        <f t="shared" ref="S42:W42" si="19">SUM(S29:S41)</f>
        <v>0</v>
      </c>
      <c r="T42" s="756">
        <f t="shared" si="19"/>
        <v>0</v>
      </c>
      <c r="U42" s="756">
        <f t="shared" si="19"/>
        <v>0</v>
      </c>
      <c r="V42" s="756">
        <f t="shared" si="19"/>
        <v>0</v>
      </c>
      <c r="W42" s="759">
        <f t="shared" si="19"/>
        <v>0</v>
      </c>
      <c r="X42" s="669"/>
      <c r="Y42" s="669"/>
      <c r="Z42" s="669"/>
      <c r="AA42" s="669"/>
      <c r="AB42" s="669"/>
    </row>
    <row r="43" spans="1:31" ht="20.25" customHeight="1" thickBot="1">
      <c r="B43" s="277"/>
      <c r="C43" s="760" t="s">
        <v>980</v>
      </c>
      <c r="D43" s="756">
        <f>+D26-D42</f>
        <v>0</v>
      </c>
      <c r="E43" s="756">
        <f t="shared" ref="E43:W43" si="20">+E26-E42</f>
        <v>0</v>
      </c>
      <c r="F43" s="756">
        <f t="shared" si="20"/>
        <v>0</v>
      </c>
      <c r="G43" s="756">
        <f t="shared" si="20"/>
        <v>0</v>
      </c>
      <c r="H43" s="756">
        <f t="shared" si="20"/>
        <v>0</v>
      </c>
      <c r="I43" s="756">
        <f t="shared" si="20"/>
        <v>0</v>
      </c>
      <c r="J43" s="756">
        <f t="shared" si="20"/>
        <v>0</v>
      </c>
      <c r="K43" s="756">
        <f t="shared" si="20"/>
        <v>0</v>
      </c>
      <c r="L43" s="756">
        <f t="shared" si="20"/>
        <v>0</v>
      </c>
      <c r="M43" s="756">
        <f t="shared" si="20"/>
        <v>0</v>
      </c>
      <c r="N43" s="756">
        <f t="shared" si="20"/>
        <v>0</v>
      </c>
      <c r="O43" s="756">
        <f t="shared" si="20"/>
        <v>0</v>
      </c>
      <c r="P43" s="756">
        <f t="shared" si="20"/>
        <v>0</v>
      </c>
      <c r="Q43" s="756">
        <f t="shared" si="20"/>
        <v>0</v>
      </c>
      <c r="R43" s="756">
        <f t="shared" si="20"/>
        <v>0</v>
      </c>
      <c r="S43" s="756">
        <f t="shared" si="20"/>
        <v>0</v>
      </c>
      <c r="T43" s="756">
        <f t="shared" si="20"/>
        <v>0</v>
      </c>
      <c r="U43" s="756">
        <f t="shared" si="20"/>
        <v>0</v>
      </c>
      <c r="V43" s="756">
        <f t="shared" si="20"/>
        <v>0</v>
      </c>
      <c r="W43" s="756">
        <f t="shared" si="20"/>
        <v>0</v>
      </c>
      <c r="X43" s="668"/>
      <c r="Y43" s="668"/>
      <c r="Z43" s="668"/>
      <c r="AA43" s="668"/>
      <c r="AB43" s="668"/>
    </row>
    <row r="44" spans="1:31" ht="20.25" customHeight="1" thickBot="1">
      <c r="B44" s="277"/>
      <c r="C44" s="691" t="s">
        <v>981</v>
      </c>
      <c r="D44" s="693"/>
      <c r="E44" s="693"/>
      <c r="F44" s="693"/>
      <c r="G44" s="693"/>
      <c r="H44" s="693"/>
      <c r="I44" s="693"/>
      <c r="J44" s="693"/>
      <c r="K44" s="693"/>
      <c r="L44" s="693"/>
      <c r="M44" s="693"/>
      <c r="N44" s="693"/>
      <c r="O44" s="693"/>
      <c r="P44" s="693"/>
      <c r="Q44" s="693"/>
      <c r="R44" s="693"/>
      <c r="S44" s="693"/>
      <c r="T44" s="693"/>
      <c r="U44" s="693"/>
      <c r="V44" s="693"/>
      <c r="W44" s="677"/>
      <c r="X44" s="35"/>
      <c r="Y44" s="35"/>
      <c r="Z44" s="35"/>
      <c r="AA44" s="35"/>
      <c r="AB44" s="35"/>
    </row>
    <row r="45" spans="1:31" ht="20.25" customHeight="1" thickBot="1">
      <c r="B45" s="277"/>
      <c r="C45" s="745" t="s">
        <v>982</v>
      </c>
      <c r="D45" s="743">
        <v>0</v>
      </c>
      <c r="E45" s="743">
        <v>0</v>
      </c>
      <c r="F45" s="743">
        <v>0</v>
      </c>
      <c r="G45" s="743">
        <v>0</v>
      </c>
      <c r="H45" s="743">
        <v>0</v>
      </c>
      <c r="I45" s="743">
        <v>0</v>
      </c>
      <c r="J45" s="743">
        <v>0</v>
      </c>
      <c r="K45" s="743">
        <v>0</v>
      </c>
      <c r="L45" s="743">
        <v>0</v>
      </c>
      <c r="M45" s="743">
        <v>0</v>
      </c>
      <c r="N45" s="743">
        <v>0</v>
      </c>
      <c r="O45" s="743">
        <v>0</v>
      </c>
      <c r="P45" s="743">
        <v>0</v>
      </c>
      <c r="Q45" s="743">
        <v>0</v>
      </c>
      <c r="R45" s="743">
        <v>0</v>
      </c>
      <c r="S45" s="743">
        <v>0</v>
      </c>
      <c r="T45" s="743">
        <v>0</v>
      </c>
      <c r="U45" s="743">
        <v>0</v>
      </c>
      <c r="V45" s="743">
        <v>0</v>
      </c>
      <c r="W45" s="743">
        <v>0</v>
      </c>
      <c r="X45" s="669"/>
      <c r="Y45" s="669"/>
      <c r="Z45" s="669"/>
      <c r="AA45" s="669"/>
      <c r="AB45" s="669"/>
    </row>
    <row r="46" spans="1:31" ht="20.25" customHeight="1" thickBot="1">
      <c r="B46" s="277"/>
      <c r="C46" s="745" t="s">
        <v>983</v>
      </c>
      <c r="D46" s="743">
        <v>0</v>
      </c>
      <c r="E46" s="743">
        <v>0</v>
      </c>
      <c r="F46" s="743">
        <v>0</v>
      </c>
      <c r="G46" s="743">
        <v>0</v>
      </c>
      <c r="H46" s="743">
        <v>0</v>
      </c>
      <c r="I46" s="743">
        <v>0</v>
      </c>
      <c r="J46" s="743">
        <v>0</v>
      </c>
      <c r="K46" s="743">
        <v>0</v>
      </c>
      <c r="L46" s="743">
        <v>0</v>
      </c>
      <c r="M46" s="743">
        <v>0</v>
      </c>
      <c r="N46" s="743">
        <v>0</v>
      </c>
      <c r="O46" s="743">
        <v>0</v>
      </c>
      <c r="P46" s="743">
        <v>0</v>
      </c>
      <c r="Q46" s="743">
        <v>0</v>
      </c>
      <c r="R46" s="743">
        <v>0</v>
      </c>
      <c r="S46" s="743">
        <v>0</v>
      </c>
      <c r="T46" s="743">
        <v>0</v>
      </c>
      <c r="U46" s="743">
        <v>0</v>
      </c>
      <c r="V46" s="743">
        <v>0</v>
      </c>
      <c r="W46" s="743">
        <v>0</v>
      </c>
      <c r="X46" s="669"/>
      <c r="Y46" s="669"/>
      <c r="Z46" s="669"/>
      <c r="AA46" s="669"/>
      <c r="AB46" s="669"/>
    </row>
    <row r="47" spans="1:31" ht="20.25" customHeight="1" thickBot="1">
      <c r="B47" s="277"/>
      <c r="C47" s="761" t="s">
        <v>984</v>
      </c>
      <c r="D47" s="751">
        <v>0</v>
      </c>
      <c r="E47" s="751">
        <v>0</v>
      </c>
      <c r="F47" s="751">
        <v>0</v>
      </c>
      <c r="G47" s="751">
        <v>0</v>
      </c>
      <c r="H47" s="751">
        <v>0</v>
      </c>
      <c r="I47" s="751">
        <v>0</v>
      </c>
      <c r="J47" s="751">
        <v>0</v>
      </c>
      <c r="K47" s="751">
        <v>0</v>
      </c>
      <c r="L47" s="751">
        <v>0</v>
      </c>
      <c r="M47" s="751">
        <v>0</v>
      </c>
      <c r="N47" s="751">
        <v>0</v>
      </c>
      <c r="O47" s="751">
        <v>0</v>
      </c>
      <c r="P47" s="751">
        <v>0</v>
      </c>
      <c r="Q47" s="751">
        <v>0</v>
      </c>
      <c r="R47" s="751">
        <v>0</v>
      </c>
      <c r="S47" s="751">
        <v>0</v>
      </c>
      <c r="T47" s="751">
        <v>0</v>
      </c>
      <c r="U47" s="751">
        <v>0</v>
      </c>
      <c r="V47" s="751">
        <v>0</v>
      </c>
      <c r="W47" s="751">
        <v>0</v>
      </c>
      <c r="X47" s="669"/>
      <c r="Y47" s="669"/>
      <c r="Z47" s="669"/>
      <c r="AA47" s="669"/>
      <c r="AB47" s="669"/>
    </row>
    <row r="48" spans="1:31" s="628" customFormat="1" ht="20.25" customHeight="1" thickBot="1">
      <c r="A48" s="279"/>
      <c r="B48" s="277"/>
      <c r="C48" s="764" t="s">
        <v>985</v>
      </c>
      <c r="D48" s="765">
        <f>SUM(D45:D47)</f>
        <v>0</v>
      </c>
      <c r="E48" s="765">
        <f t="shared" ref="E48:R48" si="21">SUM(E45:E47)</f>
        <v>0</v>
      </c>
      <c r="F48" s="765">
        <f t="shared" si="21"/>
        <v>0</v>
      </c>
      <c r="G48" s="765">
        <f t="shared" si="21"/>
        <v>0</v>
      </c>
      <c r="H48" s="765">
        <f t="shared" si="21"/>
        <v>0</v>
      </c>
      <c r="I48" s="765">
        <f t="shared" si="21"/>
        <v>0</v>
      </c>
      <c r="J48" s="765">
        <f t="shared" si="21"/>
        <v>0</v>
      </c>
      <c r="K48" s="765">
        <f t="shared" si="21"/>
        <v>0</v>
      </c>
      <c r="L48" s="765">
        <f t="shared" si="21"/>
        <v>0</v>
      </c>
      <c r="M48" s="765">
        <f t="shared" si="21"/>
        <v>0</v>
      </c>
      <c r="N48" s="765">
        <f t="shared" si="21"/>
        <v>0</v>
      </c>
      <c r="O48" s="765">
        <f t="shared" si="21"/>
        <v>0</v>
      </c>
      <c r="P48" s="765">
        <f t="shared" si="21"/>
        <v>0</v>
      </c>
      <c r="Q48" s="765">
        <f t="shared" si="21"/>
        <v>0</v>
      </c>
      <c r="R48" s="765">
        <f t="shared" si="21"/>
        <v>0</v>
      </c>
      <c r="S48" s="765">
        <f t="shared" ref="S48:W48" si="22">SUM(S45:S47)</f>
        <v>0</v>
      </c>
      <c r="T48" s="765">
        <f t="shared" si="22"/>
        <v>0</v>
      </c>
      <c r="U48" s="765">
        <f t="shared" si="22"/>
        <v>0</v>
      </c>
      <c r="V48" s="765">
        <f t="shared" si="22"/>
        <v>0</v>
      </c>
      <c r="W48" s="765">
        <f t="shared" si="22"/>
        <v>0</v>
      </c>
      <c r="X48" s="350"/>
      <c r="Y48" s="350"/>
      <c r="Z48" s="350"/>
      <c r="AA48" s="350"/>
      <c r="AB48" s="350"/>
      <c r="AC48" s="279"/>
      <c r="AD48" s="279"/>
      <c r="AE48" s="279"/>
    </row>
    <row r="49" spans="2:28" ht="20.25" customHeight="1" thickBot="1">
      <c r="B49" s="277"/>
      <c r="C49" s="764" t="s">
        <v>986</v>
      </c>
      <c r="D49" s="766">
        <f>IFERROR(+D43/D48,0)</f>
        <v>0</v>
      </c>
      <c r="E49" s="766">
        <f t="shared" ref="E49:R49" si="23">IFERROR(+E43/E48,0)</f>
        <v>0</v>
      </c>
      <c r="F49" s="766">
        <f t="shared" si="23"/>
        <v>0</v>
      </c>
      <c r="G49" s="766">
        <f t="shared" si="23"/>
        <v>0</v>
      </c>
      <c r="H49" s="766">
        <f t="shared" si="23"/>
        <v>0</v>
      </c>
      <c r="I49" s="766">
        <f t="shared" si="23"/>
        <v>0</v>
      </c>
      <c r="J49" s="766">
        <f t="shared" si="23"/>
        <v>0</v>
      </c>
      <c r="K49" s="766">
        <f t="shared" si="23"/>
        <v>0</v>
      </c>
      <c r="L49" s="766">
        <f t="shared" si="23"/>
        <v>0</v>
      </c>
      <c r="M49" s="766">
        <f t="shared" si="23"/>
        <v>0</v>
      </c>
      <c r="N49" s="766">
        <f t="shared" si="23"/>
        <v>0</v>
      </c>
      <c r="O49" s="766">
        <f t="shared" si="23"/>
        <v>0</v>
      </c>
      <c r="P49" s="766">
        <f t="shared" si="23"/>
        <v>0</v>
      </c>
      <c r="Q49" s="766">
        <f t="shared" si="23"/>
        <v>0</v>
      </c>
      <c r="R49" s="766">
        <f t="shared" si="23"/>
        <v>0</v>
      </c>
      <c r="S49" s="766">
        <f t="shared" ref="S49:W49" si="24">IFERROR(+S43/S48,0)</f>
        <v>0</v>
      </c>
      <c r="T49" s="766">
        <f t="shared" si="24"/>
        <v>0</v>
      </c>
      <c r="U49" s="766">
        <f t="shared" si="24"/>
        <v>0</v>
      </c>
      <c r="V49" s="766">
        <f t="shared" si="24"/>
        <v>0</v>
      </c>
      <c r="W49" s="766">
        <f t="shared" si="24"/>
        <v>0</v>
      </c>
      <c r="X49" s="670"/>
      <c r="Y49" s="670"/>
      <c r="Z49" s="670"/>
      <c r="AA49" s="670"/>
      <c r="AB49" s="670"/>
    </row>
    <row r="50" spans="2:28" ht="20.25" customHeight="1" thickBot="1">
      <c r="B50" s="277"/>
      <c r="C50" s="762" t="s">
        <v>987</v>
      </c>
      <c r="D50" s="763"/>
      <c r="E50" s="763"/>
      <c r="F50" s="763"/>
      <c r="G50" s="763"/>
      <c r="H50" s="763"/>
      <c r="I50" s="763"/>
      <c r="J50" s="763"/>
      <c r="K50" s="763"/>
      <c r="L50" s="763"/>
      <c r="M50" s="763"/>
      <c r="N50" s="763"/>
      <c r="O50" s="763"/>
      <c r="P50" s="763"/>
      <c r="Q50" s="763"/>
      <c r="R50" s="763"/>
      <c r="S50" s="763"/>
      <c r="T50" s="763"/>
      <c r="U50" s="763"/>
      <c r="V50" s="763"/>
      <c r="W50" s="763"/>
      <c r="X50" s="669"/>
      <c r="Y50" s="669"/>
      <c r="Z50" s="669"/>
      <c r="AA50" s="669"/>
      <c r="AB50" s="669"/>
    </row>
    <row r="51" spans="2:28" ht="20.25" customHeight="1" thickBot="1">
      <c r="B51" s="277"/>
      <c r="C51" s="745" t="s">
        <v>988</v>
      </c>
      <c r="D51" s="743"/>
      <c r="E51" s="743"/>
      <c r="F51" s="743"/>
      <c r="G51" s="743"/>
      <c r="H51" s="743"/>
      <c r="I51" s="743"/>
      <c r="J51" s="743"/>
      <c r="K51" s="743"/>
      <c r="L51" s="743"/>
      <c r="M51" s="743"/>
      <c r="N51" s="743"/>
      <c r="O51" s="743"/>
      <c r="P51" s="743"/>
      <c r="Q51" s="743"/>
      <c r="R51" s="743"/>
      <c r="S51" s="743"/>
      <c r="T51" s="743"/>
      <c r="U51" s="743"/>
      <c r="V51" s="743"/>
      <c r="W51" s="743"/>
      <c r="X51" s="669"/>
      <c r="Y51" s="669"/>
      <c r="Z51" s="669"/>
      <c r="AA51" s="669"/>
      <c r="AB51" s="669"/>
    </row>
    <row r="52" spans="2:28" ht="20.25" customHeight="1" thickBot="1">
      <c r="B52" s="277"/>
      <c r="C52" s="745" t="s">
        <v>988</v>
      </c>
      <c r="D52" s="743"/>
      <c r="E52" s="743"/>
      <c r="F52" s="743"/>
      <c r="G52" s="743"/>
      <c r="H52" s="743"/>
      <c r="I52" s="743"/>
      <c r="J52" s="743"/>
      <c r="K52" s="743"/>
      <c r="L52" s="743"/>
      <c r="M52" s="743"/>
      <c r="N52" s="743"/>
      <c r="O52" s="743"/>
      <c r="P52" s="743"/>
      <c r="Q52" s="743"/>
      <c r="R52" s="743"/>
      <c r="S52" s="743"/>
      <c r="T52" s="743"/>
      <c r="U52" s="743"/>
      <c r="V52" s="743"/>
      <c r="W52" s="743"/>
      <c r="X52" s="669"/>
      <c r="Y52" s="669"/>
      <c r="Z52" s="669"/>
      <c r="AA52" s="669"/>
      <c r="AB52" s="669"/>
    </row>
    <row r="53" spans="2:28" ht="20.25" customHeight="1" thickBot="1">
      <c r="B53" s="277"/>
      <c r="C53" s="687" t="s">
        <v>989</v>
      </c>
      <c r="D53" s="350">
        <f>D43-D48-SUM(D50:D52)</f>
        <v>0</v>
      </c>
      <c r="E53" s="350">
        <f t="shared" ref="E53:W53" si="25">E43-E48-SUM(E50:E52)</f>
        <v>0</v>
      </c>
      <c r="F53" s="350">
        <f t="shared" si="25"/>
        <v>0</v>
      </c>
      <c r="G53" s="350">
        <f t="shared" si="25"/>
        <v>0</v>
      </c>
      <c r="H53" s="350">
        <f t="shared" si="25"/>
        <v>0</v>
      </c>
      <c r="I53" s="350">
        <f t="shared" si="25"/>
        <v>0</v>
      </c>
      <c r="J53" s="350">
        <f t="shared" si="25"/>
        <v>0</v>
      </c>
      <c r="K53" s="350">
        <f t="shared" si="25"/>
        <v>0</v>
      </c>
      <c r="L53" s="350">
        <f t="shared" si="25"/>
        <v>0</v>
      </c>
      <c r="M53" s="350">
        <f t="shared" si="25"/>
        <v>0</v>
      </c>
      <c r="N53" s="350">
        <f t="shared" si="25"/>
        <v>0</v>
      </c>
      <c r="O53" s="350">
        <f t="shared" si="25"/>
        <v>0</v>
      </c>
      <c r="P53" s="350">
        <f t="shared" si="25"/>
        <v>0</v>
      </c>
      <c r="Q53" s="350">
        <f t="shared" si="25"/>
        <v>0</v>
      </c>
      <c r="R53" s="350">
        <f t="shared" si="25"/>
        <v>0</v>
      </c>
      <c r="S53" s="350">
        <f t="shared" si="25"/>
        <v>0</v>
      </c>
      <c r="T53" s="350">
        <f t="shared" si="25"/>
        <v>0</v>
      </c>
      <c r="U53" s="350">
        <f t="shared" si="25"/>
        <v>0</v>
      </c>
      <c r="V53" s="350">
        <f t="shared" si="25"/>
        <v>0</v>
      </c>
      <c r="W53" s="350">
        <f t="shared" si="25"/>
        <v>0</v>
      </c>
      <c r="X53" s="350"/>
      <c r="Y53" s="350"/>
      <c r="Z53" s="350"/>
      <c r="AA53" s="350"/>
      <c r="AB53" s="350"/>
    </row>
    <row r="54" spans="2:28" ht="20.25" customHeight="1" thickBot="1">
      <c r="B54" s="277"/>
      <c r="C54" s="745" t="s">
        <v>990</v>
      </c>
      <c r="D54" s="743"/>
      <c r="E54" s="743"/>
      <c r="F54" s="743"/>
      <c r="G54" s="743"/>
      <c r="H54" s="743"/>
      <c r="I54" s="743"/>
      <c r="J54" s="743"/>
      <c r="K54" s="743"/>
      <c r="L54" s="743"/>
      <c r="M54" s="743"/>
      <c r="N54" s="743"/>
      <c r="O54" s="743"/>
      <c r="P54" s="743"/>
      <c r="Q54" s="743"/>
      <c r="R54" s="743"/>
      <c r="S54" s="743"/>
      <c r="T54" s="743"/>
      <c r="U54" s="743"/>
      <c r="V54" s="743"/>
      <c r="W54" s="743"/>
      <c r="X54" s="669"/>
      <c r="Y54" s="669"/>
      <c r="Z54" s="669"/>
      <c r="AA54" s="669"/>
      <c r="AB54" s="669"/>
    </row>
    <row r="55" spans="2:28" ht="20.25" customHeight="1" thickBot="1">
      <c r="B55" s="277"/>
      <c r="C55" s="745" t="s">
        <v>991</v>
      </c>
      <c r="D55" s="743"/>
      <c r="E55" s="743"/>
      <c r="F55" s="743"/>
      <c r="G55" s="743"/>
      <c r="H55" s="743"/>
      <c r="I55" s="743"/>
      <c r="J55" s="743"/>
      <c r="K55" s="743"/>
      <c r="L55" s="743"/>
      <c r="M55" s="743"/>
      <c r="N55" s="743"/>
      <c r="O55" s="743"/>
      <c r="P55" s="743"/>
      <c r="Q55" s="743"/>
      <c r="R55" s="743"/>
      <c r="S55" s="743"/>
      <c r="T55" s="743"/>
      <c r="U55" s="743"/>
      <c r="V55" s="743"/>
      <c r="W55" s="743"/>
      <c r="X55" s="669"/>
      <c r="Y55" s="669"/>
      <c r="Z55" s="669"/>
      <c r="AA55" s="669"/>
      <c r="AB55" s="669"/>
    </row>
    <row r="56" spans="2:28" ht="20.25" customHeight="1" thickBot="1">
      <c r="B56" s="277"/>
      <c r="C56" s="745" t="s">
        <v>992</v>
      </c>
      <c r="D56" s="743"/>
      <c r="E56" s="743"/>
      <c r="F56" s="743"/>
      <c r="G56" s="743"/>
      <c r="H56" s="743"/>
      <c r="I56" s="743"/>
      <c r="J56" s="743"/>
      <c r="K56" s="743"/>
      <c r="L56" s="743"/>
      <c r="M56" s="743"/>
      <c r="N56" s="743"/>
      <c r="O56" s="743"/>
      <c r="P56" s="743"/>
      <c r="Q56" s="743"/>
      <c r="R56" s="743"/>
      <c r="S56" s="743"/>
      <c r="T56" s="743"/>
      <c r="U56" s="743"/>
      <c r="V56" s="743"/>
      <c r="W56" s="743"/>
      <c r="X56" s="669"/>
      <c r="Y56" s="669"/>
      <c r="Z56" s="669"/>
      <c r="AA56" s="669"/>
      <c r="AB56" s="669"/>
    </row>
    <row r="57" spans="2:28" ht="20.25" customHeight="1" thickBot="1">
      <c r="B57" s="277"/>
      <c r="C57" s="745" t="s">
        <v>990</v>
      </c>
      <c r="D57" s="743"/>
      <c r="E57" s="743"/>
      <c r="F57" s="743"/>
      <c r="G57" s="743"/>
      <c r="H57" s="743"/>
      <c r="I57" s="743"/>
      <c r="J57" s="743"/>
      <c r="K57" s="743"/>
      <c r="L57" s="743"/>
      <c r="M57" s="743"/>
      <c r="N57" s="743"/>
      <c r="O57" s="743"/>
      <c r="P57" s="743"/>
      <c r="Q57" s="743"/>
      <c r="R57" s="743"/>
      <c r="S57" s="743"/>
      <c r="T57" s="743"/>
      <c r="U57" s="743"/>
      <c r="V57" s="743"/>
      <c r="W57" s="743"/>
      <c r="X57" s="669"/>
      <c r="Y57" s="669"/>
      <c r="Z57" s="669"/>
      <c r="AA57" s="669"/>
      <c r="AB57" s="669"/>
    </row>
    <row r="58" spans="2:28" ht="20.25" customHeight="1" thickBot="1">
      <c r="B58" s="277"/>
      <c r="C58" s="761" t="s">
        <v>990</v>
      </c>
      <c r="D58" s="751"/>
      <c r="E58" s="751"/>
      <c r="F58" s="751"/>
      <c r="G58" s="751"/>
      <c r="H58" s="751"/>
      <c r="I58" s="751"/>
      <c r="J58" s="751"/>
      <c r="K58" s="751"/>
      <c r="L58" s="751"/>
      <c r="M58" s="751"/>
      <c r="N58" s="751"/>
      <c r="O58" s="751"/>
      <c r="P58" s="751"/>
      <c r="Q58" s="751"/>
      <c r="R58" s="751"/>
      <c r="S58" s="751"/>
      <c r="T58" s="751"/>
      <c r="U58" s="751"/>
      <c r="V58" s="751"/>
      <c r="W58" s="751"/>
      <c r="X58" s="669"/>
      <c r="Y58" s="669"/>
      <c r="Z58" s="669"/>
      <c r="AA58" s="669"/>
      <c r="AB58" s="669"/>
    </row>
    <row r="59" spans="2:28" ht="20.25" customHeight="1" thickBot="1">
      <c r="B59" s="277"/>
      <c r="C59" s="783" t="s">
        <v>993</v>
      </c>
      <c r="D59" s="765">
        <f>D53-SUM(D54:D58)</f>
        <v>0</v>
      </c>
      <c r="E59" s="765">
        <f t="shared" ref="E59:W59" si="26">E53-SUM(E54:E58)</f>
        <v>0</v>
      </c>
      <c r="F59" s="765">
        <f t="shared" si="26"/>
        <v>0</v>
      </c>
      <c r="G59" s="765">
        <f t="shared" si="26"/>
        <v>0</v>
      </c>
      <c r="H59" s="765">
        <f t="shared" si="26"/>
        <v>0</v>
      </c>
      <c r="I59" s="765">
        <f t="shared" si="26"/>
        <v>0</v>
      </c>
      <c r="J59" s="765">
        <f t="shared" si="26"/>
        <v>0</v>
      </c>
      <c r="K59" s="765">
        <f t="shared" si="26"/>
        <v>0</v>
      </c>
      <c r="L59" s="765">
        <f t="shared" si="26"/>
        <v>0</v>
      </c>
      <c r="M59" s="765">
        <f t="shared" si="26"/>
        <v>0</v>
      </c>
      <c r="N59" s="765">
        <f t="shared" si="26"/>
        <v>0</v>
      </c>
      <c r="O59" s="765">
        <f t="shared" si="26"/>
        <v>0</v>
      </c>
      <c r="P59" s="765">
        <f t="shared" si="26"/>
        <v>0</v>
      </c>
      <c r="Q59" s="765">
        <f t="shared" si="26"/>
        <v>0</v>
      </c>
      <c r="R59" s="765">
        <f t="shared" si="26"/>
        <v>0</v>
      </c>
      <c r="S59" s="765">
        <f t="shared" si="26"/>
        <v>0</v>
      </c>
      <c r="T59" s="765">
        <f t="shared" si="26"/>
        <v>0</v>
      </c>
      <c r="U59" s="765">
        <f t="shared" si="26"/>
        <v>0</v>
      </c>
      <c r="V59" s="765">
        <f t="shared" si="26"/>
        <v>0</v>
      </c>
      <c r="W59" s="765">
        <f t="shared" si="26"/>
        <v>0</v>
      </c>
      <c r="X59" s="350"/>
      <c r="Y59" s="350"/>
      <c r="Z59" s="350"/>
      <c r="AA59" s="350"/>
      <c r="AB59" s="350"/>
    </row>
    <row r="60" spans="2:28" ht="20.25" customHeight="1">
      <c r="B60" s="277"/>
      <c r="D60" s="280"/>
      <c r="E60" s="280"/>
      <c r="F60" s="280"/>
      <c r="G60" s="280"/>
      <c r="H60" s="280"/>
      <c r="I60" s="280"/>
      <c r="J60" s="280"/>
      <c r="K60" s="280"/>
      <c r="L60" s="280"/>
      <c r="M60" s="280"/>
      <c r="N60" s="280"/>
      <c r="O60" s="280"/>
      <c r="P60" s="280"/>
      <c r="Q60" s="280"/>
      <c r="R60" s="280"/>
      <c r="S60" s="280"/>
      <c r="T60" s="280"/>
      <c r="U60" s="280"/>
      <c r="V60" s="280"/>
      <c r="W60" s="678"/>
      <c r="X60" s="280"/>
      <c r="Y60" s="280"/>
      <c r="Z60" s="280"/>
      <c r="AA60" s="280"/>
      <c r="AB60" s="280"/>
    </row>
    <row r="61" spans="2:28" ht="45" customHeight="1">
      <c r="B61" s="277"/>
      <c r="C61" s="694" t="s">
        <v>994</v>
      </c>
      <c r="D61" s="279" t="s">
        <v>14</v>
      </c>
      <c r="W61" s="278"/>
    </row>
    <row r="62" spans="2:28" ht="40.5" customHeight="1" thickBot="1">
      <c r="B62" s="277"/>
      <c r="C62" s="695" t="s">
        <v>995</v>
      </c>
      <c r="D62" s="634" t="s">
        <v>938</v>
      </c>
      <c r="E62" s="634" t="s">
        <v>939</v>
      </c>
      <c r="F62" s="634" t="s">
        <v>940</v>
      </c>
      <c r="G62" s="634" t="s">
        <v>941</v>
      </c>
      <c r="H62" s="634" t="s">
        <v>942</v>
      </c>
      <c r="I62" s="634" t="s">
        <v>943</v>
      </c>
      <c r="J62" s="634" t="s">
        <v>944</v>
      </c>
      <c r="K62" s="634" t="s">
        <v>945</v>
      </c>
      <c r="L62" s="634" t="s">
        <v>946</v>
      </c>
      <c r="M62" s="634" t="s">
        <v>947</v>
      </c>
      <c r="N62" s="634" t="s">
        <v>948</v>
      </c>
      <c r="O62" s="634" t="s">
        <v>949</v>
      </c>
      <c r="P62" s="634" t="s">
        <v>950</v>
      </c>
      <c r="Q62" s="634" t="s">
        <v>951</v>
      </c>
      <c r="R62" s="634" t="s">
        <v>952</v>
      </c>
      <c r="S62" s="634" t="s">
        <v>1165</v>
      </c>
      <c r="T62" s="634" t="s">
        <v>1166</v>
      </c>
      <c r="U62" s="634" t="s">
        <v>1167</v>
      </c>
      <c r="V62" s="634" t="s">
        <v>1168</v>
      </c>
      <c r="W62" s="679" t="s">
        <v>1169</v>
      </c>
      <c r="X62" s="634"/>
      <c r="Y62" s="634"/>
      <c r="Z62" s="634"/>
      <c r="AA62" s="634"/>
      <c r="AB62" s="634"/>
    </row>
    <row r="63" spans="2:28" ht="25.5" customHeight="1" thickBot="1">
      <c r="B63" s="277"/>
      <c r="C63" s="767" t="s">
        <v>1185</v>
      </c>
      <c r="D63" s="772">
        <f>D43-D48</f>
        <v>0</v>
      </c>
      <c r="E63" s="773">
        <f t="shared" ref="E63:W63" si="27">E43-E48</f>
        <v>0</v>
      </c>
      <c r="F63" s="773">
        <f t="shared" si="27"/>
        <v>0</v>
      </c>
      <c r="G63" s="773">
        <f t="shared" si="27"/>
        <v>0</v>
      </c>
      <c r="H63" s="773">
        <f t="shared" si="27"/>
        <v>0</v>
      </c>
      <c r="I63" s="773">
        <f t="shared" si="27"/>
        <v>0</v>
      </c>
      <c r="J63" s="773">
        <f t="shared" si="27"/>
        <v>0</v>
      </c>
      <c r="K63" s="773">
        <f t="shared" si="27"/>
        <v>0</v>
      </c>
      <c r="L63" s="773">
        <f t="shared" si="27"/>
        <v>0</v>
      </c>
      <c r="M63" s="773">
        <f t="shared" si="27"/>
        <v>0</v>
      </c>
      <c r="N63" s="773">
        <f t="shared" si="27"/>
        <v>0</v>
      </c>
      <c r="O63" s="773">
        <f t="shared" si="27"/>
        <v>0</v>
      </c>
      <c r="P63" s="773">
        <f t="shared" si="27"/>
        <v>0</v>
      </c>
      <c r="Q63" s="773">
        <f t="shared" si="27"/>
        <v>0</v>
      </c>
      <c r="R63" s="773">
        <f t="shared" si="27"/>
        <v>0</v>
      </c>
      <c r="S63" s="773">
        <f t="shared" si="27"/>
        <v>0</v>
      </c>
      <c r="T63" s="773">
        <f t="shared" si="27"/>
        <v>0</v>
      </c>
      <c r="U63" s="773">
        <f t="shared" si="27"/>
        <v>0</v>
      </c>
      <c r="V63" s="773">
        <f t="shared" si="27"/>
        <v>0</v>
      </c>
      <c r="W63" s="774">
        <f t="shared" si="27"/>
        <v>0</v>
      </c>
      <c r="X63" s="635"/>
      <c r="Y63" s="635"/>
      <c r="Z63" s="635"/>
      <c r="AA63" s="635"/>
      <c r="AB63" s="635"/>
    </row>
    <row r="64" spans="2:28" ht="20.25" customHeight="1" thickBot="1">
      <c r="B64" s="277"/>
      <c r="C64" s="767" t="s">
        <v>996</v>
      </c>
      <c r="D64" s="776">
        <v>0</v>
      </c>
      <c r="E64" s="776">
        <v>0</v>
      </c>
      <c r="F64" s="776">
        <v>0</v>
      </c>
      <c r="G64" s="776">
        <v>0</v>
      </c>
      <c r="H64" s="776">
        <v>0</v>
      </c>
      <c r="I64" s="776">
        <v>0</v>
      </c>
      <c r="J64" s="776">
        <v>0</v>
      </c>
      <c r="K64" s="776">
        <v>0</v>
      </c>
      <c r="L64" s="776">
        <v>0</v>
      </c>
      <c r="M64" s="776">
        <v>0</v>
      </c>
      <c r="N64" s="776">
        <v>0</v>
      </c>
      <c r="O64" s="777">
        <v>0</v>
      </c>
      <c r="P64" s="778">
        <v>0</v>
      </c>
      <c r="Q64" s="776">
        <v>0</v>
      </c>
      <c r="R64" s="776">
        <v>0</v>
      </c>
      <c r="S64" s="776">
        <v>0</v>
      </c>
      <c r="T64" s="776">
        <v>0</v>
      </c>
      <c r="U64" s="776">
        <v>0</v>
      </c>
      <c r="V64" s="776">
        <v>0</v>
      </c>
      <c r="W64" s="776">
        <v>0</v>
      </c>
      <c r="X64" s="636"/>
      <c r="Y64" s="636"/>
      <c r="Z64" s="636"/>
      <c r="AA64" s="636"/>
      <c r="AB64" s="636"/>
    </row>
    <row r="65" spans="2:28" ht="20.25" customHeight="1" thickBot="1">
      <c r="B65" s="277"/>
      <c r="C65" s="767" t="s">
        <v>997</v>
      </c>
      <c r="D65" s="780">
        <v>0</v>
      </c>
      <c r="E65" s="780">
        <v>0</v>
      </c>
      <c r="F65" s="780">
        <v>0</v>
      </c>
      <c r="G65" s="780">
        <v>0</v>
      </c>
      <c r="H65" s="780">
        <v>0</v>
      </c>
      <c r="I65" s="780">
        <v>0</v>
      </c>
      <c r="J65" s="780">
        <v>0</v>
      </c>
      <c r="K65" s="780">
        <v>0</v>
      </c>
      <c r="L65" s="780">
        <v>0</v>
      </c>
      <c r="M65" s="780">
        <v>0</v>
      </c>
      <c r="N65" s="780">
        <v>0</v>
      </c>
      <c r="O65" s="781">
        <v>0</v>
      </c>
      <c r="P65" s="782">
        <v>0</v>
      </c>
      <c r="Q65" s="780">
        <v>0</v>
      </c>
      <c r="R65" s="780">
        <v>0</v>
      </c>
      <c r="S65" s="780">
        <v>0</v>
      </c>
      <c r="T65" s="780">
        <v>0</v>
      </c>
      <c r="U65" s="780">
        <v>0</v>
      </c>
      <c r="V65" s="780">
        <v>0</v>
      </c>
      <c r="W65" s="780">
        <v>0</v>
      </c>
      <c r="X65" s="637"/>
      <c r="Y65" s="637"/>
      <c r="Z65" s="637"/>
      <c r="AA65" s="637"/>
      <c r="AB65" s="637"/>
    </row>
    <row r="66" spans="2:28" ht="20.25" customHeight="1" thickBot="1">
      <c r="B66" s="277"/>
      <c r="C66" s="779" t="s">
        <v>998</v>
      </c>
      <c r="D66" s="775">
        <f>+D63-D64-D65</f>
        <v>0</v>
      </c>
      <c r="E66" s="775">
        <f t="shared" ref="E66:R66" si="28">+E63-E64-E65</f>
        <v>0</v>
      </c>
      <c r="F66" s="775">
        <f t="shared" si="28"/>
        <v>0</v>
      </c>
      <c r="G66" s="775">
        <f t="shared" si="28"/>
        <v>0</v>
      </c>
      <c r="H66" s="775">
        <f t="shared" si="28"/>
        <v>0</v>
      </c>
      <c r="I66" s="775">
        <f t="shared" si="28"/>
        <v>0</v>
      </c>
      <c r="J66" s="775">
        <f t="shared" si="28"/>
        <v>0</v>
      </c>
      <c r="K66" s="775">
        <f t="shared" si="28"/>
        <v>0</v>
      </c>
      <c r="L66" s="775">
        <f t="shared" si="28"/>
        <v>0</v>
      </c>
      <c r="M66" s="775">
        <f t="shared" si="28"/>
        <v>0</v>
      </c>
      <c r="N66" s="775">
        <f t="shared" si="28"/>
        <v>0</v>
      </c>
      <c r="O66" s="775">
        <f t="shared" si="28"/>
        <v>0</v>
      </c>
      <c r="P66" s="775">
        <f t="shared" si="28"/>
        <v>0</v>
      </c>
      <c r="Q66" s="775">
        <f t="shared" si="28"/>
        <v>0</v>
      </c>
      <c r="R66" s="775">
        <f t="shared" si="28"/>
        <v>0</v>
      </c>
      <c r="S66" s="775">
        <f t="shared" ref="S66:W66" si="29">+S63-S64-S65</f>
        <v>0</v>
      </c>
      <c r="T66" s="775">
        <f t="shared" si="29"/>
        <v>0</v>
      </c>
      <c r="U66" s="775">
        <f t="shared" si="29"/>
        <v>0</v>
      </c>
      <c r="V66" s="775">
        <f t="shared" si="29"/>
        <v>0</v>
      </c>
      <c r="W66" s="775">
        <f t="shared" si="29"/>
        <v>0</v>
      </c>
      <c r="X66" s="636"/>
      <c r="Y66" s="636"/>
      <c r="Z66" s="636"/>
      <c r="AA66" s="636"/>
      <c r="AB66" s="636"/>
    </row>
    <row r="67" spans="2:28" ht="20.25" customHeight="1" thickBot="1">
      <c r="B67" s="277"/>
      <c r="C67" s="767" t="s">
        <v>968</v>
      </c>
      <c r="D67" s="768">
        <f>D42</f>
        <v>0</v>
      </c>
      <c r="E67" s="768">
        <f t="shared" ref="E67:R67" si="30">E42</f>
        <v>0</v>
      </c>
      <c r="F67" s="768">
        <f t="shared" si="30"/>
        <v>0</v>
      </c>
      <c r="G67" s="768">
        <f t="shared" si="30"/>
        <v>0</v>
      </c>
      <c r="H67" s="768">
        <f t="shared" si="30"/>
        <v>0</v>
      </c>
      <c r="I67" s="768">
        <f t="shared" si="30"/>
        <v>0</v>
      </c>
      <c r="J67" s="768">
        <f t="shared" si="30"/>
        <v>0</v>
      </c>
      <c r="K67" s="768">
        <f t="shared" si="30"/>
        <v>0</v>
      </c>
      <c r="L67" s="768">
        <f t="shared" si="30"/>
        <v>0</v>
      </c>
      <c r="M67" s="768">
        <f t="shared" si="30"/>
        <v>0</v>
      </c>
      <c r="N67" s="768">
        <f t="shared" si="30"/>
        <v>0</v>
      </c>
      <c r="O67" s="768">
        <f t="shared" si="30"/>
        <v>0</v>
      </c>
      <c r="P67" s="768">
        <f t="shared" si="30"/>
        <v>0</v>
      </c>
      <c r="Q67" s="768">
        <f t="shared" si="30"/>
        <v>0</v>
      </c>
      <c r="R67" s="768">
        <f t="shared" si="30"/>
        <v>0</v>
      </c>
      <c r="S67" s="768">
        <f t="shared" ref="S67:W67" si="31">S42</f>
        <v>0</v>
      </c>
      <c r="T67" s="768">
        <f t="shared" si="31"/>
        <v>0</v>
      </c>
      <c r="U67" s="768">
        <f t="shared" si="31"/>
        <v>0</v>
      </c>
      <c r="V67" s="768">
        <f t="shared" si="31"/>
        <v>0</v>
      </c>
      <c r="W67" s="768">
        <f t="shared" si="31"/>
        <v>0</v>
      </c>
      <c r="X67" s="636"/>
      <c r="Y67" s="636"/>
      <c r="Z67" s="636"/>
      <c r="AA67" s="636"/>
      <c r="AB67" s="636"/>
    </row>
    <row r="68" spans="2:28" ht="20.25" customHeight="1" thickBot="1">
      <c r="B68" s="680"/>
      <c r="C68" s="769" t="s">
        <v>999</v>
      </c>
      <c r="D68" s="770" t="e">
        <f t="shared" ref="D68:R68" si="32">+D66/D67</f>
        <v>#DIV/0!</v>
      </c>
      <c r="E68" s="770" t="e">
        <f t="shared" si="32"/>
        <v>#DIV/0!</v>
      </c>
      <c r="F68" s="770" t="e">
        <f t="shared" si="32"/>
        <v>#DIV/0!</v>
      </c>
      <c r="G68" s="770" t="e">
        <f t="shared" si="32"/>
        <v>#DIV/0!</v>
      </c>
      <c r="H68" s="770" t="e">
        <f t="shared" si="32"/>
        <v>#DIV/0!</v>
      </c>
      <c r="I68" s="770" t="e">
        <f t="shared" si="32"/>
        <v>#DIV/0!</v>
      </c>
      <c r="J68" s="770" t="e">
        <f t="shared" si="32"/>
        <v>#DIV/0!</v>
      </c>
      <c r="K68" s="770" t="e">
        <f t="shared" si="32"/>
        <v>#DIV/0!</v>
      </c>
      <c r="L68" s="770" t="e">
        <f t="shared" si="32"/>
        <v>#DIV/0!</v>
      </c>
      <c r="M68" s="770" t="e">
        <f t="shared" si="32"/>
        <v>#DIV/0!</v>
      </c>
      <c r="N68" s="770" t="e">
        <f t="shared" si="32"/>
        <v>#DIV/0!</v>
      </c>
      <c r="O68" s="770" t="e">
        <f t="shared" si="32"/>
        <v>#DIV/0!</v>
      </c>
      <c r="P68" s="770" t="e">
        <f t="shared" si="32"/>
        <v>#DIV/0!</v>
      </c>
      <c r="Q68" s="770" t="e">
        <f t="shared" si="32"/>
        <v>#DIV/0!</v>
      </c>
      <c r="R68" s="770" t="e">
        <f t="shared" si="32"/>
        <v>#DIV/0!</v>
      </c>
      <c r="S68" s="770" t="e">
        <f t="shared" ref="S68:W68" si="33">+S66/S67</f>
        <v>#DIV/0!</v>
      </c>
      <c r="T68" s="770" t="e">
        <f t="shared" si="33"/>
        <v>#DIV/0!</v>
      </c>
      <c r="U68" s="770" t="e">
        <f t="shared" si="33"/>
        <v>#DIV/0!</v>
      </c>
      <c r="V68" s="770" t="e">
        <f t="shared" si="33"/>
        <v>#DIV/0!</v>
      </c>
      <c r="W68" s="770" t="e">
        <f t="shared" si="33"/>
        <v>#DIV/0!</v>
      </c>
      <c r="X68" s="671"/>
      <c r="Y68" s="671"/>
      <c r="Z68" s="671"/>
      <c r="AA68" s="671"/>
      <c r="AB68" s="671"/>
    </row>
    <row r="69" spans="2:28" ht="20.25" customHeight="1">
      <c r="V69" s="279" t="s">
        <v>1172</v>
      </c>
    </row>
  </sheetData>
  <sheetProtection algorithmName="SHA-512" hashValue="Rvft2i/Du7WjnGg7us+1x+ZMCpwaUurcXQoc5lxwQ2w5L6ueuFl2JCbr/nSUWUiuFXulylyJDRb4Zedeq0yEIw==" saltValue="7waZ7QsyfSvz+M8OgAqJsg==" spinCount="100000" sheet="1"/>
  <protectedRanges>
    <protectedRange sqref="E27:W28 D25:W25" name="Range2"/>
    <protectedRange sqref="E27:W27 D25:W25" name="Range1"/>
  </protectedRanges>
  <mergeCells count="1">
    <mergeCell ref="L2:N2"/>
  </mergeCells>
  <printOptions horizontalCentered="1"/>
  <pageMargins left="0.25" right="0.25" top="0.25" bottom="0.25" header="0" footer="0"/>
  <pageSetup paperSize="5" scale="49" orientation="landscape" r:id="rId1"/>
  <headerFooter alignWithMargins="0">
    <oddHeader xml:space="preserve">&amp;LName of Project:  </oddHeader>
  </headerFooter>
  <ignoredErrors>
    <ignoredError sqref="E30 F30:Q30 E39 V39:W39 G39:U39"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A189"/>
  <sheetViews>
    <sheetView zoomScale="80" zoomScaleNormal="80" zoomScaleSheetLayoutView="40" workbookViewId="0">
      <pane xSplit="5" ySplit="2" topLeftCell="F12" activePane="bottomRight" state="frozen"/>
      <selection pane="topRight" activeCell="F1" sqref="F1"/>
      <selection pane="bottomLeft" activeCell="A3" sqref="A3"/>
      <selection pane="bottomRight" activeCell="C172" sqref="C172"/>
    </sheetView>
  </sheetViews>
  <sheetFormatPr defaultColWidth="6.453125" defaultRowHeight="12.5"/>
  <cols>
    <col min="1" max="1" width="3.1796875" style="36" customWidth="1"/>
    <col min="2" max="2" width="26.36328125" style="39" customWidth="1"/>
    <col min="3" max="3" width="25.453125" style="39" customWidth="1"/>
    <col min="4" max="4" width="2.453125" style="184" customWidth="1"/>
    <col min="5" max="6" width="15" style="36" customWidth="1"/>
    <col min="7" max="7" width="13.36328125" style="36" customWidth="1"/>
    <col min="8" max="8" width="14.6328125" style="36" customWidth="1"/>
    <col min="9" max="9" width="12.453125" style="36" customWidth="1"/>
    <col min="10" max="10" width="14.81640625" style="36" customWidth="1"/>
    <col min="11" max="11" width="11.36328125" style="36" customWidth="1"/>
    <col min="12" max="14" width="12.453125" style="36" customWidth="1"/>
    <col min="15" max="15" width="14.453125" style="36" customWidth="1"/>
    <col min="16" max="16" width="11.453125" style="36" customWidth="1"/>
    <col min="17" max="17" width="14.81640625" style="36" customWidth="1"/>
    <col min="18" max="18" width="15" style="36" customWidth="1"/>
    <col min="19" max="19" width="14.453125" style="36" customWidth="1"/>
    <col min="20" max="20" width="13.1796875" style="36" customWidth="1"/>
    <col min="21" max="23" width="17.453125" style="36" customWidth="1"/>
    <col min="24" max="24" width="15.1796875" style="36" customWidth="1"/>
    <col min="25" max="26" width="14" style="36" customWidth="1"/>
    <col min="27" max="27" width="15" style="36" customWidth="1"/>
    <col min="28" max="28" width="14.1796875" style="38" hidden="1" customWidth="1"/>
    <col min="29" max="29" width="14.1796875" style="36" hidden="1" customWidth="1"/>
    <col min="30" max="30" width="13.81640625" style="37" hidden="1" customWidth="1"/>
    <col min="31" max="32" width="12.453125" style="36" hidden="1" customWidth="1"/>
    <col min="33" max="33" width="12" style="36" hidden="1" customWidth="1"/>
    <col min="34" max="35" width="11.453125" style="36" hidden="1" customWidth="1"/>
    <col min="36" max="36" width="10.6328125" style="36" hidden="1" customWidth="1"/>
    <col min="37" max="37" width="12.81640625" style="36" hidden="1" customWidth="1"/>
    <col min="38" max="38" width="10.36328125" style="36" hidden="1" customWidth="1"/>
    <col min="39" max="39" width="12.81640625" style="36" hidden="1" customWidth="1"/>
    <col min="40" max="40" width="16" style="36" customWidth="1"/>
    <col min="41" max="41" width="2.36328125" style="36" customWidth="1"/>
    <col min="42" max="42" width="18.36328125" style="36" customWidth="1"/>
    <col min="43" max="43" width="14.81640625" style="36" customWidth="1"/>
    <col min="44" max="44" width="9.81640625" style="36" customWidth="1"/>
    <col min="45" max="16384" width="6.453125" style="36"/>
  </cols>
  <sheetData>
    <row r="1" spans="1:41" ht="13" thickBot="1">
      <c r="A1" s="658"/>
      <c r="B1" s="659"/>
      <c r="C1" s="659"/>
      <c r="D1" s="660"/>
      <c r="E1" s="661"/>
      <c r="F1" s="661"/>
      <c r="G1" s="661"/>
      <c r="H1" s="661"/>
      <c r="I1" s="661"/>
      <c r="J1" s="661"/>
      <c r="K1" s="661"/>
      <c r="L1" s="661"/>
      <c r="M1" s="661"/>
      <c r="N1" s="661"/>
      <c r="O1" s="661"/>
      <c r="P1" s="661"/>
      <c r="Q1" s="661"/>
      <c r="R1" s="661"/>
      <c r="S1" s="661"/>
      <c r="T1" s="661"/>
      <c r="U1" s="661"/>
      <c r="V1" s="661"/>
      <c r="W1" s="661"/>
      <c r="X1" s="661"/>
      <c r="Y1" s="661"/>
      <c r="Z1" s="661"/>
      <c r="AA1" s="661"/>
      <c r="AB1" s="662"/>
      <c r="AC1" s="661"/>
      <c r="AD1" s="661"/>
      <c r="AE1" s="661"/>
      <c r="AF1" s="661"/>
      <c r="AG1" s="661"/>
      <c r="AH1" s="661"/>
      <c r="AI1" s="661"/>
      <c r="AJ1" s="661"/>
      <c r="AK1" s="661"/>
      <c r="AL1" s="661"/>
      <c r="AM1" s="661"/>
      <c r="AN1" s="663"/>
    </row>
    <row r="2" spans="1:41" ht="114.75" customHeight="1" thickTop="1" thickBot="1">
      <c r="A2" s="212"/>
      <c r="B2" s="969" t="s">
        <v>1000</v>
      </c>
      <c r="C2" s="970"/>
      <c r="D2" s="970"/>
      <c r="E2" s="971"/>
      <c r="F2" s="37"/>
      <c r="G2" s="37"/>
      <c r="H2" s="37"/>
      <c r="I2" s="37"/>
      <c r="J2" s="37"/>
      <c r="K2" s="37"/>
      <c r="L2" s="37"/>
      <c r="M2" s="37"/>
      <c r="N2" s="37"/>
      <c r="O2" s="37"/>
      <c r="P2" s="37"/>
      <c r="Q2" s="37"/>
      <c r="R2" s="37"/>
      <c r="S2" s="37"/>
      <c r="T2" s="37"/>
      <c r="U2" s="37"/>
      <c r="V2" s="37"/>
      <c r="W2" s="37"/>
      <c r="X2" s="37"/>
      <c r="Y2" s="37"/>
      <c r="Z2" s="37"/>
      <c r="AA2" s="37"/>
      <c r="AB2" s="65"/>
      <c r="AC2" s="37"/>
      <c r="AE2" s="37"/>
      <c r="AF2" s="37"/>
      <c r="AG2" s="37"/>
      <c r="AH2" s="37"/>
      <c r="AI2" s="37"/>
      <c r="AJ2" s="37"/>
      <c r="AK2" s="37"/>
      <c r="AL2" s="37"/>
      <c r="AM2" s="37"/>
      <c r="AN2" s="213"/>
    </row>
    <row r="3" spans="1:41" ht="13" thickTop="1">
      <c r="A3" s="212"/>
      <c r="B3" s="214" t="s">
        <v>616</v>
      </c>
      <c r="C3" s="66" t="str">
        <f>'Unit Mix'!G6</f>
        <v>Housing Authority of Sample City</v>
      </c>
      <c r="D3" s="203"/>
      <c r="E3" s="37"/>
      <c r="F3" s="37"/>
      <c r="G3" s="37"/>
      <c r="H3" s="37"/>
      <c r="I3" s="37"/>
      <c r="J3" s="37"/>
      <c r="K3" s="37"/>
      <c r="L3" s="37"/>
      <c r="M3" s="37"/>
      <c r="N3" s="37"/>
      <c r="O3" s="37"/>
      <c r="P3" s="37"/>
      <c r="Q3" s="37"/>
      <c r="R3" s="37"/>
      <c r="S3" s="37"/>
      <c r="T3" s="37"/>
      <c r="U3" s="37"/>
      <c r="V3" s="37"/>
      <c r="W3" s="37"/>
      <c r="X3" s="37"/>
      <c r="Y3" s="37"/>
      <c r="Z3" s="37"/>
      <c r="AA3" s="37"/>
      <c r="AB3" s="65"/>
      <c r="AC3" s="37"/>
      <c r="AE3" s="37"/>
      <c r="AF3" s="37"/>
      <c r="AG3" s="37"/>
      <c r="AH3" s="37"/>
      <c r="AI3" s="37"/>
      <c r="AJ3" s="37"/>
      <c r="AK3" s="37"/>
      <c r="AL3" s="37"/>
      <c r="AM3" s="37"/>
      <c r="AN3" s="213"/>
    </row>
    <row r="4" spans="1:41">
      <c r="A4" s="212"/>
      <c r="B4" s="214" t="s">
        <v>618</v>
      </c>
      <c r="C4" s="66" t="str">
        <f>'Unit Mix'!G7</f>
        <v>Sample Grant Name</v>
      </c>
      <c r="D4" s="203"/>
      <c r="E4" s="37"/>
      <c r="F4" s="37"/>
      <c r="G4" s="37"/>
      <c r="H4" s="37"/>
      <c r="I4" s="37"/>
      <c r="J4" s="37"/>
      <c r="K4" s="37"/>
      <c r="L4" s="37"/>
      <c r="M4" s="37"/>
      <c r="N4" s="37"/>
      <c r="O4" s="37"/>
      <c r="P4" s="37"/>
      <c r="Q4" s="37"/>
      <c r="R4" s="37"/>
      <c r="S4" s="37"/>
      <c r="T4" s="37"/>
      <c r="U4" s="37"/>
      <c r="V4" s="37"/>
      <c r="W4" s="37"/>
      <c r="X4" s="37"/>
      <c r="Y4" s="37"/>
      <c r="Z4" s="37"/>
      <c r="AA4" s="37"/>
      <c r="AB4" s="65"/>
      <c r="AC4" s="37"/>
      <c r="AE4" s="37"/>
      <c r="AF4" s="37"/>
      <c r="AG4" s="37"/>
      <c r="AH4" s="37"/>
      <c r="AI4" s="37"/>
      <c r="AJ4" s="37"/>
      <c r="AK4" s="37"/>
      <c r="AL4" s="37"/>
      <c r="AM4" s="37"/>
      <c r="AN4" s="213"/>
    </row>
    <row r="5" spans="1:41">
      <c r="A5" s="212"/>
      <c r="B5" s="214" t="s">
        <v>1001</v>
      </c>
      <c r="C5" s="66" t="str">
        <f>'Unit Mix'!G8</f>
        <v>Sample Mixed-Finance Development or Sample Phase</v>
      </c>
      <c r="D5" s="203"/>
      <c r="E5" s="37"/>
      <c r="F5" s="37"/>
      <c r="G5" s="37"/>
      <c r="H5" s="37"/>
      <c r="I5" s="37"/>
      <c r="J5" s="37"/>
      <c r="K5" s="37"/>
      <c r="L5" s="37"/>
      <c r="M5" s="37"/>
      <c r="N5" s="37"/>
      <c r="O5" s="37"/>
      <c r="P5" s="37"/>
      <c r="Q5" s="37"/>
      <c r="R5" s="37"/>
      <c r="S5" s="37"/>
      <c r="T5" s="37"/>
      <c r="U5" s="37"/>
      <c r="V5" s="37"/>
      <c r="W5" s="37"/>
      <c r="X5" s="37"/>
      <c r="Y5" s="37"/>
      <c r="Z5" s="37"/>
      <c r="AA5" s="37"/>
      <c r="AB5" s="65"/>
      <c r="AC5" s="37"/>
      <c r="AE5" s="37"/>
      <c r="AF5" s="37"/>
      <c r="AG5" s="37"/>
      <c r="AH5" s="37"/>
      <c r="AI5" s="37"/>
      <c r="AJ5" s="37"/>
      <c r="AK5" s="37"/>
      <c r="AL5" s="37"/>
      <c r="AM5" s="37"/>
      <c r="AN5" s="213"/>
    </row>
    <row r="6" spans="1:41">
      <c r="A6" s="212"/>
      <c r="B6" s="214" t="s">
        <v>622</v>
      </c>
      <c r="C6" s="66" t="str">
        <f>'Unit Mix'!G9</f>
        <v>[enter the new AMP-format development number]</v>
      </c>
      <c r="D6" s="203"/>
      <c r="E6" s="37"/>
      <c r="F6" s="37"/>
      <c r="G6" s="37"/>
      <c r="H6" s="37"/>
      <c r="I6" s="37"/>
      <c r="J6" s="37"/>
      <c r="K6" s="37"/>
      <c r="L6" s="37"/>
      <c r="M6" s="37"/>
      <c r="N6" s="37"/>
      <c r="O6" s="37"/>
      <c r="P6" s="37"/>
      <c r="Q6" s="37"/>
      <c r="R6" s="37"/>
      <c r="S6" s="37"/>
      <c r="T6" s="37"/>
      <c r="U6" s="37"/>
      <c r="V6" s="37"/>
      <c r="W6" s="37"/>
      <c r="X6" s="37"/>
      <c r="Y6" s="37"/>
      <c r="Z6" s="37"/>
      <c r="AA6" s="37"/>
      <c r="AB6" s="65"/>
      <c r="AC6" s="37"/>
      <c r="AE6" s="37"/>
      <c r="AF6" s="37"/>
      <c r="AG6" s="37"/>
      <c r="AH6" s="37"/>
      <c r="AI6" s="37"/>
      <c r="AJ6" s="37"/>
      <c r="AK6" s="37"/>
      <c r="AL6" s="37"/>
      <c r="AM6" s="37"/>
      <c r="AN6" s="213"/>
    </row>
    <row r="7" spans="1:41" ht="13" thickBot="1">
      <c r="A7" s="212"/>
      <c r="B7" s="66"/>
      <c r="C7" s="66"/>
      <c r="D7" s="203"/>
      <c r="E7" s="37"/>
      <c r="F7" s="37"/>
      <c r="G7" s="37"/>
      <c r="H7" s="37"/>
      <c r="I7" s="37"/>
      <c r="J7" s="37"/>
      <c r="K7" s="37"/>
      <c r="L7" s="37"/>
      <c r="M7" s="37"/>
      <c r="N7" s="37"/>
      <c r="O7" s="37"/>
      <c r="P7" s="37"/>
      <c r="Q7" s="37"/>
      <c r="R7" s="37"/>
      <c r="S7" s="37"/>
      <c r="T7" s="37"/>
      <c r="U7" s="37"/>
      <c r="V7" s="37"/>
      <c r="W7" s="37"/>
      <c r="X7" s="37"/>
      <c r="Y7" s="37"/>
      <c r="Z7" s="37"/>
      <c r="AA7" s="37"/>
      <c r="AB7" s="65"/>
      <c r="AC7" s="37"/>
      <c r="AE7" s="37"/>
      <c r="AF7" s="37"/>
      <c r="AG7" s="37"/>
      <c r="AH7" s="37"/>
      <c r="AI7" s="37"/>
      <c r="AJ7" s="37"/>
      <c r="AK7" s="37"/>
      <c r="AL7" s="37"/>
      <c r="AM7" s="37"/>
      <c r="AN7" s="213"/>
    </row>
    <row r="8" spans="1:41" ht="18.5" thickTop="1" thickBot="1">
      <c r="A8" s="212"/>
      <c r="B8" s="215"/>
      <c r="C8" s="215"/>
      <c r="D8" s="70" t="s">
        <v>1002</v>
      </c>
      <c r="E8" s="268">
        <v>40529.759330671295</v>
      </c>
      <c r="F8" s="37"/>
      <c r="G8" s="37"/>
      <c r="H8" s="37"/>
      <c r="I8" s="37"/>
      <c r="J8" s="37"/>
      <c r="K8" s="37">
        <v>1225314</v>
      </c>
      <c r="L8" s="37">
        <v>1293387</v>
      </c>
      <c r="M8" s="37">
        <v>1070572.5</v>
      </c>
      <c r="N8" s="37">
        <v>808366.875</v>
      </c>
      <c r="O8" s="37">
        <v>323346.75</v>
      </c>
      <c r="P8" s="37">
        <v>269455.625</v>
      </c>
      <c r="Q8" s="37">
        <v>269455.625</v>
      </c>
      <c r="R8" s="37"/>
      <c r="S8" s="37"/>
      <c r="T8" s="37"/>
      <c r="U8" s="37"/>
      <c r="V8" s="37"/>
      <c r="W8" s="37"/>
      <c r="X8" s="37"/>
      <c r="Y8" s="37"/>
      <c r="Z8" s="37"/>
      <c r="AA8" s="37"/>
      <c r="AB8" s="65"/>
      <c r="AC8" s="37"/>
      <c r="AE8" s="37"/>
      <c r="AF8" s="37"/>
      <c r="AG8" s="37"/>
      <c r="AH8" s="37"/>
      <c r="AI8" s="37"/>
      <c r="AJ8" s="37"/>
      <c r="AK8" s="37"/>
      <c r="AL8" s="37"/>
      <c r="AM8" s="37"/>
      <c r="AN8" s="213"/>
    </row>
    <row r="9" spans="1:41" ht="42" customHeight="1" thickTop="1">
      <c r="A9" s="212"/>
      <c r="B9" s="216"/>
      <c r="C9" s="216"/>
      <c r="D9" s="217"/>
      <c r="E9" s="121" t="s">
        <v>1003</v>
      </c>
      <c r="F9" s="75">
        <v>2.5000000000000001E-2</v>
      </c>
      <c r="G9" s="75">
        <v>7.4999999999999997E-2</v>
      </c>
      <c r="H9" s="75">
        <v>7.4999999999999997E-2</v>
      </c>
      <c r="I9" s="75">
        <v>0.1</v>
      </c>
      <c r="J9" s="75">
        <v>0.125</v>
      </c>
      <c r="K9" s="75">
        <v>0.12</v>
      </c>
      <c r="L9" s="75">
        <v>0.12</v>
      </c>
      <c r="M9" s="75">
        <v>0.1</v>
      </c>
      <c r="N9" s="75">
        <v>7.4999999999999997E-2</v>
      </c>
      <c r="O9" s="75">
        <v>0.03</v>
      </c>
      <c r="P9" s="75">
        <v>2.5000000000000001E-2</v>
      </c>
      <c r="Q9" s="75">
        <v>2.5000000000000001E-2</v>
      </c>
      <c r="R9" s="75">
        <v>2.5000000000000001E-2</v>
      </c>
      <c r="S9" s="75">
        <v>0.08</v>
      </c>
      <c r="T9" s="75">
        <v>0</v>
      </c>
      <c r="U9" s="75">
        <v>0</v>
      </c>
      <c r="V9" s="183"/>
      <c r="W9" s="183"/>
      <c r="X9" s="183"/>
      <c r="Y9" s="183"/>
      <c r="Z9" s="183"/>
      <c r="AA9" s="183"/>
      <c r="AB9" s="183"/>
      <c r="AC9" s="183"/>
      <c r="AD9" s="183"/>
      <c r="AE9" s="183"/>
      <c r="AF9" s="40"/>
      <c r="AG9" s="40"/>
      <c r="AH9" s="40"/>
      <c r="AI9" s="40"/>
      <c r="AJ9" s="40"/>
      <c r="AK9" s="40"/>
      <c r="AL9" s="40"/>
      <c r="AM9" s="40"/>
      <c r="AN9" s="218">
        <v>1</v>
      </c>
    </row>
    <row r="10" spans="1:41" ht="16" thickBot="1">
      <c r="A10" s="212"/>
      <c r="B10" s="182" t="s">
        <v>1004</v>
      </c>
      <c r="C10" s="182"/>
      <c r="D10" s="180"/>
      <c r="E10" s="93"/>
      <c r="F10" s="180" t="s">
        <v>1005</v>
      </c>
      <c r="G10" s="180" t="s">
        <v>1006</v>
      </c>
      <c r="H10" s="180" t="s">
        <v>1007</v>
      </c>
      <c r="I10" s="180" t="s">
        <v>1008</v>
      </c>
      <c r="J10" s="180" t="s">
        <v>1009</v>
      </c>
      <c r="K10" s="180" t="s">
        <v>1010</v>
      </c>
      <c r="L10" s="180" t="s">
        <v>1011</v>
      </c>
      <c r="M10" s="180" t="s">
        <v>1012</v>
      </c>
      <c r="N10" s="180" t="s">
        <v>1013</v>
      </c>
      <c r="O10" s="180" t="s">
        <v>1014</v>
      </c>
      <c r="P10" s="180" t="s">
        <v>1015</v>
      </c>
      <c r="Q10" s="180" t="s">
        <v>1016</v>
      </c>
      <c r="R10" s="180" t="s">
        <v>1017</v>
      </c>
      <c r="S10" s="180" t="s">
        <v>1018</v>
      </c>
      <c r="T10" s="180" t="s">
        <v>1019</v>
      </c>
      <c r="U10" s="180" t="s">
        <v>1020</v>
      </c>
      <c r="V10" s="180" t="s">
        <v>1021</v>
      </c>
      <c r="W10" s="180" t="s">
        <v>1022</v>
      </c>
      <c r="X10" s="180" t="s">
        <v>1023</v>
      </c>
      <c r="Y10" s="180" t="s">
        <v>1024</v>
      </c>
      <c r="Z10" s="180" t="s">
        <v>1025</v>
      </c>
      <c r="AA10" s="180" t="s">
        <v>1026</v>
      </c>
      <c r="AB10" s="180" t="s">
        <v>1027</v>
      </c>
      <c r="AC10" s="180" t="s">
        <v>1028</v>
      </c>
      <c r="AD10" s="180" t="s">
        <v>1029</v>
      </c>
      <c r="AE10" s="180" t="s">
        <v>1030</v>
      </c>
      <c r="AF10" s="180" t="s">
        <v>1031</v>
      </c>
      <c r="AG10" s="180" t="s">
        <v>1032</v>
      </c>
      <c r="AH10" s="180" t="s">
        <v>1033</v>
      </c>
      <c r="AI10" s="180" t="s">
        <v>1034</v>
      </c>
      <c r="AJ10" s="93"/>
      <c r="AK10" s="93"/>
      <c r="AL10" s="93"/>
      <c r="AM10" s="93"/>
      <c r="AN10" s="219"/>
    </row>
    <row r="11" spans="1:41" s="176" customFormat="1" ht="26.25" customHeight="1">
      <c r="A11" s="220"/>
      <c r="B11" s="179"/>
      <c r="C11" s="179"/>
      <c r="D11" s="177" t="s">
        <v>14</v>
      </c>
      <c r="E11" s="178" t="s">
        <v>1035</v>
      </c>
      <c r="F11" s="178">
        <v>40513</v>
      </c>
      <c r="G11" s="178">
        <v>40544</v>
      </c>
      <c r="H11" s="177">
        <v>40575</v>
      </c>
      <c r="I11" s="177">
        <v>40606</v>
      </c>
      <c r="J11" s="177">
        <v>40637</v>
      </c>
      <c r="K11" s="177">
        <v>40668</v>
      </c>
      <c r="L11" s="177">
        <v>40699</v>
      </c>
      <c r="M11" s="177">
        <v>40730</v>
      </c>
      <c r="N11" s="177">
        <v>40761</v>
      </c>
      <c r="O11" s="177">
        <v>40792</v>
      </c>
      <c r="P11" s="177">
        <v>40823</v>
      </c>
      <c r="Q11" s="177">
        <v>40854</v>
      </c>
      <c r="R11" s="177">
        <v>40885</v>
      </c>
      <c r="S11" s="177">
        <v>40916</v>
      </c>
      <c r="T11" s="177">
        <v>40947</v>
      </c>
      <c r="U11" s="177">
        <v>40978</v>
      </c>
      <c r="V11" s="177">
        <v>41009</v>
      </c>
      <c r="W11" s="177">
        <v>41040</v>
      </c>
      <c r="X11" s="177">
        <v>41071</v>
      </c>
      <c r="Y11" s="177">
        <v>41102</v>
      </c>
      <c r="Z11" s="177">
        <v>41133</v>
      </c>
      <c r="AA11" s="177">
        <v>41164</v>
      </c>
      <c r="AB11" s="177">
        <v>41195</v>
      </c>
      <c r="AC11" s="177">
        <v>41226</v>
      </c>
      <c r="AD11" s="177">
        <v>41257</v>
      </c>
      <c r="AE11" s="177">
        <v>41288</v>
      </c>
      <c r="AF11" s="177"/>
      <c r="AG11" s="177"/>
      <c r="AH11" s="177"/>
      <c r="AI11" s="177"/>
      <c r="AJ11" s="177"/>
      <c r="AK11" s="177"/>
      <c r="AL11" s="177"/>
      <c r="AM11" s="177"/>
      <c r="AN11" s="221" t="s">
        <v>1036</v>
      </c>
    </row>
    <row r="12" spans="1:41" s="115" customFormat="1" ht="68.25" customHeight="1">
      <c r="A12" s="222"/>
      <c r="B12" s="175" t="s">
        <v>1037</v>
      </c>
      <c r="C12" s="175"/>
      <c r="D12" s="170"/>
      <c r="E12" s="174"/>
      <c r="F12" s="170" t="s">
        <v>1038</v>
      </c>
      <c r="G12" s="170"/>
      <c r="H12" s="169"/>
      <c r="I12" s="170"/>
      <c r="J12" s="169"/>
      <c r="K12" s="169"/>
      <c r="L12" s="170"/>
      <c r="M12" s="170"/>
      <c r="N12" s="169"/>
      <c r="O12" s="169"/>
      <c r="P12" s="170"/>
      <c r="Q12" s="173"/>
      <c r="R12" s="171" t="s">
        <v>1039</v>
      </c>
      <c r="S12" s="169"/>
      <c r="T12" s="170"/>
      <c r="U12" s="169"/>
      <c r="V12" s="171" t="s">
        <v>1040</v>
      </c>
      <c r="W12" s="170" t="s">
        <v>14</v>
      </c>
      <c r="X12" s="173"/>
      <c r="Y12" s="172" t="s">
        <v>1041</v>
      </c>
      <c r="Z12" s="170"/>
      <c r="AA12" s="124"/>
      <c r="AB12" s="169"/>
      <c r="AC12" s="169"/>
      <c r="AD12" s="171" t="s">
        <v>1042</v>
      </c>
      <c r="AE12" s="169"/>
      <c r="AF12" s="169"/>
      <c r="AG12" s="169"/>
      <c r="AH12" s="170"/>
      <c r="AI12" s="170"/>
      <c r="AJ12" s="170"/>
      <c r="AK12" s="170"/>
      <c r="AL12" s="169"/>
      <c r="AM12" s="168"/>
      <c r="AN12" s="223"/>
    </row>
    <row r="13" spans="1:41" s="115" customFormat="1" ht="13" customHeight="1">
      <c r="A13" s="222"/>
      <c r="B13" s="224" t="s">
        <v>1043</v>
      </c>
      <c r="C13" s="224"/>
      <c r="D13" s="185"/>
      <c r="E13" s="167"/>
      <c r="F13" s="124"/>
      <c r="G13" s="140"/>
      <c r="H13" s="140"/>
      <c r="I13" s="140"/>
      <c r="J13" s="119"/>
      <c r="K13" s="119"/>
      <c r="L13" s="119"/>
      <c r="M13" s="119"/>
      <c r="N13" s="119"/>
      <c r="O13" s="119"/>
      <c r="P13" s="119"/>
      <c r="Q13" s="119"/>
      <c r="R13" s="119"/>
      <c r="S13" s="119"/>
      <c r="T13" s="119"/>
      <c r="U13" s="119"/>
      <c r="V13" s="119"/>
      <c r="W13" s="140"/>
      <c r="X13" s="119"/>
      <c r="Y13" s="119"/>
      <c r="Z13" s="119"/>
      <c r="AA13" s="140"/>
      <c r="AB13" s="166"/>
      <c r="AC13" s="119"/>
      <c r="AD13" s="140"/>
      <c r="AE13" s="140"/>
      <c r="AF13" s="140"/>
      <c r="AG13" s="140"/>
      <c r="AH13" s="140"/>
      <c r="AI13" s="140"/>
      <c r="AJ13" s="119"/>
      <c r="AK13" s="124"/>
      <c r="AL13" s="124"/>
      <c r="AM13" s="119"/>
      <c r="AN13" s="225"/>
    </row>
    <row r="14" spans="1:41" s="115" customFormat="1" ht="13" customHeight="1">
      <c r="A14" s="222"/>
      <c r="B14" s="125" t="s">
        <v>1044</v>
      </c>
      <c r="C14" s="125"/>
      <c r="D14" s="185"/>
      <c r="E14" s="165">
        <v>0</v>
      </c>
      <c r="F14" s="124">
        <v>0</v>
      </c>
      <c r="G14" s="140">
        <v>0</v>
      </c>
      <c r="H14" s="140">
        <v>0</v>
      </c>
      <c r="I14" s="140">
        <v>0</v>
      </c>
      <c r="J14" s="140">
        <v>0</v>
      </c>
      <c r="K14" s="140">
        <v>0</v>
      </c>
      <c r="L14" s="140">
        <v>0</v>
      </c>
      <c r="M14" s="140">
        <v>0</v>
      </c>
      <c r="N14" s="140">
        <v>0</v>
      </c>
      <c r="O14" s="140">
        <v>0</v>
      </c>
      <c r="P14" s="140">
        <v>0</v>
      </c>
      <c r="Q14" s="140">
        <v>0</v>
      </c>
      <c r="R14" s="140">
        <v>0</v>
      </c>
      <c r="S14" s="140">
        <v>0</v>
      </c>
      <c r="T14" s="140">
        <v>0</v>
      </c>
      <c r="U14" s="140">
        <v>0</v>
      </c>
      <c r="V14" s="140">
        <v>0</v>
      </c>
      <c r="W14" s="140">
        <v>0</v>
      </c>
      <c r="X14" s="140">
        <v>0</v>
      </c>
      <c r="Y14" s="140">
        <v>0</v>
      </c>
      <c r="Z14" s="140">
        <v>0</v>
      </c>
      <c r="AA14" s="140">
        <v>0</v>
      </c>
      <c r="AB14" s="144">
        <v>0</v>
      </c>
      <c r="AC14" s="140"/>
      <c r="AD14" s="140"/>
      <c r="AE14" s="140"/>
      <c r="AF14" s="140"/>
      <c r="AG14" s="140"/>
      <c r="AH14" s="140"/>
      <c r="AI14" s="140"/>
      <c r="AJ14" s="140"/>
      <c r="AK14" s="140"/>
      <c r="AL14" s="140"/>
      <c r="AM14" s="140"/>
      <c r="AN14" s="226">
        <v>0</v>
      </c>
      <c r="AO14" s="36">
        <v>0</v>
      </c>
    </row>
    <row r="15" spans="1:41" s="115" customFormat="1" ht="13" customHeight="1">
      <c r="A15" s="222"/>
      <c r="B15" s="125" t="s">
        <v>1045</v>
      </c>
      <c r="C15" s="125"/>
      <c r="D15" s="185"/>
      <c r="E15" s="165">
        <v>0</v>
      </c>
      <c r="F15" s="124">
        <v>0</v>
      </c>
      <c r="G15" s="140">
        <v>0</v>
      </c>
      <c r="H15" s="140">
        <v>0</v>
      </c>
      <c r="I15" s="140">
        <v>0</v>
      </c>
      <c r="J15" s="140">
        <v>0</v>
      </c>
      <c r="K15" s="140">
        <v>0</v>
      </c>
      <c r="L15" s="140">
        <v>0</v>
      </c>
      <c r="M15" s="140">
        <v>0</v>
      </c>
      <c r="N15" s="140">
        <v>0</v>
      </c>
      <c r="O15" s="140">
        <v>0</v>
      </c>
      <c r="P15" s="140">
        <v>0</v>
      </c>
      <c r="Q15" s="140">
        <v>0</v>
      </c>
      <c r="R15" s="140">
        <v>0</v>
      </c>
      <c r="S15" s="140">
        <v>0</v>
      </c>
      <c r="T15" s="140">
        <v>0</v>
      </c>
      <c r="U15" s="140">
        <v>0</v>
      </c>
      <c r="V15" s="140">
        <v>0</v>
      </c>
      <c r="W15" s="140">
        <v>0</v>
      </c>
      <c r="X15" s="140">
        <v>0</v>
      </c>
      <c r="Y15" s="140">
        <v>0</v>
      </c>
      <c r="Z15" s="140">
        <v>0</v>
      </c>
      <c r="AA15" s="140">
        <v>0</v>
      </c>
      <c r="AB15" s="144">
        <v>0</v>
      </c>
      <c r="AC15" s="140"/>
      <c r="AD15" s="140"/>
      <c r="AE15" s="140"/>
      <c r="AF15" s="140"/>
      <c r="AG15" s="140"/>
      <c r="AH15" s="140"/>
      <c r="AI15" s="140"/>
      <c r="AJ15" s="140"/>
      <c r="AK15" s="140"/>
      <c r="AL15" s="140"/>
      <c r="AM15" s="140"/>
      <c r="AN15" s="226">
        <v>0</v>
      </c>
      <c r="AO15" s="36">
        <v>0</v>
      </c>
    </row>
    <row r="16" spans="1:41" s="37" customFormat="1" ht="13" customHeight="1">
      <c r="A16" s="212"/>
      <c r="B16" s="163" t="s">
        <v>1046</v>
      </c>
      <c r="C16" s="163"/>
      <c r="D16" s="186"/>
      <c r="E16" s="161">
        <v>0</v>
      </c>
      <c r="F16" s="137">
        <v>0</v>
      </c>
      <c r="G16" s="137">
        <v>0</v>
      </c>
      <c r="H16" s="137">
        <v>0</v>
      </c>
      <c r="I16" s="137">
        <v>0</v>
      </c>
      <c r="J16" s="137">
        <v>0</v>
      </c>
      <c r="K16" s="137">
        <v>0</v>
      </c>
      <c r="L16" s="137">
        <v>0</v>
      </c>
      <c r="M16" s="137">
        <v>0</v>
      </c>
      <c r="N16" s="137">
        <v>0</v>
      </c>
      <c r="O16" s="137">
        <v>0</v>
      </c>
      <c r="P16" s="137">
        <v>0</v>
      </c>
      <c r="Q16" s="137">
        <v>0</v>
      </c>
      <c r="R16" s="137">
        <v>0</v>
      </c>
      <c r="S16" s="137">
        <v>0</v>
      </c>
      <c r="T16" s="137">
        <v>0</v>
      </c>
      <c r="U16" s="137">
        <v>0</v>
      </c>
      <c r="V16" s="137">
        <v>0</v>
      </c>
      <c r="W16" s="137">
        <v>0</v>
      </c>
      <c r="X16" s="137">
        <v>0</v>
      </c>
      <c r="Y16" s="137">
        <v>0</v>
      </c>
      <c r="Z16" s="137">
        <v>0</v>
      </c>
      <c r="AA16" s="137">
        <v>0</v>
      </c>
      <c r="AB16" s="137">
        <v>0</v>
      </c>
      <c r="AC16" s="137"/>
      <c r="AD16" s="137"/>
      <c r="AE16" s="137"/>
      <c r="AF16" s="137"/>
      <c r="AG16" s="137"/>
      <c r="AH16" s="137"/>
      <c r="AI16" s="137"/>
      <c r="AJ16" s="137"/>
      <c r="AK16" s="137"/>
      <c r="AL16" s="137"/>
      <c r="AM16" s="137"/>
      <c r="AN16" s="227">
        <v>0</v>
      </c>
      <c r="AO16" s="36">
        <v>0</v>
      </c>
    </row>
    <row r="17" spans="1:44" s="66" customFormat="1" ht="13">
      <c r="A17" s="228"/>
      <c r="B17" s="224" t="s">
        <v>1047</v>
      </c>
      <c r="C17" s="224"/>
      <c r="D17" s="187"/>
      <c r="E17" s="95"/>
      <c r="H17" s="164"/>
      <c r="I17" s="164"/>
      <c r="J17" s="164"/>
      <c r="K17" s="164"/>
      <c r="L17" s="164"/>
      <c r="M17" s="164"/>
      <c r="N17" s="164"/>
      <c r="O17" s="164"/>
      <c r="P17" s="164"/>
      <c r="Q17" s="164"/>
      <c r="R17" s="164"/>
      <c r="S17" s="164"/>
      <c r="T17" s="164"/>
      <c r="U17" s="164"/>
      <c r="V17" s="164"/>
      <c r="W17" s="164"/>
      <c r="AB17" s="81"/>
      <c r="AN17" s="229"/>
      <c r="AO17" s="36">
        <v>0</v>
      </c>
      <c r="AR17" s="53"/>
    </row>
    <row r="18" spans="1:44" s="66" customFormat="1" ht="13">
      <c r="A18" s="228"/>
      <c r="B18" s="230" t="s">
        <v>1048</v>
      </c>
      <c r="C18" s="230"/>
      <c r="D18" s="188"/>
      <c r="E18" s="95">
        <v>9075000</v>
      </c>
      <c r="F18" s="66">
        <v>226875</v>
      </c>
      <c r="G18" s="66">
        <v>680625</v>
      </c>
      <c r="H18" s="66">
        <v>680625</v>
      </c>
      <c r="I18" s="66">
        <v>907500</v>
      </c>
      <c r="J18" s="66">
        <v>1134375</v>
      </c>
      <c r="K18" s="66">
        <v>1089000</v>
      </c>
      <c r="L18" s="66">
        <v>1089000</v>
      </c>
      <c r="M18" s="66">
        <v>907500</v>
      </c>
      <c r="N18" s="66">
        <v>680625</v>
      </c>
      <c r="O18" s="66">
        <v>272250</v>
      </c>
      <c r="P18" s="66">
        <v>226875</v>
      </c>
      <c r="Q18" s="66">
        <v>226875</v>
      </c>
      <c r="R18" s="66">
        <v>226875</v>
      </c>
      <c r="S18" s="66">
        <v>726000</v>
      </c>
      <c r="T18" s="66">
        <v>0</v>
      </c>
      <c r="AN18" s="226">
        <v>0</v>
      </c>
      <c r="AO18" s="36">
        <v>0</v>
      </c>
      <c r="AP18" s="66">
        <v>0</v>
      </c>
    </row>
    <row r="19" spans="1:44" s="66" customFormat="1" ht="13">
      <c r="A19" s="228"/>
      <c r="B19" s="159" t="s">
        <v>1049</v>
      </c>
      <c r="C19" s="159"/>
      <c r="D19" s="189"/>
      <c r="E19" s="158">
        <v>1000000</v>
      </c>
      <c r="F19" s="66">
        <v>25000</v>
      </c>
      <c r="G19" s="66">
        <v>75000</v>
      </c>
      <c r="H19" s="66">
        <v>75000</v>
      </c>
      <c r="I19" s="66">
        <v>100000</v>
      </c>
      <c r="J19" s="66">
        <v>125000</v>
      </c>
      <c r="K19" s="66">
        <v>120000</v>
      </c>
      <c r="L19" s="66">
        <v>120000</v>
      </c>
      <c r="M19" s="66">
        <v>100000</v>
      </c>
      <c r="N19" s="66">
        <v>75000</v>
      </c>
      <c r="O19" s="66">
        <v>30000</v>
      </c>
      <c r="P19" s="66">
        <v>25000</v>
      </c>
      <c r="Q19" s="66">
        <v>25000</v>
      </c>
      <c r="R19" s="66">
        <v>25000</v>
      </c>
      <c r="S19" s="66">
        <v>80000</v>
      </c>
      <c r="T19" s="66">
        <v>0</v>
      </c>
      <c r="AB19" s="81"/>
      <c r="AN19" s="226">
        <v>0</v>
      </c>
      <c r="AO19" s="36">
        <v>0</v>
      </c>
    </row>
    <row r="20" spans="1:44" s="66" customFormat="1" ht="13">
      <c r="A20" s="228"/>
      <c r="B20" s="159" t="s">
        <v>1050</v>
      </c>
      <c r="C20" s="159"/>
      <c r="D20" s="189"/>
      <c r="E20" s="158">
        <v>544500</v>
      </c>
      <c r="F20" s="66">
        <v>13612.5</v>
      </c>
      <c r="G20" s="66">
        <v>40837.5</v>
      </c>
      <c r="H20" s="66">
        <v>40837.5</v>
      </c>
      <c r="I20" s="66">
        <v>54450</v>
      </c>
      <c r="J20" s="66">
        <v>68062.5</v>
      </c>
      <c r="K20" s="66">
        <v>65340</v>
      </c>
      <c r="L20" s="66">
        <v>65340</v>
      </c>
      <c r="M20" s="66">
        <v>54450</v>
      </c>
      <c r="N20" s="66">
        <v>40837.5</v>
      </c>
      <c r="O20" s="66">
        <v>16335</v>
      </c>
      <c r="P20" s="66">
        <v>13612.5</v>
      </c>
      <c r="Q20" s="66">
        <v>13612.5</v>
      </c>
      <c r="R20" s="66">
        <v>13612.5</v>
      </c>
      <c r="S20" s="66">
        <v>43560</v>
      </c>
      <c r="T20" s="66">
        <v>0</v>
      </c>
      <c r="AN20" s="226">
        <v>0</v>
      </c>
      <c r="AO20" s="36">
        <v>0</v>
      </c>
    </row>
    <row r="21" spans="1:44" s="66" customFormat="1" ht="13">
      <c r="A21" s="228"/>
      <c r="B21" s="159" t="s">
        <v>1051</v>
      </c>
      <c r="C21" s="159"/>
      <c r="D21" s="188"/>
      <c r="E21" s="158">
        <v>181500</v>
      </c>
      <c r="F21" s="66">
        <v>4537.5</v>
      </c>
      <c r="G21" s="66">
        <v>13612.5</v>
      </c>
      <c r="H21" s="66">
        <v>13612.5</v>
      </c>
      <c r="I21" s="66">
        <v>18150</v>
      </c>
      <c r="J21" s="66">
        <v>22687.5</v>
      </c>
      <c r="K21" s="66">
        <v>21780</v>
      </c>
      <c r="L21" s="66">
        <v>21780</v>
      </c>
      <c r="M21" s="66">
        <v>18150</v>
      </c>
      <c r="N21" s="66">
        <v>13612.5</v>
      </c>
      <c r="O21" s="66">
        <v>5445</v>
      </c>
      <c r="P21" s="66">
        <v>4537.5</v>
      </c>
      <c r="Q21" s="66">
        <v>4537.5</v>
      </c>
      <c r="R21" s="66">
        <v>4537.5</v>
      </c>
      <c r="S21" s="66">
        <v>14520</v>
      </c>
      <c r="T21" s="66">
        <v>0</v>
      </c>
      <c r="AE21" s="66">
        <v>0</v>
      </c>
      <c r="AN21" s="226">
        <v>0</v>
      </c>
      <c r="AO21" s="36">
        <v>0</v>
      </c>
    </row>
    <row r="22" spans="1:44" s="66" customFormat="1" ht="13">
      <c r="A22" s="228"/>
      <c r="B22" s="159" t="s">
        <v>1052</v>
      </c>
      <c r="C22" s="159"/>
      <c r="D22" s="188"/>
      <c r="E22" s="158">
        <v>544500</v>
      </c>
      <c r="F22" s="66">
        <v>13612.5</v>
      </c>
      <c r="G22" s="66">
        <v>40837.5</v>
      </c>
      <c r="H22" s="66">
        <v>40837.5</v>
      </c>
      <c r="I22" s="66">
        <v>54450</v>
      </c>
      <c r="J22" s="66">
        <v>68062.5</v>
      </c>
      <c r="K22" s="66">
        <v>65340</v>
      </c>
      <c r="L22" s="66">
        <v>65340</v>
      </c>
      <c r="M22" s="66">
        <v>54450</v>
      </c>
      <c r="N22" s="66">
        <v>40837.5</v>
      </c>
      <c r="O22" s="66">
        <v>16335</v>
      </c>
      <c r="P22" s="66">
        <v>13612.5</v>
      </c>
      <c r="Q22" s="66">
        <v>13612.5</v>
      </c>
      <c r="R22" s="66">
        <v>13612.5</v>
      </c>
      <c r="S22" s="66">
        <v>43560</v>
      </c>
      <c r="T22" s="66">
        <v>0</v>
      </c>
      <c r="AE22" s="66">
        <v>0</v>
      </c>
      <c r="AN22" s="226">
        <v>0</v>
      </c>
      <c r="AO22" s="36">
        <v>0</v>
      </c>
    </row>
    <row r="23" spans="1:44" s="66" customFormat="1" ht="13.5" customHeight="1">
      <c r="A23" s="228"/>
      <c r="B23" s="159" t="s">
        <v>1053</v>
      </c>
      <c r="C23" s="159"/>
      <c r="D23" s="188"/>
      <c r="E23" s="158"/>
      <c r="G23" s="66">
        <v>0</v>
      </c>
      <c r="H23" s="66">
        <v>0</v>
      </c>
      <c r="I23" s="66">
        <v>0</v>
      </c>
      <c r="J23" s="66">
        <v>0</v>
      </c>
      <c r="AB23" s="81"/>
      <c r="AN23" s="226">
        <v>0</v>
      </c>
      <c r="AO23" s="36">
        <v>0</v>
      </c>
    </row>
    <row r="24" spans="1:44" s="66" customFormat="1" ht="13">
      <c r="A24" s="228"/>
      <c r="B24" s="159" t="s">
        <v>1054</v>
      </c>
      <c r="C24" s="159"/>
      <c r="D24" s="188"/>
      <c r="E24" s="158">
        <v>725000</v>
      </c>
      <c r="F24" s="66">
        <v>0</v>
      </c>
      <c r="G24" s="66">
        <v>0</v>
      </c>
      <c r="H24" s="66">
        <v>217500</v>
      </c>
      <c r="I24" s="66">
        <v>0</v>
      </c>
      <c r="J24" s="66">
        <v>0</v>
      </c>
      <c r="K24" s="66">
        <v>145000</v>
      </c>
      <c r="L24" s="66">
        <v>0</v>
      </c>
      <c r="M24" s="66">
        <v>145000</v>
      </c>
      <c r="N24" s="66">
        <v>0</v>
      </c>
      <c r="O24" s="66">
        <v>0</v>
      </c>
      <c r="P24" s="66">
        <v>0</v>
      </c>
      <c r="Q24" s="66">
        <v>0</v>
      </c>
      <c r="R24" s="66">
        <v>0</v>
      </c>
      <c r="S24" s="66">
        <v>0</v>
      </c>
      <c r="U24" s="66">
        <v>0</v>
      </c>
      <c r="V24" s="66">
        <v>217500</v>
      </c>
      <c r="AN24" s="226">
        <v>0</v>
      </c>
      <c r="AO24" s="36">
        <v>0</v>
      </c>
    </row>
    <row r="25" spans="1:44" s="66" customFormat="1" ht="13">
      <c r="A25" s="228"/>
      <c r="B25" s="66" t="s">
        <v>1055</v>
      </c>
      <c r="D25" s="188"/>
      <c r="E25" s="158">
        <v>250000</v>
      </c>
      <c r="F25" s="65">
        <v>37500</v>
      </c>
      <c r="G25" s="65">
        <v>0</v>
      </c>
      <c r="H25" s="65">
        <v>0</v>
      </c>
      <c r="I25" s="65">
        <v>25000</v>
      </c>
      <c r="J25" s="65">
        <v>25000</v>
      </c>
      <c r="K25" s="65">
        <v>0</v>
      </c>
      <c r="L25" s="65">
        <v>0</v>
      </c>
      <c r="M25" s="65">
        <v>0</v>
      </c>
      <c r="N25" s="65">
        <v>0</v>
      </c>
      <c r="O25" s="65">
        <v>0</v>
      </c>
      <c r="P25" s="65">
        <v>25000</v>
      </c>
      <c r="Q25" s="65">
        <v>25000</v>
      </c>
      <c r="R25" s="65">
        <v>25000</v>
      </c>
      <c r="S25" s="65">
        <v>37500</v>
      </c>
      <c r="T25" s="65">
        <v>50000</v>
      </c>
      <c r="U25" s="65">
        <v>0</v>
      </c>
      <c r="V25" s="66">
        <v>0</v>
      </c>
      <c r="W25" s="66">
        <v>0</v>
      </c>
      <c r="AB25" s="81"/>
      <c r="AN25" s="226">
        <v>0</v>
      </c>
      <c r="AO25" s="36">
        <v>0</v>
      </c>
    </row>
    <row r="26" spans="1:44" s="66" customFormat="1" ht="13">
      <c r="A26" s="228"/>
      <c r="B26" s="66" t="s">
        <v>1056</v>
      </c>
      <c r="D26" s="190"/>
      <c r="E26" s="158"/>
      <c r="F26" s="66">
        <v>-28363.75</v>
      </c>
      <c r="G26" s="66">
        <v>-85091.25</v>
      </c>
      <c r="H26" s="66">
        <v>-85091.25</v>
      </c>
      <c r="I26" s="66">
        <v>-113455</v>
      </c>
      <c r="J26" s="66">
        <v>-141818.75</v>
      </c>
      <c r="K26" s="66">
        <v>-136146</v>
      </c>
      <c r="L26" s="66">
        <v>-68073</v>
      </c>
      <c r="M26" s="66">
        <v>-63977.5</v>
      </c>
      <c r="N26" s="66">
        <v>-42545.625</v>
      </c>
      <c r="O26" s="66">
        <v>-17018.25</v>
      </c>
      <c r="P26" s="66">
        <v>-14181.875</v>
      </c>
      <c r="Q26" s="66">
        <v>-14181.875</v>
      </c>
      <c r="R26" s="66">
        <v>-14181.875</v>
      </c>
      <c r="S26" s="66">
        <v>-45382</v>
      </c>
      <c r="T26" s="66">
        <v>869508</v>
      </c>
      <c r="U26" s="66">
        <v>0</v>
      </c>
      <c r="W26" s="66">
        <v>0</v>
      </c>
      <c r="AB26" s="81"/>
      <c r="AN26" s="226">
        <v>0</v>
      </c>
      <c r="AO26" s="36">
        <v>0</v>
      </c>
    </row>
    <row r="27" spans="1:44" s="37" customFormat="1" ht="13" customHeight="1">
      <c r="A27" s="212"/>
      <c r="B27" s="163" t="s">
        <v>1057</v>
      </c>
      <c r="C27" s="162"/>
      <c r="D27" s="191" t="s">
        <v>14</v>
      </c>
      <c r="E27" s="161">
        <v>12320500</v>
      </c>
      <c r="F27" s="137">
        <v>292773.75</v>
      </c>
      <c r="G27" s="137">
        <v>765821.25</v>
      </c>
      <c r="H27" s="137">
        <v>983321.25</v>
      </c>
      <c r="I27" s="137">
        <v>1046095</v>
      </c>
      <c r="J27" s="137">
        <v>1301368.75</v>
      </c>
      <c r="K27" s="137">
        <v>1370314</v>
      </c>
      <c r="L27" s="137">
        <v>1293387</v>
      </c>
      <c r="M27" s="137">
        <v>1215572.5</v>
      </c>
      <c r="N27" s="137">
        <v>808366.875</v>
      </c>
      <c r="O27" s="137">
        <v>323346.75</v>
      </c>
      <c r="P27" s="137">
        <v>294455.625</v>
      </c>
      <c r="Q27" s="137">
        <v>294455.625</v>
      </c>
      <c r="R27" s="137">
        <v>294455.625</v>
      </c>
      <c r="S27" s="137">
        <v>899758</v>
      </c>
      <c r="T27" s="137">
        <v>919508</v>
      </c>
      <c r="U27" s="137">
        <v>0</v>
      </c>
      <c r="V27" s="137">
        <v>217500</v>
      </c>
      <c r="W27" s="137">
        <v>0</v>
      </c>
      <c r="X27" s="137">
        <v>0</v>
      </c>
      <c r="Y27" s="137">
        <v>0</v>
      </c>
      <c r="Z27" s="137">
        <v>0</v>
      </c>
      <c r="AA27" s="137">
        <v>0</v>
      </c>
      <c r="AB27" s="137">
        <v>0</v>
      </c>
      <c r="AC27" s="137"/>
      <c r="AD27" s="137"/>
      <c r="AE27" s="134"/>
      <c r="AF27" s="134"/>
      <c r="AG27" s="134"/>
      <c r="AH27" s="134"/>
      <c r="AI27" s="134"/>
      <c r="AJ27" s="134"/>
      <c r="AK27" s="134"/>
      <c r="AL27" s="134"/>
      <c r="AM27" s="134"/>
      <c r="AN27" s="227">
        <v>0</v>
      </c>
      <c r="AO27" s="36">
        <v>0</v>
      </c>
    </row>
    <row r="28" spans="1:44" s="66" customFormat="1" ht="13">
      <c r="A28" s="228"/>
      <c r="B28" s="224" t="s">
        <v>1058</v>
      </c>
      <c r="C28" s="224"/>
      <c r="D28" s="187"/>
      <c r="E28" s="95"/>
      <c r="AB28" s="81"/>
      <c r="AN28" s="229"/>
      <c r="AO28" s="36">
        <v>0</v>
      </c>
    </row>
    <row r="29" spans="1:44" s="66" customFormat="1" ht="13">
      <c r="A29" s="228"/>
      <c r="B29" s="159" t="s">
        <v>1059</v>
      </c>
      <c r="C29" s="159"/>
      <c r="D29" s="189"/>
      <c r="E29" s="158">
        <v>680000</v>
      </c>
      <c r="F29" s="66">
        <v>470000</v>
      </c>
      <c r="G29" s="66">
        <v>15000</v>
      </c>
      <c r="H29" s="66">
        <v>15000</v>
      </c>
      <c r="I29" s="66">
        <v>15000</v>
      </c>
      <c r="J29" s="66">
        <v>15000</v>
      </c>
      <c r="K29" s="66">
        <v>15000</v>
      </c>
      <c r="L29" s="66">
        <v>15000</v>
      </c>
      <c r="M29" s="66">
        <v>15000</v>
      </c>
      <c r="N29" s="66">
        <v>15000</v>
      </c>
      <c r="O29" s="66">
        <v>15000</v>
      </c>
      <c r="P29" s="66">
        <v>15000</v>
      </c>
      <c r="Q29" s="66">
        <v>15000</v>
      </c>
      <c r="R29" s="66">
        <v>15000</v>
      </c>
      <c r="S29" s="66">
        <v>30000</v>
      </c>
      <c r="T29" s="66">
        <v>0</v>
      </c>
      <c r="U29" s="66">
        <v>0</v>
      </c>
      <c r="V29" s="66">
        <v>0</v>
      </c>
      <c r="W29" s="66">
        <v>0</v>
      </c>
      <c r="X29" s="66">
        <v>0</v>
      </c>
      <c r="Y29" s="66">
        <v>0</v>
      </c>
      <c r="AN29" s="226">
        <v>0</v>
      </c>
      <c r="AO29" s="36">
        <v>0</v>
      </c>
    </row>
    <row r="30" spans="1:44" s="66" customFormat="1" ht="13" hidden="1">
      <c r="A30" s="228"/>
      <c r="B30" s="159" t="s">
        <v>1060</v>
      </c>
      <c r="C30" s="159"/>
      <c r="D30" s="189"/>
      <c r="E30" s="158"/>
      <c r="G30" s="66">
        <v>0</v>
      </c>
      <c r="H30" s="66">
        <v>0</v>
      </c>
      <c r="I30" s="66">
        <v>0</v>
      </c>
      <c r="J30" s="66">
        <v>0</v>
      </c>
      <c r="K30" s="66">
        <v>0</v>
      </c>
      <c r="L30" s="66">
        <v>0</v>
      </c>
      <c r="M30" s="66">
        <v>0</v>
      </c>
      <c r="N30" s="66">
        <v>0</v>
      </c>
      <c r="O30" s="66">
        <v>0</v>
      </c>
      <c r="P30" s="66">
        <v>0</v>
      </c>
      <c r="Q30" s="66">
        <v>0</v>
      </c>
      <c r="R30" s="66">
        <v>0</v>
      </c>
      <c r="S30" s="66">
        <v>0</v>
      </c>
      <c r="T30" s="66">
        <v>0</v>
      </c>
      <c r="U30" s="66">
        <v>0</v>
      </c>
      <c r="V30" s="66">
        <v>0</v>
      </c>
      <c r="W30" s="66">
        <v>0</v>
      </c>
      <c r="X30" s="66">
        <v>0</v>
      </c>
      <c r="Y30" s="66">
        <v>0</v>
      </c>
      <c r="Z30" s="66">
        <v>0</v>
      </c>
      <c r="AA30" s="66">
        <v>0</v>
      </c>
      <c r="AB30" s="81">
        <v>0</v>
      </c>
      <c r="AN30" s="226">
        <v>0</v>
      </c>
      <c r="AO30" s="36">
        <v>0</v>
      </c>
    </row>
    <row r="31" spans="1:44" s="66" customFormat="1" ht="13">
      <c r="A31" s="228"/>
      <c r="B31" s="159" t="s">
        <v>1061</v>
      </c>
      <c r="C31" s="159"/>
      <c r="D31" s="189"/>
      <c r="E31" s="158">
        <v>25000</v>
      </c>
      <c r="F31" s="66">
        <v>25000</v>
      </c>
      <c r="AB31" s="81"/>
      <c r="AN31" s="226">
        <v>0</v>
      </c>
      <c r="AO31" s="36">
        <v>0</v>
      </c>
    </row>
    <row r="32" spans="1:44" s="66" customFormat="1" ht="13">
      <c r="A32" s="228"/>
      <c r="B32" s="159" t="s">
        <v>1062</v>
      </c>
      <c r="C32" s="159"/>
      <c r="D32" s="189"/>
      <c r="E32" s="158">
        <v>60000</v>
      </c>
      <c r="F32" s="66">
        <v>60000</v>
      </c>
      <c r="AB32" s="81"/>
      <c r="AN32" s="226">
        <v>0</v>
      </c>
      <c r="AO32" s="36">
        <v>0</v>
      </c>
    </row>
    <row r="33" spans="1:41" s="66" customFormat="1" ht="13">
      <c r="A33" s="228"/>
      <c r="B33" s="159" t="s">
        <v>1063</v>
      </c>
      <c r="C33" s="159"/>
      <c r="D33" s="189"/>
      <c r="E33" s="158">
        <v>20000</v>
      </c>
      <c r="F33" s="66">
        <v>20000</v>
      </c>
      <c r="AB33" s="81"/>
      <c r="AN33" s="226">
        <v>0</v>
      </c>
      <c r="AO33" s="36">
        <v>0</v>
      </c>
    </row>
    <row r="34" spans="1:41" s="66" customFormat="1" ht="13">
      <c r="A34" s="228"/>
      <c r="B34" s="159" t="s">
        <v>972</v>
      </c>
      <c r="C34" s="159"/>
      <c r="D34" s="189"/>
      <c r="E34" s="158">
        <v>60000</v>
      </c>
      <c r="F34" s="66">
        <v>30000</v>
      </c>
      <c r="G34" s="66">
        <v>0</v>
      </c>
      <c r="O34" s="66">
        <v>0</v>
      </c>
      <c r="R34" s="66">
        <v>30000</v>
      </c>
      <c r="AB34" s="81"/>
      <c r="AN34" s="226">
        <v>0</v>
      </c>
      <c r="AO34" s="36">
        <v>0</v>
      </c>
    </row>
    <row r="35" spans="1:41" s="66" customFormat="1" ht="13" hidden="1">
      <c r="A35" s="228"/>
      <c r="B35" s="66" t="s">
        <v>1064</v>
      </c>
      <c r="D35" s="189"/>
      <c r="E35" s="158">
        <v>109250</v>
      </c>
      <c r="F35" s="66">
        <v>109250</v>
      </c>
      <c r="AB35" s="81"/>
      <c r="AN35" s="226">
        <v>0</v>
      </c>
      <c r="AO35" s="36">
        <v>0</v>
      </c>
    </row>
    <row r="36" spans="1:41" s="66" customFormat="1" ht="13" hidden="1">
      <c r="A36" s="228"/>
      <c r="B36" s="66" t="s">
        <v>1065</v>
      </c>
      <c r="D36" s="189"/>
      <c r="E36" s="160">
        <v>475000</v>
      </c>
      <c r="G36" s="66">
        <v>1299.3057291666667</v>
      </c>
      <c r="H36" s="66">
        <v>2934.332527961405</v>
      </c>
      <c r="I36" s="66">
        <v>4166.666666666667</v>
      </c>
      <c r="J36" s="66">
        <v>4166.666666666667</v>
      </c>
      <c r="K36" s="66">
        <v>4166.666666666667</v>
      </c>
      <c r="L36" s="66">
        <v>6821.9458333333341</v>
      </c>
      <c r="M36" s="66">
        <v>12011.180959351281</v>
      </c>
      <c r="N36" s="66">
        <v>17238.293412066527</v>
      </c>
      <c r="O36" s="66">
        <v>20790.495395834751</v>
      </c>
      <c r="P36" s="66">
        <v>22336.581033702012</v>
      </c>
      <c r="Q36" s="66">
        <v>23768.729007560385</v>
      </c>
      <c r="R36" s="66">
        <v>25206.844264643169</v>
      </c>
      <c r="S36" s="66">
        <v>25206.844264643169</v>
      </c>
      <c r="T36" s="66">
        <v>25206.844264643169</v>
      </c>
      <c r="U36" s="66">
        <v>25206.844264643169</v>
      </c>
      <c r="V36" s="66">
        <v>25206.844264643169</v>
      </c>
      <c r="W36" s="66">
        <v>0</v>
      </c>
      <c r="X36" s="66">
        <v>0</v>
      </c>
      <c r="Y36" s="66">
        <v>229264.91477780775</v>
      </c>
      <c r="Z36" s="66">
        <v>0</v>
      </c>
      <c r="AA36" s="66">
        <v>0</v>
      </c>
      <c r="AB36" s="66">
        <v>0</v>
      </c>
      <c r="AC36" s="66">
        <v>0</v>
      </c>
      <c r="AD36" s="66">
        <v>0</v>
      </c>
      <c r="AN36" s="226">
        <v>0</v>
      </c>
      <c r="AO36" s="36">
        <v>0</v>
      </c>
    </row>
    <row r="37" spans="1:41" s="66" customFormat="1" ht="13" collapsed="1">
      <c r="A37" s="228"/>
      <c r="B37" s="66" t="s">
        <v>1066</v>
      </c>
      <c r="D37" s="189"/>
      <c r="E37" s="158">
        <v>0</v>
      </c>
      <c r="F37" s="66">
        <v>0</v>
      </c>
      <c r="AB37" s="81"/>
      <c r="AN37" s="226">
        <v>0</v>
      </c>
      <c r="AO37" s="36">
        <v>0</v>
      </c>
    </row>
    <row r="38" spans="1:41" s="66" customFormat="1" ht="13">
      <c r="A38" s="228"/>
      <c r="B38" s="66" t="s">
        <v>1067</v>
      </c>
      <c r="D38" s="189"/>
      <c r="E38" s="158">
        <v>48000</v>
      </c>
      <c r="F38" s="66">
        <v>48000</v>
      </c>
      <c r="AB38" s="81"/>
      <c r="AN38" s="226">
        <v>0</v>
      </c>
      <c r="AO38" s="36">
        <v>0</v>
      </c>
    </row>
    <row r="39" spans="1:41" s="66" customFormat="1" ht="13" hidden="1">
      <c r="A39" s="228"/>
      <c r="B39" s="66" t="s">
        <v>1068</v>
      </c>
      <c r="D39" s="189"/>
      <c r="E39" s="160"/>
      <c r="AB39" s="81"/>
      <c r="AN39" s="226">
        <v>0</v>
      </c>
      <c r="AO39" s="36">
        <v>0</v>
      </c>
    </row>
    <row r="40" spans="1:41" s="66" customFormat="1" ht="13" hidden="1">
      <c r="A40" s="228"/>
      <c r="B40" s="66" t="s">
        <v>1069</v>
      </c>
      <c r="D40" s="189"/>
      <c r="E40" s="158">
        <v>407767</v>
      </c>
      <c r="F40" s="66">
        <v>407767</v>
      </c>
      <c r="AB40" s="81"/>
      <c r="AN40" s="226">
        <v>0</v>
      </c>
      <c r="AO40" s="36">
        <v>0</v>
      </c>
    </row>
    <row r="41" spans="1:41" s="66" customFormat="1" ht="13" hidden="1">
      <c r="A41" s="228"/>
      <c r="B41" s="66" t="s">
        <v>1070</v>
      </c>
      <c r="D41" s="189"/>
      <c r="E41" s="158">
        <v>0</v>
      </c>
      <c r="F41" s="66">
        <v>0</v>
      </c>
      <c r="AB41" s="81"/>
      <c r="AN41" s="226">
        <v>0</v>
      </c>
      <c r="AO41" s="36">
        <v>0</v>
      </c>
    </row>
    <row r="42" spans="1:41" s="66" customFormat="1" ht="13" hidden="1">
      <c r="A42" s="228"/>
      <c r="B42" s="66" t="s">
        <v>1071</v>
      </c>
      <c r="D42" s="189"/>
      <c r="E42" s="158">
        <v>0</v>
      </c>
      <c r="F42" s="66">
        <v>0</v>
      </c>
      <c r="AN42" s="226">
        <v>0</v>
      </c>
      <c r="AO42" s="36">
        <v>0</v>
      </c>
    </row>
    <row r="43" spans="1:41" s="66" customFormat="1" ht="13" hidden="1">
      <c r="A43" s="228"/>
      <c r="B43" s="66" t="s">
        <v>1072</v>
      </c>
      <c r="D43" s="189"/>
      <c r="E43" s="158">
        <v>0</v>
      </c>
      <c r="F43" s="66">
        <v>0</v>
      </c>
      <c r="AB43" s="81"/>
      <c r="AN43" s="226">
        <v>0</v>
      </c>
      <c r="AO43" s="36">
        <v>0</v>
      </c>
    </row>
    <row r="44" spans="1:41" s="66" customFormat="1" ht="13" hidden="1">
      <c r="A44" s="228"/>
      <c r="B44" s="66" t="s">
        <v>1073</v>
      </c>
      <c r="D44" s="189"/>
      <c r="E44" s="158">
        <v>40000</v>
      </c>
      <c r="F44" s="66">
        <v>40000</v>
      </c>
      <c r="AB44" s="81"/>
      <c r="AN44" s="226">
        <v>0</v>
      </c>
      <c r="AO44" s="36">
        <v>0</v>
      </c>
    </row>
    <row r="45" spans="1:41" s="66" customFormat="1" ht="13" collapsed="1">
      <c r="A45" s="228"/>
      <c r="B45" s="66" t="s">
        <v>1074</v>
      </c>
      <c r="D45" s="189"/>
      <c r="E45" s="158">
        <v>19625</v>
      </c>
      <c r="Y45" s="66">
        <v>19625</v>
      </c>
      <c r="AB45" s="81"/>
      <c r="AN45" s="226">
        <v>0</v>
      </c>
      <c r="AO45" s="36">
        <v>0</v>
      </c>
    </row>
    <row r="46" spans="1:41" s="66" customFormat="1" ht="13" hidden="1">
      <c r="A46" s="228"/>
      <c r="B46" s="66" t="s">
        <v>1075</v>
      </c>
      <c r="D46" s="189"/>
      <c r="E46" s="158">
        <v>45000</v>
      </c>
      <c r="Y46" s="66">
        <v>45000</v>
      </c>
      <c r="AB46" s="81"/>
      <c r="AN46" s="226">
        <v>0</v>
      </c>
      <c r="AO46" s="36">
        <v>0</v>
      </c>
    </row>
    <row r="47" spans="1:41" s="66" customFormat="1" ht="13" hidden="1">
      <c r="A47" s="228"/>
      <c r="B47" s="159"/>
      <c r="C47" s="159"/>
      <c r="D47" s="189"/>
      <c r="E47" s="158"/>
      <c r="AB47" s="81"/>
      <c r="AN47" s="226">
        <v>0</v>
      </c>
      <c r="AO47" s="36">
        <v>0</v>
      </c>
    </row>
    <row r="48" spans="1:41" s="66" customFormat="1" ht="13" hidden="1">
      <c r="A48" s="228"/>
      <c r="B48" s="159"/>
      <c r="C48" s="159"/>
      <c r="D48" s="189"/>
      <c r="E48" s="158"/>
      <c r="AB48" s="81"/>
      <c r="AN48" s="226">
        <v>0</v>
      </c>
      <c r="AO48" s="36">
        <v>0</v>
      </c>
    </row>
    <row r="49" spans="1:41" s="66" customFormat="1" ht="13" hidden="1">
      <c r="A49" s="228"/>
      <c r="B49" s="159"/>
      <c r="C49" s="159"/>
      <c r="D49" s="189"/>
      <c r="E49" s="158"/>
      <c r="AB49" s="81"/>
      <c r="AN49" s="226">
        <v>0</v>
      </c>
      <c r="AO49" s="36">
        <v>0</v>
      </c>
    </row>
    <row r="50" spans="1:41" s="66" customFormat="1" ht="13" hidden="1" collapsed="1">
      <c r="A50" s="228"/>
      <c r="B50" s="159"/>
      <c r="C50" s="159"/>
      <c r="D50" s="189"/>
      <c r="E50" s="158"/>
      <c r="AB50" s="81"/>
      <c r="AN50" s="226">
        <v>0</v>
      </c>
      <c r="AO50" s="36">
        <v>0</v>
      </c>
    </row>
    <row r="51" spans="1:41" s="66" customFormat="1" ht="13">
      <c r="A51" s="228"/>
      <c r="B51" s="159" t="s">
        <v>1076</v>
      </c>
      <c r="C51" s="159"/>
      <c r="D51" s="189"/>
      <c r="E51" s="158">
        <v>35000</v>
      </c>
      <c r="G51" s="66">
        <v>2692.3076923076924</v>
      </c>
      <c r="H51" s="66">
        <v>2692.3076923076924</v>
      </c>
      <c r="I51" s="66">
        <v>2692.3076923076924</v>
      </c>
      <c r="J51" s="66">
        <v>2692.3076923076924</v>
      </c>
      <c r="K51" s="66">
        <v>2692.3076923076924</v>
      </c>
      <c r="L51" s="66">
        <v>2692.3076923076924</v>
      </c>
      <c r="M51" s="66">
        <v>2692.3076923076924</v>
      </c>
      <c r="N51" s="66">
        <v>2692.3076923076924</v>
      </c>
      <c r="O51" s="66">
        <v>2692.3076923076924</v>
      </c>
      <c r="P51" s="66">
        <v>2692.3076923076924</v>
      </c>
      <c r="Q51" s="66">
        <v>2692.3076923076924</v>
      </c>
      <c r="R51" s="66">
        <v>2692.3076923076924</v>
      </c>
      <c r="S51" s="66">
        <v>2692.3076923076924</v>
      </c>
      <c r="AB51" s="81"/>
      <c r="AN51" s="226">
        <v>0</v>
      </c>
      <c r="AO51" s="36">
        <v>0</v>
      </c>
    </row>
    <row r="52" spans="1:41" s="66" customFormat="1" ht="13">
      <c r="A52" s="228"/>
      <c r="B52" s="159" t="s">
        <v>1077</v>
      </c>
      <c r="C52" s="159"/>
      <c r="D52" s="189"/>
      <c r="E52" s="158">
        <v>34000</v>
      </c>
      <c r="F52" s="66">
        <v>34000</v>
      </c>
      <c r="Y52" s="66">
        <v>0</v>
      </c>
      <c r="AA52" s="66">
        <v>0</v>
      </c>
      <c r="AB52" s="81">
        <v>0</v>
      </c>
      <c r="AN52" s="226">
        <v>0</v>
      </c>
      <c r="AO52" s="36">
        <v>0</v>
      </c>
    </row>
    <row r="53" spans="1:41" s="66" customFormat="1" ht="13" hidden="1">
      <c r="A53" s="228"/>
      <c r="B53" s="159" t="s">
        <v>1078</v>
      </c>
      <c r="C53" s="159"/>
      <c r="D53" s="189"/>
      <c r="E53" s="158"/>
      <c r="F53" s="66">
        <v>0</v>
      </c>
      <c r="AB53" s="81"/>
      <c r="AN53" s="226">
        <v>0</v>
      </c>
      <c r="AO53" s="36">
        <v>0</v>
      </c>
    </row>
    <row r="54" spans="1:41" s="66" customFormat="1" ht="13" hidden="1">
      <c r="A54" s="228"/>
      <c r="B54" s="159" t="s">
        <v>1079</v>
      </c>
      <c r="C54" s="159"/>
      <c r="D54" s="189"/>
      <c r="E54" s="158"/>
      <c r="F54" s="66">
        <v>0</v>
      </c>
      <c r="AB54" s="81"/>
      <c r="AN54" s="226">
        <v>0</v>
      </c>
      <c r="AO54" s="36">
        <v>0</v>
      </c>
    </row>
    <row r="55" spans="1:41" s="66" customFormat="1" ht="13" hidden="1">
      <c r="A55" s="228"/>
      <c r="B55" s="66" t="s">
        <v>1080</v>
      </c>
      <c r="D55" s="189"/>
      <c r="E55" s="158">
        <v>85000</v>
      </c>
      <c r="F55" s="66">
        <v>85000</v>
      </c>
      <c r="AB55" s="81"/>
      <c r="AN55" s="226">
        <v>0</v>
      </c>
      <c r="AO55" s="36">
        <v>0</v>
      </c>
    </row>
    <row r="56" spans="1:41" s="66" customFormat="1" ht="13" hidden="1">
      <c r="A56" s="228"/>
      <c r="B56" s="66" t="s">
        <v>1081</v>
      </c>
      <c r="D56" s="189"/>
      <c r="E56" s="158">
        <v>62000</v>
      </c>
      <c r="R56" s="66">
        <v>31000</v>
      </c>
      <c r="Y56" s="66">
        <v>31000</v>
      </c>
      <c r="AB56" s="81"/>
      <c r="AN56" s="226">
        <v>0</v>
      </c>
      <c r="AO56" s="36">
        <v>0</v>
      </c>
    </row>
    <row r="57" spans="1:41" s="66" customFormat="1" ht="13" hidden="1">
      <c r="A57" s="228"/>
      <c r="B57" s="159" t="s">
        <v>1082</v>
      </c>
      <c r="C57" s="159"/>
      <c r="D57" s="189"/>
      <c r="E57" s="158"/>
      <c r="AB57" s="81"/>
      <c r="AN57" s="226">
        <v>0</v>
      </c>
      <c r="AO57" s="36">
        <v>0</v>
      </c>
    </row>
    <row r="58" spans="1:41" s="66" customFormat="1" ht="13" hidden="1">
      <c r="A58" s="228"/>
      <c r="B58" s="159" t="s">
        <v>1076</v>
      </c>
      <c r="C58" s="159"/>
      <c r="D58" s="189"/>
      <c r="E58" s="158"/>
      <c r="AB58" s="81"/>
      <c r="AN58" s="226">
        <v>0</v>
      </c>
      <c r="AO58" s="36">
        <v>0</v>
      </c>
    </row>
    <row r="59" spans="1:41" s="66" customFormat="1" ht="13" hidden="1">
      <c r="A59" s="228"/>
      <c r="B59" s="159" t="s">
        <v>1077</v>
      </c>
      <c r="C59" s="159"/>
      <c r="D59" s="189"/>
      <c r="E59" s="158"/>
      <c r="AB59" s="81"/>
      <c r="AN59" s="226">
        <v>0</v>
      </c>
      <c r="AO59" s="36">
        <v>0</v>
      </c>
    </row>
    <row r="60" spans="1:41" s="66" customFormat="1" ht="13" collapsed="1">
      <c r="A60" s="228"/>
      <c r="B60" s="66" t="s">
        <v>1083</v>
      </c>
      <c r="D60" s="189"/>
      <c r="E60" s="158">
        <v>125000</v>
      </c>
      <c r="F60" s="66">
        <v>100000</v>
      </c>
      <c r="Y60" s="66">
        <v>25000</v>
      </c>
      <c r="AB60" s="81"/>
      <c r="AN60" s="226">
        <v>0</v>
      </c>
      <c r="AO60" s="36">
        <v>0</v>
      </c>
    </row>
    <row r="61" spans="1:41" s="66" customFormat="1" ht="13" hidden="1">
      <c r="A61" s="228"/>
      <c r="B61" s="159" t="s">
        <v>1084</v>
      </c>
      <c r="C61" s="159"/>
      <c r="D61" s="189"/>
      <c r="E61" s="158"/>
      <c r="F61" s="66">
        <v>0</v>
      </c>
      <c r="G61" s="66">
        <v>0</v>
      </c>
      <c r="AB61" s="81"/>
      <c r="AN61" s="226">
        <v>0</v>
      </c>
      <c r="AO61" s="36">
        <v>0</v>
      </c>
    </row>
    <row r="62" spans="1:41" s="66" customFormat="1" ht="13" hidden="1">
      <c r="A62" s="228"/>
      <c r="B62" s="159" t="s">
        <v>1085</v>
      </c>
      <c r="C62" s="159"/>
      <c r="D62" s="189"/>
      <c r="E62" s="158"/>
      <c r="G62" s="66">
        <v>0</v>
      </c>
      <c r="AB62" s="81"/>
      <c r="AN62" s="226">
        <v>0</v>
      </c>
      <c r="AO62" s="36">
        <v>0</v>
      </c>
    </row>
    <row r="63" spans="1:41" s="66" customFormat="1" ht="13" hidden="1">
      <c r="A63" s="228"/>
      <c r="B63" s="159" t="s">
        <v>1086</v>
      </c>
      <c r="C63" s="159"/>
      <c r="D63" s="189"/>
      <c r="E63" s="158"/>
      <c r="G63" s="66">
        <v>0</v>
      </c>
      <c r="AB63" s="81"/>
      <c r="AN63" s="226">
        <v>0</v>
      </c>
      <c r="AO63" s="36">
        <v>0</v>
      </c>
    </row>
    <row r="64" spans="1:41" s="66" customFormat="1" ht="13" hidden="1">
      <c r="A64" s="228"/>
      <c r="B64" s="159" t="s">
        <v>1087</v>
      </c>
      <c r="C64" s="159"/>
      <c r="D64" s="189"/>
      <c r="E64" s="158"/>
      <c r="G64" s="66">
        <v>0</v>
      </c>
      <c r="AB64" s="81"/>
      <c r="AN64" s="226">
        <v>0</v>
      </c>
      <c r="AO64" s="36">
        <v>0</v>
      </c>
    </row>
    <row r="65" spans="1:42" s="66" customFormat="1" ht="13">
      <c r="A65" s="228"/>
      <c r="B65" s="159" t="s">
        <v>1088</v>
      </c>
      <c r="C65" s="159"/>
      <c r="D65" s="189"/>
      <c r="E65" s="158">
        <v>80000</v>
      </c>
      <c r="F65" s="66">
        <v>40000</v>
      </c>
      <c r="R65" s="66">
        <v>0</v>
      </c>
      <c r="S65" s="66">
        <v>40000</v>
      </c>
      <c r="AB65" s="81"/>
      <c r="AN65" s="226">
        <v>0</v>
      </c>
      <c r="AO65" s="36">
        <v>0</v>
      </c>
    </row>
    <row r="66" spans="1:42" s="66" customFormat="1" ht="13">
      <c r="A66" s="228"/>
      <c r="B66" s="159" t="s">
        <v>1089</v>
      </c>
      <c r="C66" s="159"/>
      <c r="D66" s="189"/>
      <c r="E66" s="158">
        <v>15000</v>
      </c>
      <c r="F66" s="66">
        <v>15000</v>
      </c>
      <c r="G66" s="66">
        <v>0</v>
      </c>
      <c r="AB66" s="81"/>
      <c r="AN66" s="226">
        <v>0</v>
      </c>
      <c r="AO66" s="36">
        <v>0</v>
      </c>
    </row>
    <row r="67" spans="1:42" s="66" customFormat="1" ht="13">
      <c r="A67" s="228"/>
      <c r="B67" s="66" t="s">
        <v>1090</v>
      </c>
      <c r="D67" s="189"/>
      <c r="E67" s="158">
        <v>55000</v>
      </c>
      <c r="J67" s="66">
        <v>11000</v>
      </c>
      <c r="K67" s="66">
        <v>5500</v>
      </c>
      <c r="L67" s="66">
        <v>5500</v>
      </c>
      <c r="M67" s="66">
        <v>5500</v>
      </c>
      <c r="N67" s="66">
        <v>5500</v>
      </c>
      <c r="O67" s="66">
        <v>5500</v>
      </c>
      <c r="P67" s="66">
        <v>5500</v>
      </c>
      <c r="Q67" s="66">
        <v>5500</v>
      </c>
      <c r="R67" s="66">
        <v>5500</v>
      </c>
      <c r="AB67" s="81"/>
      <c r="AN67" s="226">
        <v>0</v>
      </c>
      <c r="AO67" s="36">
        <v>0</v>
      </c>
    </row>
    <row r="68" spans="1:42" s="81" customFormat="1" ht="13">
      <c r="A68" s="231"/>
      <c r="B68" s="81" t="s">
        <v>1091</v>
      </c>
      <c r="D68" s="192"/>
      <c r="E68" s="160">
        <v>200000</v>
      </c>
      <c r="S68" s="81">
        <v>33333.333333333336</v>
      </c>
      <c r="T68" s="81">
        <v>33333.333333333336</v>
      </c>
      <c r="U68" s="81">
        <v>33333.333333333336</v>
      </c>
      <c r="V68" s="81">
        <v>33333.333333333336</v>
      </c>
      <c r="W68" s="81">
        <v>33333.333333333336</v>
      </c>
      <c r="X68" s="81">
        <v>33333.333333333336</v>
      </c>
      <c r="AA68" s="81">
        <v>0</v>
      </c>
      <c r="AN68" s="226">
        <v>0</v>
      </c>
      <c r="AO68" s="36">
        <v>0</v>
      </c>
    </row>
    <row r="69" spans="1:42" s="66" customFormat="1" ht="13">
      <c r="A69" s="228"/>
      <c r="B69" s="66" t="s">
        <v>1092</v>
      </c>
      <c r="D69" s="189"/>
      <c r="E69" s="158">
        <v>48503</v>
      </c>
      <c r="M69" s="66">
        <v>3731</v>
      </c>
      <c r="N69" s="66">
        <v>3731</v>
      </c>
      <c r="O69" s="66">
        <v>3731</v>
      </c>
      <c r="P69" s="66">
        <v>3731</v>
      </c>
      <c r="Q69" s="66">
        <v>3731</v>
      </c>
      <c r="R69" s="66">
        <v>3731</v>
      </c>
      <c r="S69" s="66">
        <v>3731</v>
      </c>
      <c r="T69" s="66">
        <v>3731</v>
      </c>
      <c r="U69" s="66">
        <v>3731</v>
      </c>
      <c r="V69" s="66">
        <v>3731</v>
      </c>
      <c r="W69" s="66">
        <v>3731</v>
      </c>
      <c r="X69" s="66">
        <v>3731</v>
      </c>
      <c r="Y69" s="66">
        <v>3731</v>
      </c>
      <c r="AB69" s="81"/>
      <c r="AN69" s="226">
        <v>0</v>
      </c>
      <c r="AO69" s="36">
        <v>0</v>
      </c>
    </row>
    <row r="70" spans="1:42" s="66" customFormat="1" ht="13">
      <c r="A70" s="228"/>
      <c r="B70" s="159" t="s">
        <v>821</v>
      </c>
      <c r="C70" s="159"/>
      <c r="D70" s="189"/>
      <c r="E70" s="158">
        <v>581500</v>
      </c>
      <c r="R70" s="66">
        <v>0</v>
      </c>
      <c r="W70" s="66">
        <v>0</v>
      </c>
      <c r="Y70" s="66">
        <v>581500</v>
      </c>
      <c r="Z70" s="66">
        <v>0</v>
      </c>
      <c r="AA70" s="66">
        <v>0</v>
      </c>
      <c r="AB70" s="81">
        <v>0</v>
      </c>
      <c r="AN70" s="226">
        <v>0</v>
      </c>
      <c r="AO70" s="36">
        <v>0</v>
      </c>
    </row>
    <row r="71" spans="1:42" s="66" customFormat="1" ht="13" hidden="1">
      <c r="A71" s="228"/>
      <c r="B71" s="159" t="s">
        <v>1093</v>
      </c>
      <c r="C71" s="159"/>
      <c r="D71" s="189"/>
      <c r="E71" s="158">
        <v>0</v>
      </c>
      <c r="Y71" s="66">
        <v>0</v>
      </c>
      <c r="Z71" s="66">
        <v>0</v>
      </c>
      <c r="AB71" s="81">
        <v>0</v>
      </c>
      <c r="AN71" s="226">
        <v>0</v>
      </c>
      <c r="AO71" s="36">
        <v>0</v>
      </c>
    </row>
    <row r="72" spans="1:42" s="66" customFormat="1" ht="13" hidden="1">
      <c r="A72" s="228"/>
      <c r="B72" s="66" t="s">
        <v>1094</v>
      </c>
      <c r="D72" s="189"/>
      <c r="E72" s="158">
        <v>0</v>
      </c>
      <c r="Y72" s="66">
        <v>0</v>
      </c>
      <c r="AB72" s="81"/>
      <c r="AN72" s="226">
        <v>0</v>
      </c>
      <c r="AO72" s="36">
        <v>0</v>
      </c>
    </row>
    <row r="73" spans="1:42" s="66" customFormat="1" ht="13">
      <c r="A73" s="228"/>
      <c r="B73" s="66" t="s">
        <v>822</v>
      </c>
      <c r="D73" s="189"/>
      <c r="E73" s="158">
        <v>49452</v>
      </c>
      <c r="Y73" s="66">
        <v>49452</v>
      </c>
      <c r="AB73" s="81"/>
      <c r="AN73" s="226">
        <v>0</v>
      </c>
      <c r="AO73" s="36">
        <v>0</v>
      </c>
    </row>
    <row r="74" spans="1:42" s="66" customFormat="1" ht="13">
      <c r="A74" s="228"/>
      <c r="B74" s="66" t="s">
        <v>1095</v>
      </c>
      <c r="D74" s="189"/>
      <c r="E74" s="158">
        <v>4000</v>
      </c>
      <c r="F74" s="66">
        <v>4000</v>
      </c>
      <c r="G74" s="66">
        <v>0</v>
      </c>
      <c r="AB74" s="81"/>
      <c r="AN74" s="226">
        <v>0</v>
      </c>
      <c r="AO74" s="36">
        <v>0</v>
      </c>
    </row>
    <row r="75" spans="1:42" s="66" customFormat="1" ht="13">
      <c r="A75" s="228"/>
      <c r="B75" s="159" t="s">
        <v>1096</v>
      </c>
      <c r="C75" s="159"/>
      <c r="D75" s="189"/>
      <c r="E75" s="158">
        <v>171700</v>
      </c>
      <c r="F75" s="66">
        <v>171700</v>
      </c>
      <c r="T75" s="66">
        <v>0</v>
      </c>
      <c r="U75" s="66">
        <v>0</v>
      </c>
      <c r="V75" s="66">
        <v>0</v>
      </c>
      <c r="W75" s="66">
        <v>0</v>
      </c>
      <c r="X75" s="66">
        <v>0</v>
      </c>
      <c r="Y75" s="66">
        <v>0</v>
      </c>
      <c r="Z75" s="66">
        <v>0</v>
      </c>
      <c r="AA75" s="66">
        <v>0</v>
      </c>
      <c r="AB75" s="81">
        <v>0</v>
      </c>
      <c r="AN75" s="226">
        <v>0</v>
      </c>
      <c r="AO75" s="36">
        <v>0</v>
      </c>
    </row>
    <row r="76" spans="1:42" s="66" customFormat="1" ht="13">
      <c r="A76" s="228"/>
      <c r="B76" s="66" t="s">
        <v>1097</v>
      </c>
      <c r="D76" s="189"/>
      <c r="E76" s="158">
        <v>488800</v>
      </c>
      <c r="F76" s="66">
        <v>391040</v>
      </c>
      <c r="G76" s="66">
        <v>0</v>
      </c>
      <c r="H76" s="66">
        <v>0</v>
      </c>
      <c r="I76" s="66">
        <v>0</v>
      </c>
      <c r="J76" s="66">
        <v>0</v>
      </c>
      <c r="K76" s="66">
        <v>0</v>
      </c>
      <c r="L76" s="66">
        <v>0</v>
      </c>
      <c r="M76" s="66">
        <v>0</v>
      </c>
      <c r="N76" s="66">
        <v>0</v>
      </c>
      <c r="O76" s="66">
        <v>0</v>
      </c>
      <c r="P76" s="66">
        <v>0</v>
      </c>
      <c r="Q76" s="66">
        <v>0</v>
      </c>
      <c r="R76" s="66">
        <v>41396</v>
      </c>
      <c r="S76" s="66">
        <v>56364</v>
      </c>
      <c r="T76" s="66">
        <v>0</v>
      </c>
      <c r="U76" s="66">
        <v>0</v>
      </c>
      <c r="V76" s="66">
        <v>0</v>
      </c>
      <c r="W76" s="66">
        <v>0</v>
      </c>
      <c r="X76" s="66">
        <v>0</v>
      </c>
      <c r="Y76" s="66">
        <v>0</v>
      </c>
      <c r="AN76" s="226">
        <v>0</v>
      </c>
      <c r="AO76" s="36">
        <v>0</v>
      </c>
    </row>
    <row r="77" spans="1:42" s="66" customFormat="1" ht="13">
      <c r="A77" s="228"/>
      <c r="B77" s="66" t="s">
        <v>1098</v>
      </c>
      <c r="D77" s="189"/>
      <c r="E77" s="158">
        <v>1466400</v>
      </c>
      <c r="F77" s="66">
        <v>0</v>
      </c>
      <c r="G77" s="66">
        <v>0</v>
      </c>
      <c r="H77" s="66">
        <v>0</v>
      </c>
      <c r="I77" s="66">
        <v>0</v>
      </c>
      <c r="J77" s="66">
        <v>0</v>
      </c>
      <c r="K77" s="66">
        <v>0</v>
      </c>
      <c r="L77" s="66">
        <v>0</v>
      </c>
      <c r="M77" s="66">
        <v>0</v>
      </c>
      <c r="N77" s="66">
        <v>0</v>
      </c>
      <c r="O77" s="66">
        <v>0</v>
      </c>
      <c r="P77" s="66">
        <v>0</v>
      </c>
      <c r="Q77" s="66">
        <v>0</v>
      </c>
      <c r="R77" s="66">
        <v>0</v>
      </c>
      <c r="S77" s="66">
        <v>0</v>
      </c>
      <c r="T77" s="66">
        <v>0</v>
      </c>
      <c r="U77" s="66">
        <v>0</v>
      </c>
      <c r="V77" s="66">
        <v>0</v>
      </c>
      <c r="W77" s="66">
        <v>0</v>
      </c>
      <c r="X77" s="66">
        <v>0</v>
      </c>
      <c r="Y77" s="66">
        <v>1466400</v>
      </c>
      <c r="AA77" s="66">
        <v>0</v>
      </c>
      <c r="AB77" s="66">
        <v>0</v>
      </c>
      <c r="AC77" s="66">
        <v>0</v>
      </c>
      <c r="AD77" s="66">
        <v>0</v>
      </c>
      <c r="AE77" s="66">
        <v>0</v>
      </c>
      <c r="AN77" s="226">
        <v>0</v>
      </c>
      <c r="AO77" s="36">
        <v>0</v>
      </c>
    </row>
    <row r="78" spans="1:42" s="66" customFormat="1" ht="13">
      <c r="A78" s="228"/>
      <c r="B78" s="66" t="s">
        <v>1099</v>
      </c>
      <c r="D78" s="189"/>
      <c r="E78" s="158">
        <v>488800</v>
      </c>
      <c r="F78" s="66">
        <v>0</v>
      </c>
      <c r="G78" s="66">
        <v>0</v>
      </c>
      <c r="H78" s="66">
        <v>0</v>
      </c>
      <c r="I78" s="66">
        <v>0</v>
      </c>
      <c r="J78" s="66">
        <v>0</v>
      </c>
      <c r="K78" s="66">
        <v>0</v>
      </c>
      <c r="L78" s="66">
        <v>0</v>
      </c>
      <c r="M78" s="66">
        <v>0</v>
      </c>
      <c r="N78" s="66">
        <v>0</v>
      </c>
      <c r="O78" s="66">
        <v>0</v>
      </c>
      <c r="P78" s="66">
        <v>0</v>
      </c>
      <c r="Q78" s="66">
        <v>0</v>
      </c>
      <c r="R78" s="66">
        <v>0</v>
      </c>
      <c r="S78" s="66">
        <v>0</v>
      </c>
      <c r="T78" s="66">
        <v>0</v>
      </c>
      <c r="U78" s="66">
        <v>0</v>
      </c>
      <c r="V78" s="66">
        <v>0</v>
      </c>
      <c r="W78" s="66">
        <v>0</v>
      </c>
      <c r="X78" s="66">
        <v>0</v>
      </c>
      <c r="Y78" s="66">
        <v>488800</v>
      </c>
      <c r="Z78" s="66">
        <v>0</v>
      </c>
      <c r="AA78" s="66">
        <v>0</v>
      </c>
      <c r="AB78" s="66">
        <v>0</v>
      </c>
      <c r="AC78" s="66">
        <v>0</v>
      </c>
      <c r="AD78" s="66">
        <v>0</v>
      </c>
      <c r="AE78" s="66">
        <v>0</v>
      </c>
      <c r="AN78" s="226">
        <v>0</v>
      </c>
      <c r="AO78" s="36">
        <v>0</v>
      </c>
    </row>
    <row r="79" spans="1:42">
      <c r="A79" s="212"/>
      <c r="B79" s="157" t="s">
        <v>1100</v>
      </c>
      <c r="C79" s="157"/>
      <c r="D79" s="193"/>
      <c r="E79" s="156">
        <v>5979797</v>
      </c>
      <c r="F79" s="153">
        <v>2050757</v>
      </c>
      <c r="G79" s="153">
        <v>18991.613421474358</v>
      </c>
      <c r="H79" s="153">
        <v>20626.640220269095</v>
      </c>
      <c r="I79" s="153">
        <v>21858.974358974359</v>
      </c>
      <c r="J79" s="153">
        <v>32858.974358974359</v>
      </c>
      <c r="K79" s="153">
        <v>27358.974358974359</v>
      </c>
      <c r="L79" s="153">
        <v>30014.253525641026</v>
      </c>
      <c r="M79" s="153">
        <v>38934.488651658976</v>
      </c>
      <c r="N79" s="153">
        <v>44161.601104374218</v>
      </c>
      <c r="O79" s="153">
        <v>47713.803088142442</v>
      </c>
      <c r="P79" s="153">
        <v>49259.888726009704</v>
      </c>
      <c r="Q79" s="153">
        <v>50692.036699868077</v>
      </c>
      <c r="R79" s="153">
        <v>154526.15195695084</v>
      </c>
      <c r="S79" s="153">
        <v>191327.48529028421</v>
      </c>
      <c r="T79" s="153">
        <v>62271.177597976508</v>
      </c>
      <c r="U79" s="153">
        <v>62271.177597976508</v>
      </c>
      <c r="V79" s="153">
        <v>62271.177597976508</v>
      </c>
      <c r="W79" s="153">
        <v>37064.333333333336</v>
      </c>
      <c r="X79" s="153">
        <v>37064.333333333336</v>
      </c>
      <c r="Y79" s="153">
        <v>2939772.9147778079</v>
      </c>
      <c r="Z79" s="153">
        <v>0</v>
      </c>
      <c r="AA79" s="153">
        <v>0</v>
      </c>
      <c r="AB79" s="153">
        <v>0</v>
      </c>
      <c r="AC79" s="153">
        <v>0</v>
      </c>
      <c r="AD79" s="153">
        <v>0</v>
      </c>
      <c r="AE79" s="153">
        <v>0</v>
      </c>
      <c r="AF79" s="153"/>
      <c r="AG79" s="153"/>
      <c r="AH79" s="153"/>
      <c r="AI79" s="153"/>
      <c r="AJ79" s="153"/>
      <c r="AK79" s="153"/>
      <c r="AL79" s="153"/>
      <c r="AM79" s="153"/>
      <c r="AN79" s="232">
        <v>0</v>
      </c>
      <c r="AO79" s="36">
        <v>0</v>
      </c>
      <c r="AP79" s="36">
        <v>37064.333333333336</v>
      </c>
    </row>
    <row r="80" spans="1:42" ht="15.75" customHeight="1">
      <c r="A80" s="212"/>
      <c r="B80" s="155" t="s">
        <v>1101</v>
      </c>
      <c r="C80" s="155"/>
      <c r="D80" s="194"/>
      <c r="E80" s="154">
        <v>18300297</v>
      </c>
      <c r="F80" s="153">
        <v>2343530.75</v>
      </c>
      <c r="G80" s="153">
        <v>784812.86342147435</v>
      </c>
      <c r="H80" s="153">
        <v>1003947.8902202691</v>
      </c>
      <c r="I80" s="153">
        <v>1067953.9743589743</v>
      </c>
      <c r="J80" s="153">
        <v>1334227.7243589743</v>
      </c>
      <c r="K80" s="153">
        <v>1397672.9743589743</v>
      </c>
      <c r="L80" s="153">
        <v>1323401.253525641</v>
      </c>
      <c r="M80" s="153">
        <v>1254506.9886516589</v>
      </c>
      <c r="N80" s="153">
        <v>852528.47610437428</v>
      </c>
      <c r="O80" s="153">
        <v>371060.55308814242</v>
      </c>
      <c r="P80" s="153">
        <v>343715.5137260097</v>
      </c>
      <c r="Q80" s="153">
        <v>345147.6616998681</v>
      </c>
      <c r="R80" s="153">
        <v>448981.77695695084</v>
      </c>
      <c r="S80" s="153">
        <v>1091085.4852902843</v>
      </c>
      <c r="T80" s="153">
        <v>981779.17759797652</v>
      </c>
      <c r="U80" s="153">
        <v>62271.177597976508</v>
      </c>
      <c r="V80" s="153">
        <v>279771.17759797652</v>
      </c>
      <c r="W80" s="153">
        <v>37064.333333333336</v>
      </c>
      <c r="X80" s="153">
        <v>37064.333333333336</v>
      </c>
      <c r="Y80" s="153">
        <v>2939772.9147778079</v>
      </c>
      <c r="Z80" s="153">
        <v>0</v>
      </c>
      <c r="AA80" s="153">
        <v>0</v>
      </c>
      <c r="AB80" s="153">
        <v>0</v>
      </c>
      <c r="AC80" s="153">
        <v>0</v>
      </c>
      <c r="AD80" s="153">
        <v>0</v>
      </c>
      <c r="AE80" s="153">
        <v>0</v>
      </c>
      <c r="AF80" s="134"/>
      <c r="AG80" s="134"/>
      <c r="AH80" s="134"/>
      <c r="AI80" s="134"/>
      <c r="AJ80" s="134"/>
      <c r="AK80" s="134"/>
      <c r="AL80" s="134"/>
      <c r="AM80" s="134"/>
      <c r="AN80" s="232">
        <v>18300297.000000004</v>
      </c>
      <c r="AO80" s="36">
        <v>0</v>
      </c>
    </row>
    <row r="81" spans="1:41" ht="15.75" hidden="1" customHeight="1">
      <c r="A81" s="212"/>
      <c r="B81" s="151" t="s">
        <v>1102</v>
      </c>
      <c r="C81" s="151"/>
      <c r="D81" s="195"/>
      <c r="E81" s="146"/>
      <c r="F81" s="150"/>
      <c r="G81" s="150"/>
      <c r="H81" s="150"/>
      <c r="I81" s="150"/>
      <c r="J81" s="150"/>
      <c r="K81" s="150"/>
      <c r="L81" s="150"/>
      <c r="M81" s="150"/>
      <c r="N81" s="150"/>
      <c r="O81" s="150"/>
      <c r="P81" s="150"/>
      <c r="Q81" s="150"/>
      <c r="R81" s="150"/>
      <c r="S81" s="150"/>
      <c r="T81" s="150"/>
      <c r="U81" s="150"/>
      <c r="V81" s="150"/>
      <c r="W81" s="150"/>
      <c r="X81" s="150">
        <v>0</v>
      </c>
      <c r="Y81" s="150"/>
      <c r="Z81" s="150"/>
      <c r="AA81" s="150"/>
      <c r="AB81" s="150"/>
      <c r="AC81" s="150"/>
      <c r="AE81" s="37"/>
      <c r="AF81" s="37"/>
      <c r="AG81" s="37"/>
      <c r="AH81" s="37"/>
      <c r="AI81" s="37"/>
      <c r="AJ81" s="37"/>
      <c r="AK81" s="37"/>
      <c r="AL81" s="37"/>
      <c r="AM81" s="37"/>
      <c r="AN81" s="233">
        <v>0</v>
      </c>
      <c r="AO81" s="36">
        <v>0</v>
      </c>
    </row>
    <row r="82" spans="1:41" ht="15.75" hidden="1" customHeight="1">
      <c r="A82" s="212"/>
      <c r="B82" s="151" t="s">
        <v>1103</v>
      </c>
      <c r="C82" s="151"/>
      <c r="D82" s="195"/>
      <c r="E82" s="146"/>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E82" s="37"/>
      <c r="AF82" s="37"/>
      <c r="AG82" s="37"/>
      <c r="AH82" s="37"/>
      <c r="AI82" s="37"/>
      <c r="AJ82" s="37"/>
      <c r="AK82" s="37"/>
      <c r="AL82" s="37"/>
      <c r="AM82" s="37"/>
      <c r="AN82" s="233">
        <v>0</v>
      </c>
      <c r="AO82" s="36">
        <v>0</v>
      </c>
    </row>
    <row r="83" spans="1:41" hidden="1">
      <c r="A83" s="212"/>
      <c r="B83" s="151" t="s">
        <v>1104</v>
      </c>
      <c r="C83" s="151"/>
      <c r="D83" s="195"/>
      <c r="E83" s="146"/>
      <c r="F83" s="145"/>
      <c r="G83" s="150"/>
      <c r="H83" s="150"/>
      <c r="I83" s="150"/>
      <c r="J83" s="150"/>
      <c r="K83" s="150"/>
      <c r="L83" s="150"/>
      <c r="M83" s="150"/>
      <c r="N83" s="150"/>
      <c r="O83" s="150"/>
      <c r="P83" s="150"/>
      <c r="Q83" s="150"/>
      <c r="R83" s="150"/>
      <c r="S83" s="150"/>
      <c r="T83" s="150"/>
      <c r="U83" s="150"/>
      <c r="V83" s="150"/>
      <c r="W83" s="150">
        <v>0</v>
      </c>
      <c r="X83" s="150"/>
      <c r="Y83" s="150">
        <v>0</v>
      </c>
      <c r="Z83" s="150"/>
      <c r="AA83" s="150">
        <v>0</v>
      </c>
      <c r="AB83" s="150">
        <v>0</v>
      </c>
      <c r="AC83" s="150">
        <v>0</v>
      </c>
      <c r="AD83" s="150"/>
      <c r="AE83" s="150"/>
      <c r="AF83" s="150"/>
      <c r="AG83" s="150"/>
      <c r="AH83" s="150"/>
      <c r="AI83" s="150"/>
      <c r="AJ83" s="150"/>
      <c r="AK83" s="150"/>
      <c r="AL83" s="150"/>
      <c r="AM83" s="150"/>
      <c r="AN83" s="233">
        <v>0</v>
      </c>
      <c r="AO83" s="36">
        <v>0</v>
      </c>
    </row>
    <row r="84" spans="1:41" s="99" customFormat="1" ht="21" hidden="1" customHeight="1">
      <c r="A84" s="234"/>
      <c r="B84" s="102" t="s">
        <v>1101</v>
      </c>
      <c r="C84" s="102"/>
      <c r="D84" s="196"/>
      <c r="E84" s="100">
        <v>18300297</v>
      </c>
      <c r="F84" s="152">
        <v>2343530.75</v>
      </c>
      <c r="G84" s="101">
        <v>784812.86342147435</v>
      </c>
      <c r="H84" s="101">
        <v>1003947.8902202691</v>
      </c>
      <c r="I84" s="101">
        <v>1067953.9743589743</v>
      </c>
      <c r="J84" s="101">
        <v>1334227.7243589743</v>
      </c>
      <c r="K84" s="101">
        <v>1397672.9743589743</v>
      </c>
      <c r="L84" s="101">
        <v>1323401.253525641</v>
      </c>
      <c r="M84" s="101">
        <v>1254506.9886516589</v>
      </c>
      <c r="N84" s="101">
        <v>852528.47610437428</v>
      </c>
      <c r="O84" s="101">
        <v>371060.55308814242</v>
      </c>
      <c r="P84" s="101">
        <v>343715.5137260097</v>
      </c>
      <c r="Q84" s="101">
        <v>345147.6616998681</v>
      </c>
      <c r="R84" s="101">
        <v>448981.77695695084</v>
      </c>
      <c r="S84" s="101">
        <v>1091085.4852902843</v>
      </c>
      <c r="T84" s="101">
        <v>981779.17759797652</v>
      </c>
      <c r="U84" s="101">
        <v>62271.177597976508</v>
      </c>
      <c r="V84" s="101">
        <v>279771.17759797652</v>
      </c>
      <c r="W84" s="101">
        <v>37064.333333333336</v>
      </c>
      <c r="X84" s="101">
        <v>37064.333333333336</v>
      </c>
      <c r="Y84" s="101">
        <v>2939772.9147778079</v>
      </c>
      <c r="Z84" s="101">
        <v>0</v>
      </c>
      <c r="AA84" s="101">
        <v>0</v>
      </c>
      <c r="AB84" s="101">
        <v>0</v>
      </c>
      <c r="AC84" s="101">
        <v>0</v>
      </c>
      <c r="AD84" s="101">
        <v>0</v>
      </c>
      <c r="AE84" s="101"/>
      <c r="AF84" s="101"/>
      <c r="AG84" s="101"/>
      <c r="AH84" s="101"/>
      <c r="AI84" s="101"/>
      <c r="AJ84" s="101"/>
      <c r="AK84" s="100"/>
      <c r="AL84" s="101"/>
      <c r="AM84" s="101"/>
      <c r="AN84" s="232">
        <v>18300297.000000004</v>
      </c>
      <c r="AO84" s="36">
        <v>0</v>
      </c>
    </row>
    <row r="85" spans="1:41" collapsed="1">
      <c r="A85" s="212"/>
      <c r="B85" s="151" t="s">
        <v>1105</v>
      </c>
      <c r="C85" s="151"/>
      <c r="D85" s="195"/>
      <c r="E85" s="146">
        <v>10925000</v>
      </c>
      <c r="F85" s="145"/>
      <c r="G85" s="150"/>
      <c r="H85" s="150"/>
      <c r="I85" s="150"/>
      <c r="J85" s="150"/>
      <c r="K85" s="150"/>
      <c r="L85" s="150"/>
      <c r="M85" s="150"/>
      <c r="N85" s="150">
        <v>0</v>
      </c>
      <c r="O85" s="150"/>
      <c r="P85" s="150"/>
      <c r="Q85" s="150"/>
      <c r="R85" s="150"/>
      <c r="S85" s="150"/>
      <c r="T85" s="150"/>
      <c r="U85" s="150"/>
      <c r="V85" s="150">
        <v>10925000</v>
      </c>
      <c r="W85" s="150"/>
      <c r="X85" s="150">
        <v>0</v>
      </c>
      <c r="Y85" s="150">
        <v>0</v>
      </c>
      <c r="Z85" s="150"/>
      <c r="AA85" s="150">
        <v>0</v>
      </c>
      <c r="AB85" s="150"/>
      <c r="AC85" s="150"/>
      <c r="AD85" s="150"/>
      <c r="AE85" s="150"/>
      <c r="AF85" s="150"/>
      <c r="AG85" s="150"/>
      <c r="AH85" s="150"/>
      <c r="AI85" s="150"/>
      <c r="AJ85" s="150"/>
      <c r="AK85" s="150"/>
      <c r="AL85" s="150"/>
      <c r="AM85" s="150"/>
      <c r="AN85" s="233">
        <v>10925000</v>
      </c>
    </row>
    <row r="86" spans="1:41" s="38" customFormat="1" ht="21" customHeight="1" thickBot="1">
      <c r="A86" s="235"/>
      <c r="B86" s="149" t="s">
        <v>1106</v>
      </c>
      <c r="C86" s="149"/>
      <c r="D86" s="197" t="s">
        <v>14</v>
      </c>
      <c r="E86" s="148">
        <v>29225297</v>
      </c>
      <c r="F86" s="147">
        <v>2343530.75</v>
      </c>
      <c r="G86" s="147">
        <v>784812.86342147435</v>
      </c>
      <c r="H86" s="147">
        <v>1003947.8902202691</v>
      </c>
      <c r="I86" s="147">
        <v>1067953.9743589743</v>
      </c>
      <c r="J86" s="147">
        <v>1334227.7243589743</v>
      </c>
      <c r="K86" s="147">
        <v>1397672.9743589743</v>
      </c>
      <c r="L86" s="147">
        <v>1323401.253525641</v>
      </c>
      <c r="M86" s="147">
        <v>1254506.9886516589</v>
      </c>
      <c r="N86" s="147">
        <v>852528.47610437428</v>
      </c>
      <c r="O86" s="147">
        <v>371060.55308814242</v>
      </c>
      <c r="P86" s="147">
        <v>343715.5137260097</v>
      </c>
      <c r="Q86" s="147">
        <v>345147.6616998681</v>
      </c>
      <c r="R86" s="147">
        <v>448981.77695695084</v>
      </c>
      <c r="S86" s="147">
        <v>1091085.4852902843</v>
      </c>
      <c r="T86" s="147">
        <v>981779.17759797652</v>
      </c>
      <c r="U86" s="147">
        <v>62271.177597976508</v>
      </c>
      <c r="V86" s="147">
        <v>11204771.177597977</v>
      </c>
      <c r="W86" s="147">
        <v>37064.333333333336</v>
      </c>
      <c r="X86" s="147">
        <v>37064.333333333336</v>
      </c>
      <c r="Y86" s="147">
        <v>2939772.9147778079</v>
      </c>
      <c r="Z86" s="147">
        <v>0</v>
      </c>
      <c r="AA86" s="147">
        <v>0</v>
      </c>
      <c r="AB86" s="147">
        <v>0</v>
      </c>
      <c r="AC86" s="147">
        <v>0</v>
      </c>
      <c r="AD86" s="147">
        <v>0</v>
      </c>
      <c r="AE86" s="147"/>
      <c r="AF86" s="147"/>
      <c r="AG86" s="147"/>
      <c r="AH86" s="147"/>
      <c r="AI86" s="147"/>
      <c r="AJ86" s="147"/>
      <c r="AK86" s="147"/>
      <c r="AL86" s="147"/>
      <c r="AM86" s="147"/>
      <c r="AN86" s="236">
        <v>29225297</v>
      </c>
      <c r="AO86" s="36"/>
    </row>
    <row r="87" spans="1:41" s="38" customFormat="1" ht="11.25" hidden="1" customHeight="1">
      <c r="A87" s="235"/>
      <c r="B87" s="96"/>
      <c r="C87" s="96"/>
      <c r="D87" s="198"/>
      <c r="E87" s="146"/>
      <c r="F87" s="145"/>
      <c r="G87" s="145"/>
      <c r="H87" s="145"/>
      <c r="I87" s="145"/>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237"/>
    </row>
    <row r="88" spans="1:41" s="38" customFormat="1" ht="21" hidden="1" customHeight="1">
      <c r="A88" s="235"/>
      <c r="B88" s="96" t="s">
        <v>1107</v>
      </c>
      <c r="C88" s="96"/>
      <c r="D88" s="199"/>
      <c r="E88" s="146"/>
      <c r="F88" s="145"/>
      <c r="G88" s="145"/>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237">
        <v>0</v>
      </c>
    </row>
    <row r="89" spans="1:41" hidden="1">
      <c r="A89" s="212"/>
      <c r="B89" s="60" t="s">
        <v>796</v>
      </c>
      <c r="C89" s="60"/>
      <c r="D89" s="203"/>
      <c r="E89" s="67">
        <v>0</v>
      </c>
      <c r="F89" s="37">
        <v>0</v>
      </c>
      <c r="G89" s="140"/>
      <c r="H89" s="140"/>
      <c r="I89" s="140"/>
      <c r="J89" s="140"/>
      <c r="K89" s="140"/>
      <c r="L89" s="140"/>
      <c r="M89" s="140"/>
      <c r="N89" s="140"/>
      <c r="O89" s="140"/>
      <c r="P89" s="140"/>
      <c r="Q89" s="140"/>
      <c r="R89" s="140"/>
      <c r="S89" s="140"/>
      <c r="T89" s="140"/>
      <c r="U89" s="140"/>
      <c r="V89" s="140"/>
      <c r="W89" s="140"/>
      <c r="X89" s="140"/>
      <c r="Y89" s="140"/>
      <c r="Z89" s="140"/>
      <c r="AA89" s="140"/>
      <c r="AB89" s="144"/>
      <c r="AC89" s="140"/>
      <c r="AD89" s="140"/>
      <c r="AE89" s="65"/>
      <c r="AF89" s="140"/>
      <c r="AG89" s="140"/>
      <c r="AH89" s="140"/>
      <c r="AI89" s="140"/>
      <c r="AJ89" s="140"/>
      <c r="AK89" s="140"/>
      <c r="AL89" s="140"/>
      <c r="AM89" s="140"/>
      <c r="AN89" s="237">
        <v>0</v>
      </c>
    </row>
    <row r="90" spans="1:41" hidden="1">
      <c r="A90" s="212"/>
      <c r="B90" s="60" t="s">
        <v>1108</v>
      </c>
      <c r="C90" s="60"/>
      <c r="D90" s="203"/>
      <c r="E90" s="67">
        <v>0</v>
      </c>
      <c r="F90" s="37">
        <v>0</v>
      </c>
      <c r="G90" s="140"/>
      <c r="H90" s="140"/>
      <c r="I90" s="140"/>
      <c r="J90" s="140"/>
      <c r="K90" s="140"/>
      <c r="L90" s="140"/>
      <c r="M90" s="140"/>
      <c r="N90" s="140"/>
      <c r="O90" s="140"/>
      <c r="P90" s="140"/>
      <c r="Q90" s="140"/>
      <c r="R90" s="140"/>
      <c r="S90" s="140"/>
      <c r="T90" s="140"/>
      <c r="U90" s="140"/>
      <c r="V90" s="140"/>
      <c r="W90" s="140"/>
      <c r="X90" s="140"/>
      <c r="Y90" s="140"/>
      <c r="Z90" s="140"/>
      <c r="AA90" s="140"/>
      <c r="AB90" s="144"/>
      <c r="AC90" s="140"/>
      <c r="AD90" s="140"/>
      <c r="AE90" s="65"/>
      <c r="AF90" s="140"/>
      <c r="AG90" s="140"/>
      <c r="AH90" s="140"/>
      <c r="AI90" s="140"/>
      <c r="AJ90" s="140"/>
      <c r="AK90" s="140"/>
      <c r="AL90" s="140"/>
      <c r="AM90" s="140"/>
      <c r="AN90" s="237">
        <v>0</v>
      </c>
    </row>
    <row r="91" spans="1:41" hidden="1">
      <c r="A91" s="212"/>
      <c r="B91" s="60" t="s">
        <v>1109</v>
      </c>
      <c r="C91" s="60"/>
      <c r="D91" s="203"/>
      <c r="E91" s="67">
        <v>0</v>
      </c>
      <c r="F91" s="37"/>
      <c r="G91" s="140">
        <v>0</v>
      </c>
      <c r="H91" s="140">
        <v>0</v>
      </c>
      <c r="I91" s="140">
        <v>0</v>
      </c>
      <c r="J91" s="140">
        <v>0</v>
      </c>
      <c r="K91" s="140">
        <v>0</v>
      </c>
      <c r="L91" s="140">
        <v>0</v>
      </c>
      <c r="M91" s="140">
        <v>0</v>
      </c>
      <c r="N91" s="140">
        <v>0</v>
      </c>
      <c r="O91" s="140">
        <v>0</v>
      </c>
      <c r="P91" s="140">
        <v>0</v>
      </c>
      <c r="Q91" s="140">
        <v>0</v>
      </c>
      <c r="R91" s="140">
        <v>0</v>
      </c>
      <c r="S91" s="140">
        <v>0</v>
      </c>
      <c r="T91" s="140">
        <v>0</v>
      </c>
      <c r="U91" s="140">
        <v>0</v>
      </c>
      <c r="V91" s="140">
        <v>0</v>
      </c>
      <c r="W91" s="140">
        <v>0</v>
      </c>
      <c r="X91" s="140">
        <v>0</v>
      </c>
      <c r="Y91" s="140">
        <v>0</v>
      </c>
      <c r="Z91" s="140">
        <v>0</v>
      </c>
      <c r="AA91" s="140">
        <v>0</v>
      </c>
      <c r="AB91" s="144">
        <v>0</v>
      </c>
      <c r="AC91" s="140"/>
      <c r="AD91" s="140"/>
      <c r="AE91" s="140"/>
      <c r="AF91" s="140"/>
      <c r="AG91" s="140"/>
      <c r="AH91" s="140"/>
      <c r="AI91" s="140"/>
      <c r="AJ91" s="140"/>
      <c r="AK91" s="140"/>
      <c r="AL91" s="140"/>
      <c r="AM91" s="140"/>
      <c r="AN91" s="237">
        <v>0</v>
      </c>
    </row>
    <row r="92" spans="1:41" hidden="1">
      <c r="A92" s="212"/>
      <c r="B92" s="60" t="s">
        <v>1110</v>
      </c>
      <c r="C92" s="60"/>
      <c r="D92" s="203"/>
      <c r="E92" s="67"/>
      <c r="F92" s="37"/>
      <c r="G92" s="140">
        <v>0</v>
      </c>
      <c r="H92" s="140">
        <v>0</v>
      </c>
      <c r="I92" s="140">
        <v>0</v>
      </c>
      <c r="J92" s="140">
        <v>0</v>
      </c>
      <c r="K92" s="140">
        <v>0</v>
      </c>
      <c r="L92" s="140">
        <v>0</v>
      </c>
      <c r="M92" s="140">
        <v>0</v>
      </c>
      <c r="N92" s="140">
        <v>0</v>
      </c>
      <c r="O92" s="140">
        <v>0</v>
      </c>
      <c r="P92" s="140">
        <v>0</v>
      </c>
      <c r="Q92" s="140">
        <v>0</v>
      </c>
      <c r="R92" s="140">
        <v>0</v>
      </c>
      <c r="S92" s="140">
        <v>0</v>
      </c>
      <c r="T92" s="140">
        <v>0</v>
      </c>
      <c r="U92" s="140">
        <v>0</v>
      </c>
      <c r="V92" s="140">
        <v>0</v>
      </c>
      <c r="W92" s="140">
        <v>0</v>
      </c>
      <c r="X92" s="140">
        <v>0</v>
      </c>
      <c r="Y92" s="140">
        <v>0</v>
      </c>
      <c r="Z92" s="140">
        <v>0</v>
      </c>
      <c r="AA92" s="140">
        <v>0</v>
      </c>
      <c r="AB92" s="144">
        <v>0</v>
      </c>
      <c r="AC92" s="140"/>
      <c r="AD92" s="140"/>
      <c r="AE92" s="140"/>
      <c r="AF92" s="140"/>
      <c r="AG92" s="140"/>
      <c r="AH92" s="140"/>
      <c r="AI92" s="140"/>
      <c r="AJ92" s="140"/>
      <c r="AK92" s="140"/>
      <c r="AL92" s="140"/>
      <c r="AM92" s="140"/>
      <c r="AN92" s="237">
        <v>0</v>
      </c>
    </row>
    <row r="93" spans="1:41" hidden="1">
      <c r="A93" s="212"/>
      <c r="B93" s="143" t="s">
        <v>1093</v>
      </c>
      <c r="C93" s="143"/>
      <c r="D93" s="200"/>
      <c r="E93" s="71"/>
      <c r="F93" s="40"/>
      <c r="G93" s="141">
        <v>0</v>
      </c>
      <c r="H93" s="141">
        <v>0</v>
      </c>
      <c r="I93" s="141">
        <v>0</v>
      </c>
      <c r="J93" s="141">
        <v>0</v>
      </c>
      <c r="K93" s="141">
        <v>0</v>
      </c>
      <c r="L93" s="141">
        <v>0</v>
      </c>
      <c r="M93" s="141">
        <v>0</v>
      </c>
      <c r="N93" s="141">
        <v>0</v>
      </c>
      <c r="O93" s="141">
        <v>0</v>
      </c>
      <c r="P93" s="141">
        <v>0</v>
      </c>
      <c r="Q93" s="141">
        <v>0</v>
      </c>
      <c r="R93" s="141">
        <v>0</v>
      </c>
      <c r="S93" s="141">
        <v>0</v>
      </c>
      <c r="T93" s="141">
        <v>0</v>
      </c>
      <c r="U93" s="141">
        <v>0</v>
      </c>
      <c r="V93" s="141">
        <v>0</v>
      </c>
      <c r="W93" s="141">
        <v>0</v>
      </c>
      <c r="X93" s="141">
        <v>0</v>
      </c>
      <c r="Y93" s="141"/>
      <c r="Z93" s="141">
        <v>0</v>
      </c>
      <c r="AA93" s="141">
        <v>0</v>
      </c>
      <c r="AB93" s="142">
        <v>0</v>
      </c>
      <c r="AC93" s="141"/>
      <c r="AD93" s="141"/>
      <c r="AE93" s="141"/>
      <c r="AF93" s="141"/>
      <c r="AG93" s="141"/>
      <c r="AH93" s="141"/>
      <c r="AI93" s="141"/>
      <c r="AJ93" s="141"/>
      <c r="AK93" s="141"/>
      <c r="AL93" s="140"/>
      <c r="AM93" s="140"/>
      <c r="AN93" s="238">
        <v>0</v>
      </c>
    </row>
    <row r="94" spans="1:41" ht="15.75" hidden="1" customHeight="1" collapsed="1" thickBot="1">
      <c r="A94" s="212"/>
      <c r="B94" s="139" t="s">
        <v>1111</v>
      </c>
      <c r="C94" s="139"/>
      <c r="D94" s="186"/>
      <c r="E94" s="138">
        <v>0</v>
      </c>
      <c r="F94" s="137">
        <v>0</v>
      </c>
      <c r="G94" s="137">
        <v>0</v>
      </c>
      <c r="H94" s="137">
        <v>0</v>
      </c>
      <c r="I94" s="137">
        <v>0</v>
      </c>
      <c r="J94" s="137">
        <v>0</v>
      </c>
      <c r="K94" s="137">
        <v>0</v>
      </c>
      <c r="L94" s="137">
        <v>0</v>
      </c>
      <c r="M94" s="137">
        <v>0</v>
      </c>
      <c r="N94" s="137">
        <v>0</v>
      </c>
      <c r="O94" s="137">
        <v>0</v>
      </c>
      <c r="P94" s="137">
        <v>0</v>
      </c>
      <c r="Q94" s="137">
        <v>0</v>
      </c>
      <c r="R94" s="137">
        <v>0</v>
      </c>
      <c r="S94" s="137">
        <v>0</v>
      </c>
      <c r="T94" s="137">
        <v>0</v>
      </c>
      <c r="U94" s="137">
        <v>0</v>
      </c>
      <c r="V94" s="137">
        <v>0</v>
      </c>
      <c r="W94" s="137">
        <v>0</v>
      </c>
      <c r="X94" s="134">
        <v>0</v>
      </c>
      <c r="Y94" s="134">
        <v>0</v>
      </c>
      <c r="Z94" s="134">
        <v>0</v>
      </c>
      <c r="AA94" s="134">
        <v>0</v>
      </c>
      <c r="AB94" s="136">
        <v>0</v>
      </c>
      <c r="AC94" s="134"/>
      <c r="AD94" s="134"/>
      <c r="AE94" s="134"/>
      <c r="AF94" s="134"/>
      <c r="AG94" s="134"/>
      <c r="AH94" s="134"/>
      <c r="AI94" s="134"/>
      <c r="AJ94" s="134"/>
      <c r="AK94" s="135"/>
      <c r="AL94" s="134"/>
      <c r="AM94" s="134"/>
      <c r="AN94" s="239">
        <v>0</v>
      </c>
    </row>
    <row r="95" spans="1:41" s="83" customFormat="1" ht="13.5" hidden="1" thickBot="1">
      <c r="A95" s="240"/>
      <c r="B95" s="85" t="s">
        <v>1112</v>
      </c>
      <c r="C95" s="85"/>
      <c r="D95" s="201"/>
      <c r="E95" s="84">
        <v>29225297</v>
      </c>
      <c r="F95" s="133">
        <v>2343530.75</v>
      </c>
      <c r="G95" s="85">
        <v>784812.86342147435</v>
      </c>
      <c r="H95" s="85">
        <v>1003947.8902202691</v>
      </c>
      <c r="I95" s="85">
        <v>1067953.9743589743</v>
      </c>
      <c r="J95" s="85">
        <v>1334227.7243589743</v>
      </c>
      <c r="K95" s="85">
        <v>1397672.9743589743</v>
      </c>
      <c r="L95" s="85">
        <v>1323401.253525641</v>
      </c>
      <c r="M95" s="85">
        <v>1254506.9886516589</v>
      </c>
      <c r="N95" s="85">
        <v>852528.47610437428</v>
      </c>
      <c r="O95" s="85">
        <v>371060.55308814242</v>
      </c>
      <c r="P95" s="85">
        <v>343715.5137260097</v>
      </c>
      <c r="Q95" s="85">
        <v>345147.6616998681</v>
      </c>
      <c r="R95" s="85">
        <v>448981.77695695084</v>
      </c>
      <c r="S95" s="85">
        <v>1091085.4852902843</v>
      </c>
      <c r="T95" s="85">
        <v>981779.17759797652</v>
      </c>
      <c r="U95" s="85">
        <v>62271.177597976508</v>
      </c>
      <c r="V95" s="85">
        <v>279771.17759797652</v>
      </c>
      <c r="W95" s="85">
        <v>37064.333333333336</v>
      </c>
      <c r="X95" s="85">
        <v>37064.333333333336</v>
      </c>
      <c r="Y95" s="85">
        <v>2939772.9147778079</v>
      </c>
      <c r="Z95" s="85">
        <v>0</v>
      </c>
      <c r="AA95" s="85">
        <v>0</v>
      </c>
      <c r="AB95" s="86">
        <v>0</v>
      </c>
      <c r="AC95" s="85">
        <v>0</v>
      </c>
      <c r="AD95" s="85"/>
      <c r="AE95" s="132"/>
      <c r="AF95" s="131"/>
      <c r="AG95" s="131"/>
      <c r="AH95" s="131"/>
      <c r="AI95" s="131"/>
      <c r="AJ95" s="131"/>
      <c r="AK95" s="131"/>
      <c r="AL95" s="131"/>
      <c r="AM95" s="131"/>
      <c r="AN95" s="241">
        <v>29225297</v>
      </c>
      <c r="AO95" s="83">
        <v>0</v>
      </c>
    </row>
    <row r="96" spans="1:41" ht="13" hidden="1">
      <c r="A96" s="212"/>
      <c r="B96" s="82"/>
      <c r="C96" s="82"/>
      <c r="D96" s="187"/>
      <c r="E96" s="130"/>
      <c r="F96" s="66"/>
      <c r="G96" s="66"/>
      <c r="H96" s="66"/>
      <c r="I96" s="66"/>
      <c r="J96" s="66"/>
      <c r="K96" s="66"/>
      <c r="L96" s="66"/>
      <c r="M96" s="66"/>
      <c r="N96" s="66"/>
      <c r="O96" s="66"/>
      <c r="P96" s="66"/>
      <c r="Q96" s="66"/>
      <c r="R96" s="66"/>
      <c r="S96" s="66"/>
      <c r="T96" s="66"/>
      <c r="U96" s="66"/>
      <c r="V96" s="66"/>
      <c r="W96" s="66"/>
      <c r="X96" s="66"/>
      <c r="Y96" s="66"/>
      <c r="Z96" s="66"/>
      <c r="AA96" s="66"/>
      <c r="AB96" s="664"/>
      <c r="AC96" s="66"/>
      <c r="AD96" s="66"/>
      <c r="AE96" s="66"/>
      <c r="AF96" s="66"/>
      <c r="AG96" s="66"/>
      <c r="AH96" s="66"/>
      <c r="AI96" s="66"/>
      <c r="AJ96" s="66"/>
      <c r="AK96" s="95"/>
      <c r="AL96" s="66"/>
      <c r="AM96" s="66"/>
      <c r="AN96" s="665"/>
    </row>
    <row r="97" spans="1:53" s="115" customFormat="1" ht="26.25" customHeight="1" collapsed="1">
      <c r="A97" s="222"/>
      <c r="B97" s="972" t="s">
        <v>1113</v>
      </c>
      <c r="C97" s="972"/>
      <c r="D97" s="168"/>
      <c r="E97" s="211" t="s">
        <v>1114</v>
      </c>
      <c r="F97" s="127">
        <v>0.23954081408811928</v>
      </c>
      <c r="G97" s="127">
        <v>0</v>
      </c>
      <c r="H97" s="127">
        <v>0</v>
      </c>
      <c r="I97" s="127">
        <v>0</v>
      </c>
      <c r="J97" s="127">
        <v>0</v>
      </c>
      <c r="K97" s="127">
        <v>0</v>
      </c>
      <c r="L97" s="127">
        <v>0</v>
      </c>
      <c r="M97" s="127">
        <v>0</v>
      </c>
      <c r="N97" s="127">
        <v>0</v>
      </c>
      <c r="O97" s="127">
        <v>0</v>
      </c>
      <c r="P97" s="127">
        <v>0</v>
      </c>
      <c r="Q97" s="127">
        <v>0</v>
      </c>
      <c r="R97" s="127">
        <v>0.35931122113217889</v>
      </c>
      <c r="S97" s="127">
        <v>0</v>
      </c>
      <c r="T97" s="127">
        <v>0</v>
      </c>
      <c r="U97" s="127">
        <v>0</v>
      </c>
      <c r="V97" s="127">
        <v>0.4191964246542087</v>
      </c>
      <c r="W97" s="127">
        <v>0</v>
      </c>
      <c r="X97" s="129">
        <v>0</v>
      </c>
      <c r="Y97" s="129">
        <v>0.17965561056608945</v>
      </c>
      <c r="Z97" s="127">
        <v>0</v>
      </c>
      <c r="AA97" s="127">
        <v>0</v>
      </c>
      <c r="AB97" s="128">
        <v>0</v>
      </c>
      <c r="AC97" s="127"/>
      <c r="AD97" s="127"/>
      <c r="AE97" s="127"/>
      <c r="AF97" s="127"/>
      <c r="AG97" s="127"/>
      <c r="AH97" s="127"/>
      <c r="AI97" s="127"/>
      <c r="AJ97" s="127"/>
      <c r="AK97" s="127"/>
      <c r="AL97" s="127"/>
      <c r="AM97" s="127"/>
      <c r="AN97" s="242" t="s">
        <v>1036</v>
      </c>
    </row>
    <row r="98" spans="1:53" s="115" customFormat="1" ht="15" hidden="1" customHeight="1">
      <c r="A98" s="222"/>
      <c r="B98" s="125" t="s">
        <v>1115</v>
      </c>
      <c r="C98" s="125"/>
      <c r="D98" s="185"/>
      <c r="E98" s="123"/>
      <c r="F98" s="119"/>
      <c r="G98" s="116"/>
      <c r="H98" s="116"/>
      <c r="I98" s="116"/>
      <c r="J98" s="116"/>
      <c r="K98" s="116"/>
      <c r="L98" s="116"/>
      <c r="M98" s="122"/>
      <c r="N98" s="119"/>
      <c r="O98" s="120"/>
      <c r="P98" s="120"/>
      <c r="Q98" s="120"/>
      <c r="R98" s="120"/>
      <c r="S98" s="116"/>
      <c r="T98" s="116"/>
      <c r="U98" s="116"/>
      <c r="V98" s="120"/>
      <c r="W98" s="120"/>
      <c r="X98" s="119"/>
      <c r="Y98" s="126"/>
      <c r="Z98" s="116"/>
      <c r="AA98" s="116"/>
      <c r="AB98" s="118"/>
      <c r="AC98" s="120"/>
      <c r="AD98" s="116"/>
      <c r="AE98" s="116"/>
      <c r="AF98" s="116"/>
      <c r="AG98" s="116"/>
      <c r="AH98" s="116"/>
      <c r="AI98" s="116"/>
      <c r="AJ98" s="116"/>
      <c r="AK98" s="116"/>
      <c r="AL98" s="116"/>
      <c r="AM98" s="116"/>
      <c r="AN98" s="243">
        <v>0</v>
      </c>
    </row>
    <row r="99" spans="1:53" s="115" customFormat="1" ht="15" hidden="1" customHeight="1">
      <c r="A99" s="222"/>
      <c r="B99" s="125"/>
      <c r="C99" s="125"/>
      <c r="D99" s="185"/>
      <c r="E99" s="123"/>
      <c r="F99" s="119"/>
      <c r="G99" s="116"/>
      <c r="H99" s="116"/>
      <c r="I99" s="116"/>
      <c r="J99" s="116"/>
      <c r="K99" s="116"/>
      <c r="L99" s="116"/>
      <c r="M99" s="122"/>
      <c r="N99" s="121"/>
      <c r="O99" s="120"/>
      <c r="P99" s="120"/>
      <c r="Q99" s="120"/>
      <c r="R99" s="120"/>
      <c r="S99" s="116"/>
      <c r="T99" s="116"/>
      <c r="U99" s="116"/>
      <c r="V99" s="120"/>
      <c r="W99" s="120"/>
      <c r="X99" s="119"/>
      <c r="Y99" s="119"/>
      <c r="Z99" s="116"/>
      <c r="AA99" s="116"/>
      <c r="AB99" s="118"/>
      <c r="AC99" s="117"/>
      <c r="AD99" s="116"/>
      <c r="AE99" s="116"/>
      <c r="AF99" s="116"/>
      <c r="AG99" s="116"/>
      <c r="AH99" s="116"/>
      <c r="AI99" s="116"/>
      <c r="AJ99" s="116"/>
      <c r="AK99" s="116"/>
      <c r="AL99" s="116"/>
      <c r="AM99" s="116"/>
      <c r="AN99" s="243"/>
    </row>
    <row r="100" spans="1:53" ht="21" hidden="1" customHeight="1" thickBot="1">
      <c r="A100" s="212"/>
      <c r="B100" s="114" t="s">
        <v>1116</v>
      </c>
      <c r="C100" s="114"/>
      <c r="D100" s="202"/>
      <c r="E100" s="113"/>
      <c r="F100" s="112">
        <v>1719864</v>
      </c>
      <c r="G100" s="110">
        <v>0</v>
      </c>
      <c r="H100" s="110">
        <v>0</v>
      </c>
      <c r="I100" s="110">
        <v>0</v>
      </c>
      <c r="J100" s="110">
        <v>0</v>
      </c>
      <c r="K100" s="110">
        <v>0</v>
      </c>
      <c r="L100" s="110">
        <v>0</v>
      </c>
      <c r="M100" s="110">
        <v>0</v>
      </c>
      <c r="N100" s="94">
        <v>0</v>
      </c>
      <c r="O100" s="110">
        <v>0</v>
      </c>
      <c r="P100" s="110"/>
      <c r="Q100" s="110"/>
      <c r="R100" s="112">
        <v>2579796</v>
      </c>
      <c r="S100" s="110"/>
      <c r="T100" s="110"/>
      <c r="U100" s="110"/>
      <c r="V100" s="112">
        <v>3009762</v>
      </c>
      <c r="W100" s="110">
        <v>0</v>
      </c>
      <c r="X100" s="110">
        <v>0</v>
      </c>
      <c r="Y100" s="112">
        <v>1289898</v>
      </c>
      <c r="Z100" s="110">
        <v>0</v>
      </c>
      <c r="AA100" s="110"/>
      <c r="AB100" s="110"/>
      <c r="AC100" s="110">
        <v>0</v>
      </c>
      <c r="AD100" s="110"/>
      <c r="AE100" s="110"/>
      <c r="AF100" s="111"/>
      <c r="AG100" s="110"/>
      <c r="AH100" s="110"/>
      <c r="AI100" s="110"/>
      <c r="AJ100" s="110"/>
      <c r="AK100" s="110"/>
      <c r="AL100" s="110"/>
      <c r="AM100" s="110"/>
      <c r="AN100" s="244">
        <v>8599320</v>
      </c>
      <c r="AP100" s="38"/>
    </row>
    <row r="101" spans="1:53" ht="13" collapsed="1">
      <c r="A101" s="212"/>
      <c r="B101" s="66" t="s">
        <v>1117</v>
      </c>
      <c r="C101" s="66"/>
      <c r="D101" s="203"/>
      <c r="E101" s="109">
        <v>8599320</v>
      </c>
      <c r="F101" s="37">
        <v>1719864</v>
      </c>
      <c r="G101" s="37">
        <v>0</v>
      </c>
      <c r="H101" s="37">
        <v>0</v>
      </c>
      <c r="I101" s="37">
        <v>0</v>
      </c>
      <c r="J101" s="37">
        <v>0</v>
      </c>
      <c r="K101" s="37">
        <v>0</v>
      </c>
      <c r="L101" s="37">
        <v>0</v>
      </c>
      <c r="M101" s="37">
        <v>0</v>
      </c>
      <c r="N101" s="37">
        <v>0</v>
      </c>
      <c r="O101" s="37">
        <v>0</v>
      </c>
      <c r="P101" s="37">
        <v>0</v>
      </c>
      <c r="Q101" s="37"/>
      <c r="R101" s="37">
        <v>448981.77695695084</v>
      </c>
      <c r="S101" s="37">
        <v>1091085.4852902843</v>
      </c>
      <c r="T101" s="37">
        <v>464779.17759797606</v>
      </c>
      <c r="U101" s="37">
        <v>62271.177597976508</v>
      </c>
      <c r="V101" s="37">
        <v>2404413.3825568124</v>
      </c>
      <c r="W101" s="37">
        <v>37064.333333333336</v>
      </c>
      <c r="X101" s="37">
        <v>37064.333333333336</v>
      </c>
      <c r="Y101" s="37">
        <v>2333796.3333333335</v>
      </c>
      <c r="Z101" s="37">
        <v>0</v>
      </c>
      <c r="AA101" s="37">
        <v>0</v>
      </c>
      <c r="AB101" s="37">
        <v>0</v>
      </c>
      <c r="AC101" s="37">
        <v>0</v>
      </c>
      <c r="AD101" s="37">
        <v>0</v>
      </c>
      <c r="AE101" s="37"/>
      <c r="AF101" s="37"/>
      <c r="AG101" s="37"/>
      <c r="AH101" s="37"/>
      <c r="AI101" s="37"/>
      <c r="AJ101" s="37"/>
      <c r="AK101" s="37"/>
      <c r="AL101" s="37"/>
      <c r="AM101" s="37"/>
      <c r="AN101" s="245">
        <v>8599320</v>
      </c>
    </row>
    <row r="102" spans="1:53" ht="13">
      <c r="A102" s="212"/>
      <c r="B102" s="52" t="s">
        <v>1118</v>
      </c>
      <c r="C102" s="52"/>
      <c r="D102" s="200"/>
      <c r="E102" s="71">
        <v>0</v>
      </c>
      <c r="F102" s="40">
        <v>0</v>
      </c>
      <c r="G102" s="40">
        <v>0</v>
      </c>
      <c r="H102" s="40">
        <v>0</v>
      </c>
      <c r="I102" s="40">
        <v>0</v>
      </c>
      <c r="J102" s="40">
        <v>0</v>
      </c>
      <c r="K102" s="40">
        <v>0</v>
      </c>
      <c r="L102" s="40">
        <v>0</v>
      </c>
      <c r="M102" s="40">
        <v>0</v>
      </c>
      <c r="N102" s="40"/>
      <c r="O102" s="40">
        <v>0</v>
      </c>
      <c r="P102" s="40">
        <v>0</v>
      </c>
      <c r="Q102" s="40">
        <v>0</v>
      </c>
      <c r="R102" s="40">
        <v>2130814.2230430492</v>
      </c>
      <c r="S102" s="40">
        <v>1039728.737752765</v>
      </c>
      <c r="T102" s="40">
        <v>574949.56015478889</v>
      </c>
      <c r="U102" s="40">
        <v>512678.38255681237</v>
      </c>
      <c r="V102" s="40">
        <v>1118027</v>
      </c>
      <c r="W102" s="40">
        <v>1080962.6666666667</v>
      </c>
      <c r="X102" s="40">
        <v>1043898.3333333334</v>
      </c>
      <c r="Y102" s="40">
        <v>0</v>
      </c>
      <c r="Z102" s="40">
        <v>0</v>
      </c>
      <c r="AA102" s="40">
        <v>0</v>
      </c>
      <c r="AB102" s="108">
        <v>0</v>
      </c>
      <c r="AC102" s="108">
        <v>0</v>
      </c>
      <c r="AD102" s="108">
        <v>0</v>
      </c>
      <c r="AE102" s="40"/>
      <c r="AF102" s="40"/>
      <c r="AG102" s="40"/>
      <c r="AH102" s="40"/>
      <c r="AI102" s="40"/>
      <c r="AJ102" s="40"/>
      <c r="AK102" s="40"/>
      <c r="AL102" s="40"/>
      <c r="AM102" s="40"/>
      <c r="AN102" s="246"/>
    </row>
    <row r="103" spans="1:53" ht="13" hidden="1">
      <c r="A103" s="212"/>
      <c r="B103" s="66" t="s">
        <v>1119</v>
      </c>
      <c r="C103" s="66"/>
      <c r="D103" s="59">
        <v>1E-10</v>
      </c>
      <c r="E103" s="95"/>
      <c r="F103" s="37">
        <v>0</v>
      </c>
      <c r="G103" s="37">
        <v>0</v>
      </c>
      <c r="H103" s="37">
        <v>0</v>
      </c>
      <c r="I103" s="37">
        <v>0</v>
      </c>
      <c r="J103" s="37">
        <v>0</v>
      </c>
      <c r="K103" s="37">
        <v>0</v>
      </c>
      <c r="L103" s="37">
        <v>0</v>
      </c>
      <c r="M103" s="37">
        <v>0</v>
      </c>
      <c r="N103" s="37">
        <v>0</v>
      </c>
      <c r="O103" s="37">
        <v>0</v>
      </c>
      <c r="P103" s="37">
        <v>0</v>
      </c>
      <c r="Q103" s="37">
        <v>0</v>
      </c>
      <c r="R103" s="37">
        <v>1.775678519202541E-5</v>
      </c>
      <c r="S103" s="37">
        <v>8.6644061479397076E-6</v>
      </c>
      <c r="T103" s="37">
        <v>4.7912463346232406E-6</v>
      </c>
      <c r="U103" s="37">
        <v>4.2723198546401036E-6</v>
      </c>
      <c r="V103" s="37">
        <v>9.3168916666666672E-6</v>
      </c>
      <c r="W103" s="37">
        <v>9.0080222222222237E-6</v>
      </c>
      <c r="X103" s="37">
        <v>8.6991527777777785E-6</v>
      </c>
      <c r="Y103" s="37">
        <v>0</v>
      </c>
      <c r="Z103" s="37">
        <v>0</v>
      </c>
      <c r="AA103" s="37">
        <v>0</v>
      </c>
      <c r="AB103" s="65">
        <v>0</v>
      </c>
      <c r="AC103" s="37">
        <v>0</v>
      </c>
      <c r="AE103" s="37"/>
      <c r="AF103" s="37"/>
      <c r="AG103" s="37"/>
      <c r="AH103" s="37"/>
      <c r="AI103" s="37"/>
      <c r="AJ103" s="37"/>
      <c r="AK103" s="37"/>
      <c r="AL103" s="37"/>
      <c r="AM103" s="37"/>
      <c r="AN103" s="245"/>
      <c r="BA103" s="37"/>
    </row>
    <row r="104" spans="1:53" ht="13" hidden="1">
      <c r="A104" s="212"/>
      <c r="B104" s="66" t="s">
        <v>1120</v>
      </c>
      <c r="C104" s="66"/>
      <c r="D104" s="203"/>
      <c r="E104" s="67"/>
      <c r="F104" s="37">
        <v>623666.75</v>
      </c>
      <c r="G104" s="37">
        <v>784812.86342147435</v>
      </c>
      <c r="H104" s="37">
        <v>1003947.8902202691</v>
      </c>
      <c r="I104" s="37">
        <v>1067953.9743589743</v>
      </c>
      <c r="J104" s="37">
        <v>1334227.7243589743</v>
      </c>
      <c r="K104" s="37">
        <v>1397672.9743589743</v>
      </c>
      <c r="L104" s="37">
        <v>1323401.253525641</v>
      </c>
      <c r="M104" s="37">
        <v>1254506.9886516589</v>
      </c>
      <c r="N104" s="37">
        <v>852528.47610437428</v>
      </c>
      <c r="O104" s="37">
        <v>371060.55308814242</v>
      </c>
      <c r="P104" s="37">
        <v>343715.5137260097</v>
      </c>
      <c r="Q104" s="37">
        <v>345147.6616998681</v>
      </c>
      <c r="R104" s="37">
        <v>0</v>
      </c>
      <c r="S104" s="37">
        <v>0</v>
      </c>
      <c r="T104" s="37">
        <v>516999.99999520922</v>
      </c>
      <c r="U104" s="37">
        <v>0</v>
      </c>
      <c r="V104" s="37">
        <v>8800357.7950318474</v>
      </c>
      <c r="W104" s="37">
        <v>0</v>
      </c>
      <c r="X104" s="37">
        <v>0</v>
      </c>
      <c r="Y104" s="37">
        <v>605976.5814444744</v>
      </c>
      <c r="Z104" s="37">
        <v>0</v>
      </c>
      <c r="AA104" s="37">
        <v>0</v>
      </c>
      <c r="AB104" s="37">
        <v>0</v>
      </c>
      <c r="AC104" s="37">
        <v>0</v>
      </c>
      <c r="AD104" s="37">
        <v>0</v>
      </c>
      <c r="AE104" s="37">
        <v>0</v>
      </c>
      <c r="AF104" s="37"/>
      <c r="AG104" s="37"/>
      <c r="AH104" s="37"/>
      <c r="AI104" s="37"/>
      <c r="AJ104" s="37"/>
      <c r="AK104" s="37"/>
      <c r="AL104" s="37"/>
      <c r="AM104" s="37"/>
      <c r="AN104" s="245"/>
    </row>
    <row r="105" spans="1:53" ht="13" hidden="1">
      <c r="A105" s="212"/>
      <c r="B105" s="66" t="s">
        <v>1121</v>
      </c>
      <c r="C105" s="66"/>
      <c r="D105" s="203"/>
      <c r="E105" s="67">
        <v>10925000</v>
      </c>
      <c r="F105" s="37">
        <v>10925000</v>
      </c>
      <c r="G105" s="37">
        <v>10613166.625</v>
      </c>
      <c r="H105" s="37">
        <v>10220760.193289263</v>
      </c>
      <c r="I105" s="37">
        <v>9925000</v>
      </c>
      <c r="J105" s="37">
        <v>9925000</v>
      </c>
      <c r="K105" s="37">
        <v>9925000</v>
      </c>
      <c r="L105" s="37">
        <v>9287733</v>
      </c>
      <c r="M105" s="37">
        <v>8042316.569755693</v>
      </c>
      <c r="N105" s="37">
        <v>6787809.5811040346</v>
      </c>
      <c r="O105" s="37">
        <v>5935281.1049996605</v>
      </c>
      <c r="P105" s="37">
        <v>5564220.551911518</v>
      </c>
      <c r="Q105" s="37">
        <v>5220505.038185508</v>
      </c>
      <c r="R105" s="37">
        <v>4875357.3764856402</v>
      </c>
      <c r="S105" s="37">
        <v>4875357.3764856402</v>
      </c>
      <c r="T105" s="37">
        <v>4875357.3764856402</v>
      </c>
      <c r="U105" s="37">
        <v>4875357.3764856402</v>
      </c>
      <c r="V105" s="37">
        <v>4875357.3764856402</v>
      </c>
      <c r="W105" s="37">
        <v>0</v>
      </c>
      <c r="X105" s="37">
        <v>0</v>
      </c>
      <c r="Y105" s="37">
        <v>0</v>
      </c>
      <c r="Z105" s="37">
        <v>0</v>
      </c>
      <c r="AA105" s="37">
        <v>0</v>
      </c>
      <c r="AB105" s="37">
        <v>0</v>
      </c>
      <c r="AC105" s="37"/>
      <c r="AE105" s="37"/>
      <c r="AF105" s="37"/>
      <c r="AG105" s="37"/>
      <c r="AH105" s="37"/>
      <c r="AI105" s="37"/>
      <c r="AJ105" s="37"/>
      <c r="AK105" s="37"/>
      <c r="AL105" s="37"/>
      <c r="AM105" s="37"/>
      <c r="AN105" s="245"/>
    </row>
    <row r="106" spans="1:53" ht="13" collapsed="1">
      <c r="A106" s="212"/>
      <c r="B106" s="66" t="s">
        <v>1122</v>
      </c>
      <c r="C106" s="66"/>
      <c r="D106" s="59">
        <v>0.5</v>
      </c>
      <c r="E106" s="67">
        <v>10925000</v>
      </c>
      <c r="F106" s="37">
        <v>311833.375</v>
      </c>
      <c r="G106" s="37">
        <v>392406.43171073718</v>
      </c>
      <c r="H106" s="37">
        <v>295760.19328926282</v>
      </c>
      <c r="I106" s="37">
        <v>0</v>
      </c>
      <c r="J106" s="37">
        <v>0</v>
      </c>
      <c r="K106" s="37">
        <v>637267</v>
      </c>
      <c r="L106" s="37">
        <v>1245416.4302443073</v>
      </c>
      <c r="M106" s="37">
        <v>1254506.9886516589</v>
      </c>
      <c r="N106" s="37">
        <v>852528.47610437428</v>
      </c>
      <c r="O106" s="37">
        <v>371060.55308814242</v>
      </c>
      <c r="P106" s="37">
        <v>343715.5137260097</v>
      </c>
      <c r="Q106" s="37">
        <v>345147.6616998681</v>
      </c>
      <c r="R106" s="37">
        <v>0</v>
      </c>
      <c r="S106" s="37">
        <v>0</v>
      </c>
      <c r="T106" s="37">
        <v>0</v>
      </c>
      <c r="U106" s="37">
        <v>0</v>
      </c>
      <c r="V106" s="37">
        <v>4875357.3764856402</v>
      </c>
      <c r="W106" s="37">
        <v>0</v>
      </c>
      <c r="X106" s="37">
        <v>0</v>
      </c>
      <c r="Y106" s="37">
        <v>0</v>
      </c>
      <c r="Z106" s="37">
        <v>0</v>
      </c>
      <c r="AA106" s="37">
        <v>0</v>
      </c>
      <c r="AB106" s="37">
        <v>0</v>
      </c>
      <c r="AC106" s="37">
        <v>0</v>
      </c>
      <c r="AE106" s="37"/>
      <c r="AF106" s="37"/>
      <c r="AG106" s="37"/>
      <c r="AH106" s="37"/>
      <c r="AI106" s="37"/>
      <c r="AJ106" s="37"/>
      <c r="AK106" s="37"/>
      <c r="AL106" s="37"/>
      <c r="AM106" s="37"/>
      <c r="AN106" s="245">
        <v>10925000</v>
      </c>
    </row>
    <row r="107" spans="1:53" ht="13" hidden="1">
      <c r="A107" s="212"/>
      <c r="B107" s="66" t="s">
        <v>1123</v>
      </c>
      <c r="C107" s="66"/>
      <c r="D107" s="203"/>
      <c r="E107" s="67">
        <v>5170000</v>
      </c>
      <c r="F107" s="37">
        <v>5170000</v>
      </c>
      <c r="G107" s="37">
        <v>4858166.625</v>
      </c>
      <c r="H107" s="37">
        <v>4465760.1932892632</v>
      </c>
      <c r="I107" s="37">
        <v>3757572.4963582568</v>
      </c>
      <c r="J107" s="37">
        <v>2689618.5219992828</v>
      </c>
      <c r="K107" s="37">
        <v>1355390.7976403085</v>
      </c>
      <c r="L107" s="37">
        <v>594984.82328133425</v>
      </c>
      <c r="M107" s="37">
        <v>517000</v>
      </c>
      <c r="N107" s="37">
        <v>517000</v>
      </c>
      <c r="O107" s="37">
        <v>517000</v>
      </c>
      <c r="P107" s="37">
        <v>517000</v>
      </c>
      <c r="Q107" s="37">
        <v>517000</v>
      </c>
      <c r="R107" s="37">
        <v>517000</v>
      </c>
      <c r="S107" s="37">
        <v>517000</v>
      </c>
      <c r="T107" s="37">
        <v>517000</v>
      </c>
      <c r="U107" s="37">
        <v>0</v>
      </c>
      <c r="V107" s="37">
        <v>0</v>
      </c>
      <c r="W107" s="37">
        <v>0</v>
      </c>
      <c r="X107" s="37">
        <v>0</v>
      </c>
      <c r="Y107" s="37">
        <v>0</v>
      </c>
      <c r="Z107" s="37">
        <v>0</v>
      </c>
      <c r="AA107" s="37">
        <v>0</v>
      </c>
      <c r="AB107" s="65">
        <v>0</v>
      </c>
      <c r="AC107" s="37">
        <v>0</v>
      </c>
      <c r="AD107" s="37">
        <v>0</v>
      </c>
      <c r="AE107" s="65">
        <v>0</v>
      </c>
      <c r="AF107" s="37">
        <v>0</v>
      </c>
      <c r="AG107" s="37">
        <v>0</v>
      </c>
      <c r="AH107" s="37">
        <v>0</v>
      </c>
      <c r="AI107" s="37">
        <v>0</v>
      </c>
      <c r="AJ107" s="37">
        <v>0</v>
      </c>
      <c r="AK107" s="37">
        <v>0</v>
      </c>
      <c r="AL107" s="37">
        <v>0</v>
      </c>
      <c r="AM107" s="37">
        <v>0</v>
      </c>
      <c r="AN107" s="245"/>
    </row>
    <row r="108" spans="1:53" ht="13" collapsed="1">
      <c r="A108" s="212"/>
      <c r="B108" s="66" t="s">
        <v>1124</v>
      </c>
      <c r="C108" s="66"/>
      <c r="D108" s="59">
        <v>0.5</v>
      </c>
      <c r="E108" s="67">
        <v>5170000</v>
      </c>
      <c r="F108" s="37">
        <v>311833.375</v>
      </c>
      <c r="G108" s="37">
        <v>392406.43171073718</v>
      </c>
      <c r="H108" s="37">
        <v>708187.69693100627</v>
      </c>
      <c r="I108" s="37">
        <v>1067953.9743589743</v>
      </c>
      <c r="J108" s="37">
        <v>1334227.7243589743</v>
      </c>
      <c r="K108" s="37">
        <v>760405.97435897426</v>
      </c>
      <c r="L108" s="37">
        <v>77984.823281333782</v>
      </c>
      <c r="M108" s="37"/>
      <c r="N108" s="37"/>
      <c r="O108" s="37"/>
      <c r="P108" s="37"/>
      <c r="Q108" s="37"/>
      <c r="R108" s="37"/>
      <c r="S108" s="37"/>
      <c r="T108" s="37">
        <v>517000</v>
      </c>
      <c r="U108" s="37">
        <v>0</v>
      </c>
      <c r="V108" s="37"/>
      <c r="W108" s="37"/>
      <c r="X108" s="37"/>
      <c r="Y108" s="37">
        <v>0</v>
      </c>
      <c r="Z108" s="37"/>
      <c r="AA108" s="37"/>
      <c r="AB108" s="37"/>
      <c r="AC108" s="37"/>
      <c r="AE108" s="37"/>
      <c r="AF108" s="37"/>
      <c r="AG108" s="37"/>
      <c r="AH108" s="37"/>
      <c r="AI108" s="37"/>
      <c r="AJ108" s="37"/>
      <c r="AK108" s="37"/>
      <c r="AL108" s="37"/>
      <c r="AM108" s="37"/>
      <c r="AN108" s="245">
        <v>5170000</v>
      </c>
    </row>
    <row r="109" spans="1:53" ht="13" hidden="1">
      <c r="A109" s="212"/>
      <c r="B109" s="66" t="s">
        <v>1125</v>
      </c>
      <c r="C109" s="66"/>
      <c r="D109" s="203"/>
      <c r="E109" s="67"/>
      <c r="F109" s="37">
        <v>0</v>
      </c>
      <c r="G109" s="37">
        <v>0</v>
      </c>
      <c r="H109" s="37">
        <v>0</v>
      </c>
      <c r="I109" s="37">
        <v>0</v>
      </c>
      <c r="J109" s="37">
        <v>0</v>
      </c>
      <c r="K109" s="37">
        <v>0</v>
      </c>
      <c r="L109" s="37">
        <v>0</v>
      </c>
      <c r="M109" s="37">
        <v>0</v>
      </c>
      <c r="N109" s="37">
        <v>0</v>
      </c>
      <c r="O109" s="37">
        <v>0</v>
      </c>
      <c r="P109" s="37">
        <v>0</v>
      </c>
      <c r="Q109" s="37">
        <v>0</v>
      </c>
      <c r="R109" s="37">
        <v>0</v>
      </c>
      <c r="S109" s="37">
        <v>0</v>
      </c>
      <c r="T109" s="37">
        <v>-4.7912471927702427E-6</v>
      </c>
      <c r="U109" s="37">
        <v>0</v>
      </c>
      <c r="V109" s="37">
        <v>3925000.4185462072</v>
      </c>
      <c r="W109" s="37">
        <v>0</v>
      </c>
      <c r="X109" s="37">
        <v>0</v>
      </c>
      <c r="Y109" s="37">
        <v>605976.5814444744</v>
      </c>
      <c r="Z109" s="37">
        <v>0</v>
      </c>
      <c r="AA109" s="37">
        <v>0</v>
      </c>
      <c r="AB109" s="37">
        <v>0</v>
      </c>
      <c r="AC109" s="37">
        <v>0</v>
      </c>
      <c r="AD109" s="37">
        <v>0</v>
      </c>
      <c r="AE109" s="37">
        <v>0</v>
      </c>
      <c r="AF109" s="37">
        <v>0</v>
      </c>
      <c r="AG109" s="37">
        <v>0</v>
      </c>
      <c r="AH109" s="37">
        <v>0</v>
      </c>
      <c r="AI109" s="37">
        <v>0</v>
      </c>
      <c r="AJ109" s="37">
        <v>0</v>
      </c>
      <c r="AK109" s="37">
        <v>0</v>
      </c>
      <c r="AL109" s="37">
        <v>0</v>
      </c>
      <c r="AM109" s="37">
        <v>0</v>
      </c>
      <c r="AN109" s="245"/>
    </row>
    <row r="110" spans="1:53" ht="13" collapsed="1">
      <c r="A110" s="212"/>
      <c r="B110" s="66" t="s">
        <v>1126</v>
      </c>
      <c r="C110" s="66"/>
      <c r="D110" s="247"/>
      <c r="E110" s="67">
        <v>605976.79793222575</v>
      </c>
      <c r="F110" s="37"/>
      <c r="G110" s="37"/>
      <c r="H110" s="37"/>
      <c r="I110" s="37"/>
      <c r="J110" s="37"/>
      <c r="K110" s="37"/>
      <c r="L110" s="37"/>
      <c r="M110" s="37"/>
      <c r="N110" s="37"/>
      <c r="O110" s="37"/>
      <c r="P110" s="37"/>
      <c r="Q110" s="37"/>
      <c r="R110" s="37">
        <v>0</v>
      </c>
      <c r="S110" s="37"/>
      <c r="T110" s="37">
        <v>-4.7912471927702427E-6</v>
      </c>
      <c r="U110" s="37"/>
      <c r="V110" s="37"/>
      <c r="W110" s="37"/>
      <c r="X110" s="37">
        <v>-0.20206298306584358</v>
      </c>
      <c r="Y110" s="37">
        <v>605977</v>
      </c>
      <c r="Z110" s="37">
        <v>0</v>
      </c>
      <c r="AA110" s="37"/>
      <c r="AB110" s="65"/>
      <c r="AC110" s="37"/>
      <c r="AE110" s="37"/>
      <c r="AF110" s="37"/>
      <c r="AG110" s="37"/>
      <c r="AH110" s="37"/>
      <c r="AI110" s="37"/>
      <c r="AJ110" s="37"/>
      <c r="AK110" s="37"/>
      <c r="AL110" s="37"/>
      <c r="AM110" s="37"/>
      <c r="AN110" s="245">
        <v>605976.79793222575</v>
      </c>
    </row>
    <row r="111" spans="1:53" ht="13" hidden="1">
      <c r="A111" s="212"/>
      <c r="B111" s="66"/>
      <c r="C111" s="66"/>
      <c r="D111" s="203"/>
      <c r="E111" s="67"/>
      <c r="F111" s="37"/>
      <c r="G111" s="37"/>
      <c r="H111" s="37"/>
      <c r="I111" s="37"/>
      <c r="J111" s="37"/>
      <c r="K111" s="37"/>
      <c r="L111" s="37"/>
      <c r="M111" s="37"/>
      <c r="N111" s="37"/>
      <c r="O111" s="37"/>
      <c r="P111" s="37"/>
      <c r="Q111" s="37"/>
      <c r="R111" s="37"/>
      <c r="S111" s="37"/>
      <c r="T111" s="37"/>
      <c r="U111" s="37"/>
      <c r="V111" s="37"/>
      <c r="W111" s="37"/>
      <c r="X111" s="37"/>
      <c r="Y111" s="37"/>
      <c r="Z111" s="37"/>
      <c r="AA111" s="37"/>
      <c r="AB111" s="65"/>
      <c r="AC111" s="37"/>
      <c r="AE111" s="37"/>
      <c r="AF111" s="37"/>
      <c r="AG111" s="37"/>
      <c r="AH111" s="37"/>
      <c r="AI111" s="37"/>
      <c r="AJ111" s="37"/>
      <c r="AK111" s="37"/>
      <c r="AL111" s="37"/>
      <c r="AM111" s="37"/>
      <c r="AN111" s="245"/>
    </row>
    <row r="112" spans="1:53" ht="13" collapsed="1">
      <c r="A112" s="212"/>
      <c r="B112" s="66"/>
      <c r="C112" s="66"/>
      <c r="D112" s="203"/>
      <c r="E112" s="67"/>
      <c r="F112" s="37"/>
      <c r="G112" s="37"/>
      <c r="H112" s="37"/>
      <c r="I112" s="37"/>
      <c r="J112" s="37"/>
      <c r="K112" s="37"/>
      <c r="L112" s="37"/>
      <c r="M112" s="37"/>
      <c r="N112" s="37"/>
      <c r="O112" s="37"/>
      <c r="P112" s="37"/>
      <c r="Q112" s="37"/>
      <c r="R112" s="37"/>
      <c r="S112" s="37"/>
      <c r="T112" s="37"/>
      <c r="U112" s="37"/>
      <c r="V112" s="37"/>
      <c r="W112" s="37"/>
      <c r="X112" s="37"/>
      <c r="Y112" s="37"/>
      <c r="Z112" s="37"/>
      <c r="AA112" s="37"/>
      <c r="AB112" s="65"/>
      <c r="AC112" s="37"/>
      <c r="AE112" s="37"/>
      <c r="AF112" s="37"/>
      <c r="AG112" s="37"/>
      <c r="AH112" s="37"/>
      <c r="AI112" s="37"/>
      <c r="AJ112" s="37"/>
      <c r="AK112" s="37"/>
      <c r="AL112" s="37"/>
      <c r="AM112" s="37"/>
      <c r="AN112" s="245"/>
    </row>
    <row r="113" spans="1:42" ht="13" hidden="1">
      <c r="A113" s="212"/>
      <c r="B113" s="66"/>
      <c r="C113" s="66"/>
      <c r="D113" s="203"/>
      <c r="E113" s="67"/>
      <c r="F113" s="37"/>
      <c r="G113" s="37"/>
      <c r="H113" s="37"/>
      <c r="I113" s="37"/>
      <c r="J113" s="37"/>
      <c r="K113" s="37"/>
      <c r="L113" s="37"/>
      <c r="M113" s="37"/>
      <c r="N113" s="37"/>
      <c r="O113" s="37"/>
      <c r="P113" s="37"/>
      <c r="Q113" s="37"/>
      <c r="R113" s="37"/>
      <c r="S113" s="37"/>
      <c r="T113" s="37"/>
      <c r="U113" s="37"/>
      <c r="V113" s="37"/>
      <c r="W113" s="37"/>
      <c r="X113" s="37"/>
      <c r="Y113" s="37"/>
      <c r="Z113" s="37"/>
      <c r="AA113" s="37"/>
      <c r="AB113" s="65"/>
      <c r="AC113" s="37"/>
      <c r="AE113" s="37"/>
      <c r="AF113" s="37"/>
      <c r="AG113" s="37"/>
      <c r="AH113" s="37"/>
      <c r="AI113" s="37"/>
      <c r="AJ113" s="37"/>
      <c r="AK113" s="37"/>
      <c r="AL113" s="37"/>
      <c r="AM113" s="37"/>
      <c r="AN113" s="245"/>
    </row>
    <row r="114" spans="1:42" ht="13" hidden="1">
      <c r="A114" s="212"/>
      <c r="B114" s="66"/>
      <c r="C114" s="66"/>
      <c r="D114" s="203"/>
      <c r="E114" s="67"/>
      <c r="F114" s="37"/>
      <c r="G114" s="37"/>
      <c r="H114" s="37"/>
      <c r="I114" s="37"/>
      <c r="J114" s="37"/>
      <c r="K114" s="37"/>
      <c r="L114" s="37"/>
      <c r="M114" s="37"/>
      <c r="N114" s="37"/>
      <c r="O114" s="37"/>
      <c r="P114" s="37"/>
      <c r="Q114" s="37"/>
      <c r="R114" s="37"/>
      <c r="S114" s="37"/>
      <c r="T114" s="37"/>
      <c r="U114" s="37"/>
      <c r="V114" s="37"/>
      <c r="W114" s="37"/>
      <c r="X114" s="37"/>
      <c r="Y114" s="37"/>
      <c r="Z114" s="37"/>
      <c r="AA114" s="37"/>
      <c r="AB114" s="65"/>
      <c r="AC114" s="37"/>
      <c r="AE114" s="37"/>
      <c r="AF114" s="37"/>
      <c r="AG114" s="37"/>
      <c r="AH114" s="37"/>
      <c r="AI114" s="37"/>
      <c r="AJ114" s="37"/>
      <c r="AK114" s="37"/>
      <c r="AL114" s="37"/>
      <c r="AM114" s="37"/>
      <c r="AN114" s="245"/>
    </row>
    <row r="115" spans="1:42" ht="13.5" customHeight="1" collapsed="1">
      <c r="A115" s="212"/>
      <c r="B115" s="66"/>
      <c r="C115" s="66"/>
      <c r="D115" s="203"/>
      <c r="E115" s="67"/>
      <c r="F115" s="37"/>
      <c r="G115" s="37"/>
      <c r="H115" s="37"/>
      <c r="I115" s="37"/>
      <c r="J115" s="37"/>
      <c r="K115" s="37"/>
      <c r="L115" s="37"/>
      <c r="M115" s="37"/>
      <c r="N115" s="37"/>
      <c r="O115" s="37"/>
      <c r="P115" s="37"/>
      <c r="Q115" s="37"/>
      <c r="R115" s="37"/>
      <c r="S115" s="37"/>
      <c r="T115" s="37"/>
      <c r="U115" s="37"/>
      <c r="V115" s="37"/>
      <c r="W115" s="37"/>
      <c r="X115" s="37"/>
      <c r="Y115" s="37"/>
      <c r="Z115" s="37"/>
      <c r="AA115" s="37"/>
      <c r="AB115" s="65"/>
      <c r="AC115" s="37"/>
      <c r="AE115" s="37"/>
      <c r="AF115" s="37"/>
      <c r="AG115" s="37"/>
      <c r="AH115" s="37"/>
      <c r="AI115" s="37"/>
      <c r="AJ115" s="37"/>
      <c r="AK115" s="37"/>
      <c r="AL115" s="37"/>
      <c r="AM115" s="37"/>
      <c r="AN115" s="245"/>
    </row>
    <row r="116" spans="1:42" s="38" customFormat="1" ht="14" hidden="1" customHeight="1">
      <c r="A116" s="235"/>
      <c r="B116" s="81" t="s">
        <v>1127</v>
      </c>
      <c r="C116" s="81"/>
      <c r="D116" s="204"/>
      <c r="E116" s="107"/>
      <c r="F116" s="65">
        <v>0</v>
      </c>
      <c r="G116" s="65">
        <v>0</v>
      </c>
      <c r="H116" s="65">
        <v>0</v>
      </c>
      <c r="I116" s="65">
        <v>0</v>
      </c>
      <c r="J116" s="65">
        <v>0</v>
      </c>
      <c r="K116" s="65">
        <v>0</v>
      </c>
      <c r="L116" s="65">
        <v>0</v>
      </c>
      <c r="M116" s="65">
        <v>0</v>
      </c>
      <c r="N116" s="65">
        <v>0</v>
      </c>
      <c r="O116" s="65">
        <v>0</v>
      </c>
      <c r="P116" s="65">
        <v>0</v>
      </c>
      <c r="Q116" s="65">
        <v>0</v>
      </c>
      <c r="R116" s="65">
        <v>0</v>
      </c>
      <c r="S116" s="65">
        <v>0</v>
      </c>
      <c r="T116" s="65">
        <v>0</v>
      </c>
      <c r="U116" s="65">
        <v>0</v>
      </c>
      <c r="V116" s="65">
        <v>0</v>
      </c>
      <c r="W116" s="65">
        <v>0</v>
      </c>
      <c r="X116" s="65">
        <v>0</v>
      </c>
      <c r="Y116" s="65">
        <v>0</v>
      </c>
      <c r="Z116" s="65">
        <v>0</v>
      </c>
      <c r="AA116" s="65">
        <v>0</v>
      </c>
      <c r="AB116" s="65">
        <v>0</v>
      </c>
      <c r="AC116" s="65">
        <v>0</v>
      </c>
      <c r="AD116" s="65"/>
      <c r="AE116" s="65"/>
      <c r="AF116" s="65"/>
      <c r="AG116" s="65"/>
      <c r="AH116" s="65"/>
      <c r="AI116" s="65"/>
      <c r="AJ116" s="65"/>
      <c r="AK116" s="65"/>
      <c r="AL116" s="65"/>
      <c r="AM116" s="65"/>
      <c r="AN116" s="245"/>
    </row>
    <row r="117" spans="1:42" ht="14" hidden="1" customHeight="1">
      <c r="A117" s="212"/>
      <c r="B117" s="66"/>
      <c r="C117" s="66"/>
      <c r="D117" s="203"/>
      <c r="E117" s="67"/>
      <c r="F117" s="37"/>
      <c r="G117" s="37"/>
      <c r="H117" s="37"/>
      <c r="I117" s="37"/>
      <c r="J117" s="37"/>
      <c r="K117" s="37"/>
      <c r="L117" s="37"/>
      <c r="M117" s="37"/>
      <c r="N117" s="37"/>
      <c r="O117" s="37"/>
      <c r="P117" s="37"/>
      <c r="Q117" s="37"/>
      <c r="R117" s="37"/>
      <c r="S117" s="37"/>
      <c r="T117" s="37"/>
      <c r="U117" s="37"/>
      <c r="V117" s="37"/>
      <c r="W117" s="37"/>
      <c r="X117" s="37"/>
      <c r="Y117" s="37"/>
      <c r="Z117" s="37"/>
      <c r="AA117" s="37"/>
      <c r="AB117" s="65"/>
      <c r="AC117" s="37"/>
      <c r="AE117" s="37"/>
      <c r="AF117" s="37"/>
      <c r="AG117" s="37"/>
      <c r="AH117" s="37"/>
      <c r="AI117" s="37"/>
      <c r="AJ117" s="37"/>
      <c r="AK117" s="37"/>
      <c r="AL117" s="37"/>
      <c r="AM117" s="37"/>
      <c r="AN117" s="245"/>
    </row>
    <row r="118" spans="1:42" ht="13.5" hidden="1" customHeight="1">
      <c r="A118" s="212"/>
      <c r="B118" s="66"/>
      <c r="C118" s="66"/>
      <c r="D118" s="203"/>
      <c r="E118" s="67"/>
      <c r="F118" s="37"/>
      <c r="G118" s="37"/>
      <c r="H118" s="37"/>
      <c r="I118" s="37"/>
      <c r="J118" s="37"/>
      <c r="K118" s="37"/>
      <c r="L118" s="37"/>
      <c r="M118" s="37"/>
      <c r="N118" s="37"/>
      <c r="O118" s="37"/>
      <c r="P118" s="37"/>
      <c r="Q118" s="37"/>
      <c r="R118" s="37"/>
      <c r="S118" s="37"/>
      <c r="T118" s="37"/>
      <c r="U118" s="37"/>
      <c r="V118" s="37"/>
      <c r="W118" s="37"/>
      <c r="X118" s="37"/>
      <c r="Y118" s="37"/>
      <c r="Z118" s="37"/>
      <c r="AA118" s="37"/>
      <c r="AB118" s="65"/>
      <c r="AC118" s="37"/>
      <c r="AE118" s="37"/>
      <c r="AF118" s="37"/>
      <c r="AG118" s="37"/>
      <c r="AH118" s="37"/>
      <c r="AI118" s="37"/>
      <c r="AJ118" s="37"/>
      <c r="AK118" s="37"/>
      <c r="AL118" s="37"/>
      <c r="AM118" s="37"/>
      <c r="AN118" s="245"/>
    </row>
    <row r="119" spans="1:42" ht="13" hidden="1">
      <c r="A119" s="212"/>
      <c r="B119" s="66" t="s">
        <v>1128</v>
      </c>
      <c r="C119" s="66"/>
      <c r="D119" s="203"/>
      <c r="E119" s="67"/>
      <c r="F119" s="37"/>
      <c r="G119" s="37">
        <v>0</v>
      </c>
      <c r="H119" s="37">
        <v>0</v>
      </c>
      <c r="I119" s="37">
        <v>0</v>
      </c>
      <c r="J119" s="37">
        <v>0</v>
      </c>
      <c r="K119" s="37">
        <v>0</v>
      </c>
      <c r="L119" s="37">
        <v>0</v>
      </c>
      <c r="M119" s="37">
        <v>0</v>
      </c>
      <c r="N119" s="37">
        <v>0</v>
      </c>
      <c r="O119" s="37">
        <v>0</v>
      </c>
      <c r="P119" s="37">
        <v>0</v>
      </c>
      <c r="Q119" s="37">
        <v>0</v>
      </c>
      <c r="R119" s="37"/>
      <c r="S119" s="37">
        <v>0</v>
      </c>
      <c r="T119" s="37">
        <v>0</v>
      </c>
      <c r="U119" s="37">
        <v>0</v>
      </c>
      <c r="V119" s="37">
        <v>0</v>
      </c>
      <c r="W119" s="37"/>
      <c r="X119" s="37">
        <v>0</v>
      </c>
      <c r="Y119" s="37">
        <v>0</v>
      </c>
      <c r="Z119" s="37">
        <v>0</v>
      </c>
      <c r="AA119" s="37">
        <v>0</v>
      </c>
      <c r="AB119" s="65">
        <v>0</v>
      </c>
      <c r="AC119" s="37">
        <v>0</v>
      </c>
      <c r="AE119" s="37"/>
      <c r="AF119" s="37"/>
      <c r="AG119" s="37"/>
      <c r="AH119" s="37"/>
      <c r="AI119" s="37"/>
      <c r="AJ119" s="37"/>
      <c r="AK119" s="37"/>
      <c r="AL119" s="37"/>
      <c r="AM119" s="37"/>
      <c r="AN119" s="245">
        <v>0</v>
      </c>
    </row>
    <row r="120" spans="1:42" hidden="1">
      <c r="A120" s="212"/>
      <c r="B120" s="66" t="s">
        <v>1129</v>
      </c>
      <c r="C120" s="66"/>
      <c r="D120" s="203"/>
      <c r="E120" s="67">
        <v>0</v>
      </c>
      <c r="F120" s="37"/>
      <c r="G120" s="37">
        <v>0</v>
      </c>
      <c r="H120" s="37">
        <v>0</v>
      </c>
      <c r="I120" s="37">
        <v>0</v>
      </c>
      <c r="J120" s="37">
        <v>0</v>
      </c>
      <c r="K120" s="37">
        <v>0</v>
      </c>
      <c r="L120" s="37">
        <v>0</v>
      </c>
      <c r="M120" s="37">
        <v>0</v>
      </c>
      <c r="N120" s="37">
        <v>0</v>
      </c>
      <c r="O120" s="37">
        <v>0</v>
      </c>
      <c r="P120" s="37">
        <v>0</v>
      </c>
      <c r="Q120" s="37">
        <v>0</v>
      </c>
      <c r="R120" s="37">
        <v>0</v>
      </c>
      <c r="S120" s="37">
        <v>0</v>
      </c>
      <c r="T120" s="37">
        <v>0</v>
      </c>
      <c r="U120" s="37">
        <v>0</v>
      </c>
      <c r="V120" s="37">
        <v>0</v>
      </c>
      <c r="W120" s="37">
        <v>0</v>
      </c>
      <c r="X120" s="37">
        <v>0</v>
      </c>
      <c r="Y120" s="37">
        <v>0</v>
      </c>
      <c r="Z120" s="37">
        <v>0</v>
      </c>
      <c r="AA120" s="37">
        <v>0</v>
      </c>
      <c r="AB120" s="65">
        <v>0</v>
      </c>
      <c r="AC120" s="37">
        <v>0</v>
      </c>
      <c r="AE120" s="37"/>
      <c r="AF120" s="37"/>
      <c r="AG120" s="37"/>
      <c r="AH120" s="37"/>
      <c r="AI120" s="37"/>
      <c r="AJ120" s="37"/>
      <c r="AK120" s="37"/>
      <c r="AL120" s="37"/>
      <c r="AM120" s="37"/>
      <c r="AN120" s="248">
        <v>0</v>
      </c>
    </row>
    <row r="121" spans="1:42" ht="13.5" hidden="1" customHeight="1">
      <c r="A121" s="212"/>
      <c r="B121" s="66" t="s">
        <v>1130</v>
      </c>
      <c r="C121" s="66"/>
      <c r="D121" s="203"/>
      <c r="E121" s="67"/>
      <c r="F121" s="37"/>
      <c r="G121" s="37">
        <v>0</v>
      </c>
      <c r="H121" s="37">
        <v>0</v>
      </c>
      <c r="I121" s="37">
        <v>0</v>
      </c>
      <c r="J121" s="37">
        <v>0</v>
      </c>
      <c r="K121" s="37">
        <v>0</v>
      </c>
      <c r="L121" s="37">
        <v>0</v>
      </c>
      <c r="M121" s="37">
        <v>0</v>
      </c>
      <c r="N121" s="37">
        <v>0</v>
      </c>
      <c r="O121" s="37">
        <v>0</v>
      </c>
      <c r="P121" s="37">
        <v>0</v>
      </c>
      <c r="Q121" s="37">
        <v>0</v>
      </c>
      <c r="R121" s="37">
        <v>0</v>
      </c>
      <c r="S121" s="37">
        <v>0</v>
      </c>
      <c r="T121" s="37">
        <v>0</v>
      </c>
      <c r="U121" s="37">
        <v>0</v>
      </c>
      <c r="V121" s="37">
        <v>0</v>
      </c>
      <c r="W121" s="37">
        <v>0</v>
      </c>
      <c r="X121" s="37">
        <v>0</v>
      </c>
      <c r="Y121" s="37">
        <v>0</v>
      </c>
      <c r="Z121" s="37">
        <v>0</v>
      </c>
      <c r="AA121" s="37">
        <v>0</v>
      </c>
      <c r="AB121" s="65">
        <v>0</v>
      </c>
      <c r="AC121" s="37">
        <v>0</v>
      </c>
      <c r="AE121" s="37"/>
      <c r="AF121" s="37"/>
      <c r="AG121" s="37"/>
      <c r="AH121" s="37"/>
      <c r="AI121" s="37"/>
      <c r="AJ121" s="37"/>
      <c r="AK121" s="37"/>
      <c r="AL121" s="37"/>
      <c r="AM121" s="37"/>
      <c r="AN121" s="248"/>
    </row>
    <row r="122" spans="1:42" s="83" customFormat="1" ht="13" collapsed="1">
      <c r="A122" s="240"/>
      <c r="B122" s="249" t="s">
        <v>1131</v>
      </c>
      <c r="C122" s="249"/>
      <c r="D122" s="208"/>
      <c r="E122" s="106"/>
      <c r="F122" s="104"/>
      <c r="G122" s="104"/>
      <c r="H122" s="104"/>
      <c r="I122" s="104"/>
      <c r="J122" s="104"/>
      <c r="K122" s="104"/>
      <c r="L122" s="104"/>
      <c r="M122" s="104"/>
      <c r="N122" s="104"/>
      <c r="O122" s="104"/>
      <c r="P122" s="104"/>
      <c r="Q122" s="104"/>
      <c r="R122" s="104"/>
      <c r="S122" s="104"/>
      <c r="T122" s="104"/>
      <c r="U122" s="104"/>
      <c r="V122" s="104"/>
      <c r="W122" s="104"/>
      <c r="X122" s="104"/>
      <c r="Y122" s="104"/>
      <c r="Z122" s="104"/>
      <c r="AA122" s="104"/>
      <c r="AB122" s="105"/>
      <c r="AC122" s="104"/>
      <c r="AD122" s="104"/>
      <c r="AE122" s="104"/>
      <c r="AF122" s="104"/>
      <c r="AG122" s="104"/>
      <c r="AH122" s="104"/>
      <c r="AI122" s="104"/>
      <c r="AJ122" s="104"/>
      <c r="AK122" s="104"/>
      <c r="AL122" s="104"/>
      <c r="AM122" s="104"/>
      <c r="AN122" s="245"/>
      <c r="AP122" s="36"/>
    </row>
    <row r="123" spans="1:42" ht="13" hidden="1" customHeight="1">
      <c r="A123" s="212"/>
      <c r="B123" s="66" t="s">
        <v>1132</v>
      </c>
      <c r="C123" s="66"/>
      <c r="D123" s="203"/>
      <c r="E123" s="67"/>
      <c r="F123" s="37"/>
      <c r="G123" s="37"/>
      <c r="H123" s="37"/>
      <c r="I123" s="37"/>
      <c r="J123" s="37"/>
      <c r="K123" s="37"/>
      <c r="L123" s="37"/>
      <c r="M123" s="37"/>
      <c r="N123" s="37"/>
      <c r="O123" s="37"/>
      <c r="P123" s="37"/>
      <c r="Q123" s="37"/>
      <c r="R123" s="37"/>
      <c r="S123" s="37"/>
      <c r="T123" s="37"/>
      <c r="U123" s="37"/>
      <c r="V123" s="37"/>
      <c r="W123" s="37"/>
      <c r="X123" s="37"/>
      <c r="Y123" s="37"/>
      <c r="Z123" s="37"/>
      <c r="AA123" s="37"/>
      <c r="AB123" s="65"/>
      <c r="AC123" s="37"/>
      <c r="AE123" s="37"/>
      <c r="AF123" s="37"/>
      <c r="AG123" s="37"/>
      <c r="AH123" s="37"/>
      <c r="AI123" s="37"/>
      <c r="AJ123" s="37"/>
      <c r="AK123" s="37"/>
      <c r="AL123" s="37"/>
      <c r="AM123" s="37"/>
      <c r="AN123" s="248">
        <v>0</v>
      </c>
    </row>
    <row r="124" spans="1:42" ht="13" hidden="1">
      <c r="A124" s="212"/>
      <c r="B124" s="66" t="s">
        <v>1133</v>
      </c>
      <c r="C124" s="66"/>
      <c r="D124" s="203"/>
      <c r="E124" s="67"/>
      <c r="F124" s="37"/>
      <c r="G124" s="37"/>
      <c r="H124" s="37"/>
      <c r="I124" s="37"/>
      <c r="J124" s="37"/>
      <c r="K124" s="37"/>
      <c r="L124" s="37"/>
      <c r="M124" s="37"/>
      <c r="N124" s="37"/>
      <c r="O124" s="37"/>
      <c r="P124" s="37"/>
      <c r="Q124" s="37"/>
      <c r="R124" s="37"/>
      <c r="S124" s="37"/>
      <c r="T124" s="37"/>
      <c r="U124" s="37"/>
      <c r="V124" s="37"/>
      <c r="W124" s="37"/>
      <c r="X124" s="37"/>
      <c r="Y124" s="37"/>
      <c r="Z124" s="37"/>
      <c r="AA124" s="37">
        <v>0</v>
      </c>
      <c r="AB124" s="65">
        <v>0</v>
      </c>
      <c r="AC124" s="37">
        <v>0</v>
      </c>
      <c r="AE124" s="37"/>
      <c r="AF124" s="37"/>
      <c r="AG124" s="37"/>
      <c r="AH124" s="37"/>
      <c r="AI124" s="37"/>
      <c r="AJ124" s="37"/>
      <c r="AK124" s="37"/>
      <c r="AL124" s="37"/>
      <c r="AM124" s="37"/>
      <c r="AN124" s="245">
        <v>0</v>
      </c>
    </row>
    <row r="125" spans="1:42" ht="13" hidden="1">
      <c r="A125" s="212"/>
      <c r="B125" s="66" t="s">
        <v>1134</v>
      </c>
      <c r="C125" s="66"/>
      <c r="D125" s="203"/>
      <c r="E125" s="67"/>
      <c r="F125" s="37"/>
      <c r="G125" s="37"/>
      <c r="H125" s="37"/>
      <c r="I125" s="37"/>
      <c r="J125" s="37"/>
      <c r="K125" s="37"/>
      <c r="L125" s="37"/>
      <c r="M125" s="37"/>
      <c r="N125" s="37"/>
      <c r="O125" s="37"/>
      <c r="P125" s="37"/>
      <c r="Q125" s="37"/>
      <c r="R125" s="37"/>
      <c r="S125" s="37"/>
      <c r="T125" s="37"/>
      <c r="U125" s="37"/>
      <c r="V125" s="37"/>
      <c r="W125" s="37"/>
      <c r="X125" s="37"/>
      <c r="Y125" s="37"/>
      <c r="Z125" s="37"/>
      <c r="AA125" s="37"/>
      <c r="AB125" s="65"/>
      <c r="AC125" s="37"/>
      <c r="AE125" s="37"/>
      <c r="AF125" s="37"/>
      <c r="AG125" s="37"/>
      <c r="AH125" s="37"/>
      <c r="AI125" s="37"/>
      <c r="AJ125" s="37"/>
      <c r="AK125" s="37"/>
      <c r="AL125" s="37"/>
      <c r="AM125" s="37"/>
      <c r="AN125" s="245">
        <v>0</v>
      </c>
    </row>
    <row r="126" spans="1:42" ht="13" hidden="1">
      <c r="A126" s="212"/>
      <c r="B126" s="66" t="s">
        <v>1135</v>
      </c>
      <c r="C126" s="66"/>
      <c r="D126" s="203"/>
      <c r="E126" s="67"/>
      <c r="F126" s="37"/>
      <c r="G126" s="37"/>
      <c r="H126" s="37"/>
      <c r="I126" s="37"/>
      <c r="J126" s="37"/>
      <c r="K126" s="37"/>
      <c r="L126" s="37"/>
      <c r="M126" s="37"/>
      <c r="N126" s="37"/>
      <c r="O126" s="37"/>
      <c r="P126" s="37"/>
      <c r="Q126" s="37"/>
      <c r="R126" s="37"/>
      <c r="S126" s="37"/>
      <c r="T126" s="37"/>
      <c r="U126" s="37"/>
      <c r="V126" s="37"/>
      <c r="W126" s="37"/>
      <c r="X126" s="37"/>
      <c r="Y126" s="37">
        <v>0</v>
      </c>
      <c r="Z126" s="37"/>
      <c r="AA126" s="37">
        <v>0</v>
      </c>
      <c r="AB126" s="65">
        <v>0</v>
      </c>
      <c r="AC126" s="37"/>
      <c r="AE126" s="37"/>
      <c r="AF126" s="37"/>
      <c r="AG126" s="37"/>
      <c r="AH126" s="37"/>
      <c r="AI126" s="37"/>
      <c r="AJ126" s="37"/>
      <c r="AK126" s="37"/>
      <c r="AL126" s="37"/>
      <c r="AM126" s="37"/>
      <c r="AN126" s="245">
        <v>0</v>
      </c>
    </row>
    <row r="127" spans="1:42" ht="13" hidden="1">
      <c r="A127" s="212"/>
      <c r="B127" s="66" t="s">
        <v>1136</v>
      </c>
      <c r="C127" s="66"/>
      <c r="D127" s="203"/>
      <c r="E127" s="67">
        <v>3924999.9999906817</v>
      </c>
      <c r="F127" s="37"/>
      <c r="G127" s="37"/>
      <c r="H127" s="37"/>
      <c r="I127" s="37"/>
      <c r="J127" s="37"/>
      <c r="K127" s="37"/>
      <c r="L127" s="37"/>
      <c r="M127" s="37"/>
      <c r="N127" s="37"/>
      <c r="O127" s="37"/>
      <c r="P127" s="37"/>
      <c r="Q127" s="37"/>
      <c r="R127" s="37"/>
      <c r="S127" s="37"/>
      <c r="T127" s="37"/>
      <c r="U127" s="37"/>
      <c r="V127" s="37">
        <v>3925000.4185462072</v>
      </c>
      <c r="W127" s="37">
        <v>0</v>
      </c>
      <c r="X127" s="37">
        <v>0</v>
      </c>
      <c r="Y127" s="37">
        <v>-0.4185555255971849</v>
      </c>
      <c r="Z127" s="37"/>
      <c r="AA127" s="37"/>
      <c r="AB127" s="65"/>
      <c r="AC127" s="37"/>
      <c r="AD127" s="37">
        <v>0</v>
      </c>
      <c r="AE127" s="37"/>
      <c r="AF127" s="37"/>
      <c r="AG127" s="37"/>
      <c r="AH127" s="37"/>
      <c r="AI127" s="37"/>
      <c r="AJ127" s="37"/>
      <c r="AK127" s="37"/>
      <c r="AL127" s="37"/>
      <c r="AM127" s="37"/>
      <c r="AN127" s="245">
        <v>3924999.9999906817</v>
      </c>
    </row>
    <row r="128" spans="1:42" ht="13" collapsed="1">
      <c r="A128" s="212"/>
      <c r="B128" s="66" t="s">
        <v>1137</v>
      </c>
      <c r="C128" s="66"/>
      <c r="D128" s="203"/>
      <c r="E128" s="67"/>
      <c r="F128" s="37"/>
      <c r="G128" s="37"/>
      <c r="H128" s="37"/>
      <c r="I128" s="37"/>
      <c r="J128" s="37"/>
      <c r="K128" s="37"/>
      <c r="L128" s="37"/>
      <c r="M128" s="37"/>
      <c r="N128" s="37"/>
      <c r="O128" s="37"/>
      <c r="P128" s="37"/>
      <c r="Q128" s="37"/>
      <c r="R128" s="37"/>
      <c r="S128" s="37"/>
      <c r="T128" s="37"/>
      <c r="U128" s="37"/>
      <c r="V128" s="37"/>
      <c r="W128" s="37"/>
      <c r="X128" s="37"/>
      <c r="Y128" s="37"/>
      <c r="Z128" s="37"/>
      <c r="AA128" s="37">
        <v>0</v>
      </c>
      <c r="AB128" s="65"/>
      <c r="AC128" s="37"/>
      <c r="AE128" s="37"/>
      <c r="AF128" s="37"/>
      <c r="AG128" s="37"/>
      <c r="AH128" s="37"/>
      <c r="AI128" s="37"/>
      <c r="AJ128" s="37"/>
      <c r="AK128" s="37"/>
      <c r="AL128" s="37"/>
      <c r="AM128" s="37"/>
      <c r="AN128" s="245">
        <v>0</v>
      </c>
    </row>
    <row r="129" spans="1:53" ht="13" hidden="1">
      <c r="A129" s="212"/>
      <c r="B129" s="66" t="s">
        <v>1138</v>
      </c>
      <c r="C129" s="66"/>
      <c r="D129" s="203"/>
      <c r="E129" s="67">
        <v>0</v>
      </c>
      <c r="F129" s="37"/>
      <c r="G129" s="37"/>
      <c r="H129" s="37"/>
      <c r="I129" s="37"/>
      <c r="J129" s="37"/>
      <c r="K129" s="37"/>
      <c r="L129" s="37"/>
      <c r="M129" s="37"/>
      <c r="N129" s="37"/>
      <c r="O129" s="37"/>
      <c r="P129" s="37"/>
      <c r="Q129" s="37"/>
      <c r="R129" s="37"/>
      <c r="S129" s="37"/>
      <c r="T129" s="37"/>
      <c r="U129" s="37"/>
      <c r="V129" s="37"/>
      <c r="W129" s="37"/>
      <c r="X129" s="37">
        <v>0</v>
      </c>
      <c r="Y129" s="37"/>
      <c r="Z129" s="37"/>
      <c r="AA129" s="37"/>
      <c r="AB129" s="65"/>
      <c r="AC129" s="37"/>
      <c r="AE129" s="37"/>
      <c r="AF129" s="37"/>
      <c r="AG129" s="37"/>
      <c r="AH129" s="37"/>
      <c r="AI129" s="37"/>
      <c r="AJ129" s="37"/>
      <c r="AK129" s="37"/>
      <c r="AL129" s="37"/>
      <c r="AM129" s="37"/>
      <c r="AN129" s="245">
        <v>0</v>
      </c>
    </row>
    <row r="130" spans="1:53" s="103" customFormat="1" ht="13">
      <c r="A130" s="250"/>
      <c r="B130" s="66" t="s">
        <v>1126</v>
      </c>
      <c r="C130" s="66"/>
      <c r="D130" s="203"/>
      <c r="E130" s="67"/>
      <c r="F130" s="37">
        <v>0</v>
      </c>
      <c r="G130" s="68"/>
      <c r="H130" s="68"/>
      <c r="I130" s="68"/>
      <c r="J130" s="68"/>
      <c r="K130" s="68"/>
      <c r="L130" s="68"/>
      <c r="M130" s="68"/>
      <c r="N130" s="68"/>
      <c r="O130" s="68"/>
      <c r="P130" s="68"/>
      <c r="Q130" s="68"/>
      <c r="R130" s="68"/>
      <c r="S130" s="68"/>
      <c r="T130" s="68"/>
      <c r="U130" s="68"/>
      <c r="V130" s="68"/>
      <c r="W130" s="37"/>
      <c r="X130" s="68"/>
      <c r="Y130" s="68"/>
      <c r="Z130" s="68"/>
      <c r="AA130" s="37">
        <v>0</v>
      </c>
      <c r="AB130" s="37">
        <v>0</v>
      </c>
      <c r="AC130" s="37">
        <v>0</v>
      </c>
      <c r="AD130" s="37">
        <v>0</v>
      </c>
      <c r="AE130" s="68"/>
      <c r="AF130" s="68"/>
      <c r="AG130" s="68"/>
      <c r="AH130" s="68"/>
      <c r="AI130" s="68"/>
      <c r="AJ130" s="68"/>
      <c r="AK130" s="68"/>
      <c r="AL130" s="68"/>
      <c r="AM130" s="68"/>
      <c r="AN130" s="245"/>
      <c r="AO130" s="36"/>
      <c r="AP130" s="36"/>
      <c r="AQ130" s="36"/>
    </row>
    <row r="131" spans="1:53" ht="16.75" hidden="1" customHeight="1">
      <c r="A131" s="212"/>
      <c r="B131" s="66" t="s">
        <v>1139</v>
      </c>
      <c r="C131" s="66"/>
      <c r="D131" s="203"/>
      <c r="E131" s="67"/>
      <c r="F131" s="37"/>
      <c r="G131" s="37">
        <v>0</v>
      </c>
      <c r="H131" s="37">
        <v>0</v>
      </c>
      <c r="I131" s="37">
        <v>0</v>
      </c>
      <c r="J131" s="37">
        <v>0</v>
      </c>
      <c r="K131" s="37">
        <v>0</v>
      </c>
      <c r="L131" s="37">
        <v>0</v>
      </c>
      <c r="M131" s="37">
        <v>0</v>
      </c>
      <c r="N131" s="37">
        <v>0</v>
      </c>
      <c r="O131" s="37">
        <v>0</v>
      </c>
      <c r="P131" s="37">
        <v>0</v>
      </c>
      <c r="Q131" s="37">
        <v>0</v>
      </c>
      <c r="R131" s="37">
        <v>0</v>
      </c>
      <c r="S131" s="37">
        <v>0</v>
      </c>
      <c r="T131" s="37">
        <v>0</v>
      </c>
      <c r="U131" s="37">
        <v>0</v>
      </c>
      <c r="V131" s="37">
        <v>0</v>
      </c>
      <c r="W131" s="37">
        <v>0</v>
      </c>
      <c r="X131" s="37">
        <v>0</v>
      </c>
      <c r="Y131" s="37" t="e">
        <v>#REF!</v>
      </c>
      <c r="Z131" s="37">
        <v>0</v>
      </c>
      <c r="AA131" s="37">
        <v>0</v>
      </c>
      <c r="AB131" s="65">
        <v>0</v>
      </c>
      <c r="AC131" s="37"/>
      <c r="AE131" s="37"/>
      <c r="AF131" s="37"/>
      <c r="AG131" s="37"/>
      <c r="AH131" s="37"/>
      <c r="AI131" s="37"/>
      <c r="AJ131" s="37"/>
      <c r="AK131" s="37"/>
      <c r="AL131" s="37"/>
      <c r="AM131" s="37"/>
      <c r="AN131" s="245" t="e">
        <v>#REF!</v>
      </c>
    </row>
    <row r="132" spans="1:53" s="99" customFormat="1" ht="21" customHeight="1">
      <c r="A132" s="234"/>
      <c r="B132" s="102" t="s">
        <v>1140</v>
      </c>
      <c r="C132" s="102"/>
      <c r="D132" s="196"/>
      <c r="E132" s="100">
        <v>29225296.797922909</v>
      </c>
      <c r="F132" s="101">
        <v>2343530.75</v>
      </c>
      <c r="G132" s="101">
        <v>784812.86342147435</v>
      </c>
      <c r="H132" s="101">
        <v>1003947.8902202691</v>
      </c>
      <c r="I132" s="101">
        <v>1067953.9743589743</v>
      </c>
      <c r="J132" s="101">
        <v>1334227.7243589743</v>
      </c>
      <c r="K132" s="101">
        <v>1397672.9743589743</v>
      </c>
      <c r="L132" s="101">
        <v>1323401.253525641</v>
      </c>
      <c r="M132" s="101">
        <v>1254506.9886516589</v>
      </c>
      <c r="N132" s="101">
        <v>852528.47610437428</v>
      </c>
      <c r="O132" s="101">
        <v>371060.55308814242</v>
      </c>
      <c r="P132" s="101">
        <v>343715.5137260097</v>
      </c>
      <c r="Q132" s="101">
        <v>345147.6616998681</v>
      </c>
      <c r="R132" s="101">
        <v>448981.77695695084</v>
      </c>
      <c r="S132" s="101">
        <v>1091085.4852902843</v>
      </c>
      <c r="T132" s="101">
        <v>981779.17759318533</v>
      </c>
      <c r="U132" s="101">
        <v>62271.177597976508</v>
      </c>
      <c r="V132" s="101">
        <v>11204771.17758866</v>
      </c>
      <c r="W132" s="101">
        <v>37064.333333333336</v>
      </c>
      <c r="X132" s="101">
        <v>37064.333333333336</v>
      </c>
      <c r="Y132" s="101">
        <v>2939772.9147778079</v>
      </c>
      <c r="Z132" s="101">
        <v>0</v>
      </c>
      <c r="AA132" s="101">
        <v>0</v>
      </c>
      <c r="AB132" s="101">
        <v>0</v>
      </c>
      <c r="AC132" s="101">
        <v>0</v>
      </c>
      <c r="AD132" s="101">
        <v>0</v>
      </c>
      <c r="AE132" s="100">
        <v>0</v>
      </c>
      <c r="AF132" s="101"/>
      <c r="AG132" s="101"/>
      <c r="AH132" s="101"/>
      <c r="AI132" s="101"/>
      <c r="AJ132" s="101"/>
      <c r="AK132" s="101"/>
      <c r="AL132" s="101"/>
      <c r="AM132" s="100"/>
      <c r="AN132" s="251">
        <v>29225296.797922906</v>
      </c>
      <c r="AO132" s="99">
        <v>0</v>
      </c>
      <c r="AP132" s="83"/>
    </row>
    <row r="133" spans="1:53">
      <c r="A133" s="212"/>
      <c r="B133" s="66"/>
      <c r="C133" s="66"/>
      <c r="D133" s="203"/>
      <c r="E133" s="37">
        <v>0</v>
      </c>
      <c r="F133" s="37">
        <v>0</v>
      </c>
      <c r="G133" s="37">
        <v>0</v>
      </c>
      <c r="H133" s="37">
        <v>0</v>
      </c>
      <c r="I133" s="37">
        <v>0</v>
      </c>
      <c r="J133" s="37">
        <v>0</v>
      </c>
      <c r="K133" s="37">
        <v>0</v>
      </c>
      <c r="L133" s="37">
        <v>0</v>
      </c>
      <c r="M133" s="37">
        <v>0</v>
      </c>
      <c r="N133" s="37">
        <v>0</v>
      </c>
      <c r="O133" s="37">
        <v>0</v>
      </c>
      <c r="P133" s="37">
        <v>0</v>
      </c>
      <c r="Q133" s="37">
        <v>0</v>
      </c>
      <c r="R133" s="37">
        <v>0</v>
      </c>
      <c r="S133" s="37">
        <v>0</v>
      </c>
      <c r="T133" s="37">
        <v>4.7911889851093292E-6</v>
      </c>
      <c r="U133" s="37">
        <v>0</v>
      </c>
      <c r="V133" s="37">
        <v>9.3169510364532471E-6</v>
      </c>
      <c r="W133" s="98">
        <v>0</v>
      </c>
      <c r="X133" s="98">
        <v>0</v>
      </c>
      <c r="Y133" s="98">
        <v>0</v>
      </c>
      <c r="Z133" s="37">
        <v>0</v>
      </c>
      <c r="AA133" s="37">
        <v>0</v>
      </c>
      <c r="AB133" s="97">
        <v>0</v>
      </c>
      <c r="AC133" s="37">
        <v>0</v>
      </c>
      <c r="AD133" s="37">
        <v>0</v>
      </c>
      <c r="AE133" s="67"/>
      <c r="AF133" s="37"/>
      <c r="AG133" s="37"/>
      <c r="AH133" s="37"/>
      <c r="AI133" s="37"/>
      <c r="AJ133" s="37"/>
      <c r="AK133" s="77"/>
      <c r="AL133" s="37"/>
      <c r="AM133" s="67"/>
      <c r="AN133" s="252">
        <v>0.20207709446549416</v>
      </c>
      <c r="AO133" s="37"/>
    </row>
    <row r="134" spans="1:53" ht="13" hidden="1">
      <c r="A134" s="212"/>
      <c r="B134" s="96" t="s">
        <v>1141</v>
      </c>
      <c r="C134" s="96"/>
      <c r="D134" s="203"/>
      <c r="E134" s="67"/>
      <c r="F134" s="37"/>
      <c r="G134" s="37"/>
      <c r="H134" s="37"/>
      <c r="I134" s="37"/>
      <c r="J134" s="37"/>
      <c r="K134" s="37"/>
      <c r="L134" s="37"/>
      <c r="M134" s="37"/>
      <c r="N134" s="37"/>
      <c r="O134" s="37"/>
      <c r="P134" s="37"/>
      <c r="Q134" s="37"/>
      <c r="R134" s="37"/>
      <c r="S134" s="37"/>
      <c r="T134" s="37"/>
      <c r="U134" s="37"/>
      <c r="V134" s="37"/>
      <c r="W134" s="37"/>
      <c r="X134" s="37"/>
      <c r="Y134" s="37"/>
      <c r="Z134" s="37"/>
      <c r="AA134" s="37"/>
      <c r="AB134" s="65"/>
      <c r="AC134" s="37"/>
      <c r="AE134" s="67"/>
      <c r="AF134" s="37"/>
      <c r="AG134" s="37"/>
      <c r="AH134" s="37"/>
      <c r="AI134" s="37"/>
      <c r="AJ134" s="37"/>
      <c r="AK134" s="37"/>
      <c r="AL134" s="37"/>
      <c r="AM134" s="67"/>
      <c r="AN134" s="253"/>
    </row>
    <row r="135" spans="1:53" ht="13" hidden="1">
      <c r="A135" s="212"/>
      <c r="B135" s="66" t="s">
        <v>796</v>
      </c>
      <c r="C135" s="66"/>
      <c r="D135" s="187">
        <v>0</v>
      </c>
      <c r="E135" s="95">
        <v>0</v>
      </c>
      <c r="F135" s="66">
        <v>0</v>
      </c>
      <c r="G135" s="37"/>
      <c r="H135" s="37"/>
      <c r="I135" s="37"/>
      <c r="J135" s="37"/>
      <c r="K135" s="37"/>
      <c r="L135" s="37"/>
      <c r="M135" s="37"/>
      <c r="N135" s="37"/>
      <c r="O135" s="37"/>
      <c r="P135" s="37"/>
      <c r="Q135" s="37"/>
      <c r="R135" s="37"/>
      <c r="S135" s="37"/>
      <c r="T135" s="37"/>
      <c r="U135" s="37"/>
      <c r="V135" s="37"/>
      <c r="W135" s="37"/>
      <c r="X135" s="37"/>
      <c r="Y135" s="37"/>
      <c r="Z135" s="37"/>
      <c r="AA135" s="37"/>
      <c r="AB135" s="65"/>
      <c r="AC135" s="37"/>
      <c r="AE135" s="67"/>
      <c r="AF135" s="37"/>
      <c r="AG135" s="37"/>
      <c r="AH135" s="37"/>
      <c r="AI135" s="37"/>
      <c r="AJ135" s="37"/>
      <c r="AK135" s="37"/>
      <c r="AL135" s="37"/>
      <c r="AM135" s="37"/>
      <c r="AN135" s="245">
        <v>0</v>
      </c>
    </row>
    <row r="136" spans="1:53" ht="13" hidden="1">
      <c r="A136" s="212"/>
      <c r="B136" s="66" t="s">
        <v>1108</v>
      </c>
      <c r="C136" s="66"/>
      <c r="D136" s="187">
        <v>0</v>
      </c>
      <c r="E136" s="95">
        <v>0</v>
      </c>
      <c r="F136" s="66">
        <v>0</v>
      </c>
      <c r="G136" s="37"/>
      <c r="H136" s="37"/>
      <c r="I136" s="37"/>
      <c r="J136" s="37"/>
      <c r="K136" s="37"/>
      <c r="L136" s="37"/>
      <c r="M136" s="37"/>
      <c r="N136" s="37"/>
      <c r="O136" s="37"/>
      <c r="P136" s="37"/>
      <c r="Q136" s="37"/>
      <c r="R136" s="37"/>
      <c r="S136" s="37"/>
      <c r="T136" s="37"/>
      <c r="U136" s="37"/>
      <c r="V136" s="37"/>
      <c r="W136" s="37"/>
      <c r="X136" s="37"/>
      <c r="Y136" s="37"/>
      <c r="Z136" s="37"/>
      <c r="AA136" s="37"/>
      <c r="AB136" s="65"/>
      <c r="AC136" s="37"/>
      <c r="AE136" s="67"/>
      <c r="AF136" s="37"/>
      <c r="AG136" s="37"/>
      <c r="AH136" s="37"/>
      <c r="AI136" s="37"/>
      <c r="AJ136" s="37"/>
      <c r="AK136" s="37"/>
      <c r="AL136" s="37"/>
      <c r="AM136" s="37"/>
      <c r="AN136" s="245">
        <v>0</v>
      </c>
    </row>
    <row r="137" spans="1:53" ht="13" hidden="1">
      <c r="A137" s="212"/>
      <c r="B137" s="66" t="s">
        <v>1109</v>
      </c>
      <c r="C137" s="66"/>
      <c r="D137" s="187">
        <v>0</v>
      </c>
      <c r="E137" s="95">
        <v>0</v>
      </c>
      <c r="F137" s="66">
        <v>0</v>
      </c>
      <c r="G137" s="37">
        <v>0</v>
      </c>
      <c r="H137" s="37">
        <v>0</v>
      </c>
      <c r="I137" s="37">
        <v>0</v>
      </c>
      <c r="J137" s="37">
        <v>0</v>
      </c>
      <c r="K137" s="37">
        <v>0</v>
      </c>
      <c r="L137" s="37">
        <v>0</v>
      </c>
      <c r="M137" s="37">
        <v>0</v>
      </c>
      <c r="N137" s="37">
        <v>0</v>
      </c>
      <c r="O137" s="37">
        <v>0</v>
      </c>
      <c r="P137" s="37">
        <v>0</v>
      </c>
      <c r="Q137" s="37">
        <v>0</v>
      </c>
      <c r="R137" s="37">
        <v>0</v>
      </c>
      <c r="S137" s="37">
        <v>0</v>
      </c>
      <c r="T137" s="37">
        <v>0</v>
      </c>
      <c r="U137" s="37">
        <v>0</v>
      </c>
      <c r="V137" s="37">
        <v>0</v>
      </c>
      <c r="W137" s="37">
        <v>0</v>
      </c>
      <c r="X137" s="37">
        <v>0</v>
      </c>
      <c r="Y137" s="37">
        <v>0</v>
      </c>
      <c r="Z137" s="37">
        <v>0</v>
      </c>
      <c r="AA137" s="37">
        <v>0</v>
      </c>
      <c r="AB137" s="65">
        <v>0</v>
      </c>
      <c r="AC137" s="37"/>
      <c r="AE137" s="67"/>
      <c r="AF137" s="37"/>
      <c r="AG137" s="37"/>
      <c r="AH137" s="37"/>
      <c r="AI137" s="37"/>
      <c r="AJ137" s="37"/>
      <c r="AK137" s="37"/>
      <c r="AL137" s="37"/>
      <c r="AM137" s="37"/>
      <c r="AN137" s="245">
        <v>0</v>
      </c>
    </row>
    <row r="138" spans="1:53" ht="13" hidden="1">
      <c r="A138" s="212"/>
      <c r="B138" s="66" t="s">
        <v>1110</v>
      </c>
      <c r="C138" s="66"/>
      <c r="D138" s="187">
        <v>0</v>
      </c>
      <c r="E138" s="95">
        <v>0</v>
      </c>
      <c r="F138" s="66">
        <v>0</v>
      </c>
      <c r="G138" s="37">
        <v>0</v>
      </c>
      <c r="H138" s="37">
        <v>0</v>
      </c>
      <c r="I138" s="37">
        <v>0</v>
      </c>
      <c r="J138" s="37">
        <v>0</v>
      </c>
      <c r="K138" s="37">
        <v>0</v>
      </c>
      <c r="L138" s="37">
        <v>0</v>
      </c>
      <c r="M138" s="37">
        <v>0</v>
      </c>
      <c r="N138" s="37">
        <v>0</v>
      </c>
      <c r="O138" s="37">
        <v>0</v>
      </c>
      <c r="P138" s="37">
        <v>0</v>
      </c>
      <c r="Q138" s="37">
        <v>0</v>
      </c>
      <c r="R138" s="37">
        <v>0</v>
      </c>
      <c r="S138" s="37">
        <v>0</v>
      </c>
      <c r="T138" s="37">
        <v>0</v>
      </c>
      <c r="U138" s="37">
        <v>0</v>
      </c>
      <c r="V138" s="37">
        <v>0</v>
      </c>
      <c r="W138" s="37">
        <v>0</v>
      </c>
      <c r="X138" s="37">
        <v>0</v>
      </c>
      <c r="Y138" s="37">
        <v>0</v>
      </c>
      <c r="Z138" s="37">
        <v>0</v>
      </c>
      <c r="AA138" s="37">
        <v>0</v>
      </c>
      <c r="AB138" s="65">
        <v>0</v>
      </c>
      <c r="AC138" s="37"/>
      <c r="AE138" s="67"/>
      <c r="AF138" s="37"/>
      <c r="AG138" s="37"/>
      <c r="AH138" s="37"/>
      <c r="AI138" s="37"/>
      <c r="AJ138" s="37"/>
      <c r="AK138" s="37"/>
      <c r="AL138" s="37"/>
      <c r="AM138" s="37"/>
      <c r="AN138" s="245">
        <v>0</v>
      </c>
    </row>
    <row r="139" spans="1:53" ht="31" hidden="1" customHeight="1" thickBot="1">
      <c r="A139" s="212"/>
      <c r="B139" s="254" t="s">
        <v>1093</v>
      </c>
      <c r="C139" s="254"/>
      <c r="D139" s="187">
        <v>0</v>
      </c>
      <c r="E139" s="95">
        <v>0</v>
      </c>
      <c r="F139" s="66">
        <v>0</v>
      </c>
      <c r="G139" s="37">
        <v>0</v>
      </c>
      <c r="H139" s="37">
        <v>0</v>
      </c>
      <c r="I139" s="37">
        <v>0</v>
      </c>
      <c r="J139" s="37">
        <v>0</v>
      </c>
      <c r="K139" s="37">
        <v>0</v>
      </c>
      <c r="L139" s="37">
        <v>0</v>
      </c>
      <c r="M139" s="37">
        <v>0</v>
      </c>
      <c r="N139" s="37">
        <v>0</v>
      </c>
      <c r="O139" s="37">
        <v>0</v>
      </c>
      <c r="P139" s="37">
        <v>0</v>
      </c>
      <c r="Q139" s="37">
        <v>0</v>
      </c>
      <c r="R139" s="37">
        <v>0</v>
      </c>
      <c r="S139" s="37">
        <v>0</v>
      </c>
      <c r="T139" s="37">
        <v>0</v>
      </c>
      <c r="U139" s="37">
        <v>0</v>
      </c>
      <c r="V139" s="37">
        <v>0</v>
      </c>
      <c r="W139" s="37">
        <v>0</v>
      </c>
      <c r="X139" s="37">
        <v>0</v>
      </c>
      <c r="Y139" s="37">
        <v>0</v>
      </c>
      <c r="Z139" s="37">
        <v>0</v>
      </c>
      <c r="AA139" s="37">
        <v>0</v>
      </c>
      <c r="AB139" s="94">
        <v>0</v>
      </c>
      <c r="AC139" s="93"/>
      <c r="AD139" s="93"/>
      <c r="AE139" s="92"/>
      <c r="AF139" s="37"/>
      <c r="AG139" s="37"/>
      <c r="AH139" s="37"/>
      <c r="AI139" s="37"/>
      <c r="AJ139" s="37"/>
      <c r="AK139" s="37"/>
      <c r="AL139" s="37"/>
      <c r="AM139" s="37"/>
      <c r="AN139" s="255">
        <v>0</v>
      </c>
    </row>
    <row r="140" spans="1:53" ht="13.5" hidden="1" thickBot="1">
      <c r="A140" s="212"/>
      <c r="B140" s="85" t="s">
        <v>1142</v>
      </c>
      <c r="C140" s="85"/>
      <c r="D140" s="205"/>
      <c r="E140" s="91">
        <v>0</v>
      </c>
      <c r="F140" s="91"/>
      <c r="G140" s="89"/>
      <c r="H140" s="89"/>
      <c r="I140" s="89"/>
      <c r="J140" s="89"/>
      <c r="K140" s="89"/>
      <c r="L140" s="89"/>
      <c r="M140" s="89"/>
      <c r="N140" s="89"/>
      <c r="O140" s="89"/>
      <c r="P140" s="89"/>
      <c r="Q140" s="89"/>
      <c r="R140" s="89"/>
      <c r="S140" s="89"/>
      <c r="T140" s="89"/>
      <c r="U140" s="89"/>
      <c r="V140" s="89"/>
      <c r="W140" s="89"/>
      <c r="X140" s="89"/>
      <c r="Y140" s="89"/>
      <c r="Z140" s="89"/>
      <c r="AA140" s="89">
        <v>0</v>
      </c>
      <c r="AB140" s="90"/>
      <c r="AC140" s="89"/>
      <c r="AD140" s="89"/>
      <c r="AE140" s="89"/>
      <c r="AF140" s="89"/>
      <c r="AG140" s="89"/>
      <c r="AH140" s="89"/>
      <c r="AI140" s="89"/>
      <c r="AJ140" s="89"/>
      <c r="AK140" s="89"/>
      <c r="AL140" s="89"/>
      <c r="AM140" s="89"/>
      <c r="AN140" s="88">
        <v>0</v>
      </c>
    </row>
    <row r="141" spans="1:53" s="83" customFormat="1" ht="13.5" hidden="1" thickBot="1">
      <c r="A141" s="240"/>
      <c r="B141" s="85" t="s">
        <v>1143</v>
      </c>
      <c r="C141" s="85"/>
      <c r="D141" s="201"/>
      <c r="E141" s="85">
        <v>29225297</v>
      </c>
      <c r="F141" s="85">
        <v>2343530.75</v>
      </c>
      <c r="G141" s="85">
        <v>784812.86342147435</v>
      </c>
      <c r="H141" s="85">
        <v>1003947.8902202691</v>
      </c>
      <c r="I141" s="85">
        <v>1067953.9743589743</v>
      </c>
      <c r="J141" s="85">
        <v>1334227.7243589743</v>
      </c>
      <c r="K141" s="85">
        <v>1397672.9743589743</v>
      </c>
      <c r="L141" s="85">
        <v>1323401.253525641</v>
      </c>
      <c r="M141" s="85">
        <v>1254506.9886516589</v>
      </c>
      <c r="N141" s="85">
        <v>852528.47610437428</v>
      </c>
      <c r="O141" s="85">
        <v>371060.55308814242</v>
      </c>
      <c r="P141" s="85">
        <v>343715.5137260097</v>
      </c>
      <c r="Q141" s="85">
        <v>345147.6616998681</v>
      </c>
      <c r="R141" s="85">
        <v>448981.77695695084</v>
      </c>
      <c r="S141" s="85">
        <v>1091085.4852902843</v>
      </c>
      <c r="T141" s="85">
        <v>981779.17759318533</v>
      </c>
      <c r="U141" s="85">
        <v>62271.177597976508</v>
      </c>
      <c r="V141" s="85">
        <v>11204771.17758866</v>
      </c>
      <c r="W141" s="85">
        <v>37064.333333333336</v>
      </c>
      <c r="X141" s="85">
        <v>37064.333333333336</v>
      </c>
      <c r="Y141" s="85">
        <v>2939772.9147778079</v>
      </c>
      <c r="Z141" s="87">
        <v>0</v>
      </c>
      <c r="AA141" s="87">
        <v>0</v>
      </c>
      <c r="AB141" s="86">
        <v>0</v>
      </c>
      <c r="AC141" s="85">
        <v>0</v>
      </c>
      <c r="AD141" s="85"/>
      <c r="AE141" s="85"/>
      <c r="AF141" s="85"/>
      <c r="AG141" s="85"/>
      <c r="AH141" s="85"/>
      <c r="AI141" s="85"/>
      <c r="AJ141" s="85"/>
      <c r="AK141" s="85"/>
      <c r="AL141" s="85"/>
      <c r="AM141" s="85"/>
      <c r="AN141" s="84">
        <v>29225296.797922906</v>
      </c>
    </row>
    <row r="142" spans="1:53" ht="13" hidden="1">
      <c r="A142" s="212"/>
      <c r="B142" s="82"/>
      <c r="C142" s="82"/>
      <c r="D142" s="187"/>
      <c r="E142" s="82"/>
      <c r="F142" s="66"/>
      <c r="G142" s="66"/>
      <c r="H142" s="66"/>
      <c r="I142" s="66"/>
      <c r="J142" s="66"/>
      <c r="K142" s="66"/>
      <c r="L142" s="66"/>
      <c r="M142" s="66"/>
      <c r="N142" s="66"/>
      <c r="O142" s="66"/>
      <c r="P142" s="66"/>
      <c r="Q142" s="66"/>
      <c r="R142" s="66"/>
      <c r="S142" s="66"/>
      <c r="T142" s="66"/>
      <c r="U142" s="66"/>
      <c r="V142" s="66"/>
      <c r="W142" s="66"/>
      <c r="X142" s="66"/>
      <c r="Y142" s="66"/>
      <c r="Z142" s="66"/>
      <c r="AA142" s="66"/>
      <c r="AB142" s="81"/>
      <c r="AC142" s="66"/>
      <c r="AD142" s="66"/>
      <c r="AE142" s="66"/>
      <c r="AF142" s="66"/>
      <c r="AG142" s="66"/>
      <c r="AH142" s="66"/>
      <c r="AI142" s="66"/>
      <c r="AJ142" s="66"/>
      <c r="AK142" s="66"/>
      <c r="AL142" s="66"/>
      <c r="AM142" s="66"/>
      <c r="AN142" s="253"/>
    </row>
    <row r="143" spans="1:53" s="43" customFormat="1" ht="14" collapsed="1">
      <c r="A143" s="256"/>
      <c r="B143" s="80" t="s">
        <v>1144</v>
      </c>
      <c r="C143" s="79"/>
      <c r="D143" s="206"/>
      <c r="E143" s="78">
        <v>5170000</v>
      </c>
      <c r="F143" s="78">
        <v>1544723.75</v>
      </c>
      <c r="G143" s="78">
        <v>784812.86342147447</v>
      </c>
      <c r="H143" s="78">
        <v>1003947.8902202691</v>
      </c>
      <c r="I143" s="78">
        <v>1067953.9743589745</v>
      </c>
      <c r="J143" s="78">
        <v>1334227.7243589745</v>
      </c>
      <c r="K143" s="78">
        <v>1355390.7976403085</v>
      </c>
      <c r="L143" s="78">
        <v>594984.82328133425</v>
      </c>
      <c r="M143" s="78">
        <v>517000</v>
      </c>
      <c r="N143" s="78">
        <v>517000</v>
      </c>
      <c r="O143" s="78">
        <v>371060.55308814242</v>
      </c>
      <c r="P143" s="78">
        <v>343715.5137260097</v>
      </c>
      <c r="Q143" s="78">
        <v>345147.6616998681</v>
      </c>
      <c r="R143" s="78">
        <v>407585.77695695084</v>
      </c>
      <c r="S143" s="78">
        <v>517000</v>
      </c>
      <c r="T143" s="78">
        <v>517000</v>
      </c>
      <c r="U143" s="78">
        <v>0</v>
      </c>
      <c r="V143" s="78">
        <v>0</v>
      </c>
      <c r="W143" s="78">
        <v>0</v>
      </c>
      <c r="X143" s="78">
        <v>0</v>
      </c>
      <c r="Y143" s="78"/>
      <c r="Z143" s="78">
        <v>0</v>
      </c>
      <c r="AA143" s="78">
        <v>0</v>
      </c>
      <c r="AB143" s="78">
        <v>0</v>
      </c>
      <c r="AC143" s="78">
        <v>0</v>
      </c>
      <c r="AD143" s="78">
        <v>0</v>
      </c>
      <c r="AE143" s="78">
        <v>0</v>
      </c>
      <c r="AF143" s="78"/>
      <c r="AG143" s="78"/>
      <c r="AH143" s="78"/>
      <c r="AI143" s="78"/>
      <c r="AJ143" s="78"/>
      <c r="AK143" s="78"/>
      <c r="AL143" s="78"/>
      <c r="AM143" s="78"/>
      <c r="AN143" s="252">
        <v>11221551.328752307</v>
      </c>
      <c r="AO143" s="37"/>
      <c r="AP143" s="37"/>
      <c r="AQ143" s="37"/>
      <c r="AR143" s="37"/>
      <c r="AS143" s="37"/>
      <c r="AT143" s="37"/>
      <c r="AU143" s="37"/>
      <c r="AV143" s="37"/>
      <c r="AW143" s="37"/>
      <c r="AX143" s="37"/>
      <c r="AY143" s="37"/>
      <c r="AZ143" s="37"/>
      <c r="BA143" s="44"/>
    </row>
    <row r="144" spans="1:53" s="43" customFormat="1" ht="14">
      <c r="A144" s="256"/>
      <c r="B144" s="76" t="s">
        <v>1145</v>
      </c>
      <c r="C144" s="70"/>
      <c r="D144" s="203"/>
      <c r="E144" s="37"/>
      <c r="F144" s="37">
        <v>311833.375</v>
      </c>
      <c r="G144" s="37">
        <v>392406.43171073718</v>
      </c>
      <c r="H144" s="37">
        <v>708187.69693100627</v>
      </c>
      <c r="I144" s="37">
        <v>1067953.9743589743</v>
      </c>
      <c r="J144" s="37">
        <v>1334227.7243589743</v>
      </c>
      <c r="K144" s="37">
        <v>760405.97435897426</v>
      </c>
      <c r="L144" s="37">
        <v>77984.823281333782</v>
      </c>
      <c r="M144" s="37">
        <v>0</v>
      </c>
      <c r="N144" s="37">
        <v>0</v>
      </c>
      <c r="O144" s="37">
        <v>0</v>
      </c>
      <c r="P144" s="37">
        <v>0</v>
      </c>
      <c r="Q144" s="37">
        <v>0</v>
      </c>
      <c r="R144" s="37">
        <v>0</v>
      </c>
      <c r="S144" s="37">
        <v>0</v>
      </c>
      <c r="T144" s="37">
        <v>517000</v>
      </c>
      <c r="U144" s="37">
        <v>0</v>
      </c>
      <c r="V144" s="37">
        <v>0</v>
      </c>
      <c r="W144" s="37">
        <v>0</v>
      </c>
      <c r="X144" s="37">
        <v>0</v>
      </c>
      <c r="Y144" s="37"/>
      <c r="Z144" s="37">
        <v>0</v>
      </c>
      <c r="AA144" s="37">
        <v>0</v>
      </c>
      <c r="AB144" s="37">
        <v>0</v>
      </c>
      <c r="AC144" s="37">
        <v>0</v>
      </c>
      <c r="AD144" s="37">
        <v>0</v>
      </c>
      <c r="AE144" s="37">
        <v>0</v>
      </c>
      <c r="AF144" s="37"/>
      <c r="AG144" s="37"/>
      <c r="AH144" s="37"/>
      <c r="AI144" s="37"/>
      <c r="AJ144" s="37"/>
      <c r="AK144" s="37"/>
      <c r="AL144" s="37"/>
      <c r="AM144" s="37"/>
      <c r="AN144" s="213">
        <v>5170000</v>
      </c>
      <c r="AO144" s="35"/>
      <c r="AP144" s="37"/>
      <c r="AQ144" s="37"/>
      <c r="AR144" s="37"/>
      <c r="AS144" s="37"/>
      <c r="AT144" s="37"/>
      <c r="AU144" s="37"/>
      <c r="AV144" s="37"/>
      <c r="AW144" s="37"/>
      <c r="AX144" s="37"/>
      <c r="AY144" s="37"/>
      <c r="AZ144" s="37"/>
      <c r="BA144" s="44"/>
    </row>
    <row r="145" spans="1:53" s="44" customFormat="1" ht="14">
      <c r="A145" s="256"/>
      <c r="B145" s="76" t="s">
        <v>1146</v>
      </c>
      <c r="C145" s="70"/>
      <c r="D145" s="203"/>
      <c r="E145" s="75"/>
      <c r="F145" s="37">
        <v>5170000</v>
      </c>
      <c r="G145" s="37">
        <v>4858166.625</v>
      </c>
      <c r="H145" s="37">
        <v>4465760.1932892632</v>
      </c>
      <c r="I145" s="37">
        <v>3757572.4963582568</v>
      </c>
      <c r="J145" s="37">
        <v>2689618.5219992828</v>
      </c>
      <c r="K145" s="37">
        <v>1355390.7976403085</v>
      </c>
      <c r="L145" s="37">
        <v>594984.82328133425</v>
      </c>
      <c r="M145" s="37">
        <v>517000</v>
      </c>
      <c r="N145" s="37">
        <v>517000</v>
      </c>
      <c r="O145" s="37">
        <v>517000</v>
      </c>
      <c r="P145" s="37">
        <v>517000</v>
      </c>
      <c r="Q145" s="37">
        <v>517000</v>
      </c>
      <c r="R145" s="37">
        <v>517000</v>
      </c>
      <c r="S145" s="37">
        <v>517000</v>
      </c>
      <c r="T145" s="37">
        <v>517000</v>
      </c>
      <c r="U145" s="37">
        <v>0</v>
      </c>
      <c r="V145" s="37">
        <v>0</v>
      </c>
      <c r="W145" s="37">
        <v>0</v>
      </c>
      <c r="X145" s="37">
        <v>0</v>
      </c>
      <c r="Y145" s="37">
        <v>0</v>
      </c>
      <c r="Z145" s="37">
        <v>0</v>
      </c>
      <c r="AA145" s="37">
        <v>0</v>
      </c>
      <c r="AB145" s="37">
        <v>0</v>
      </c>
      <c r="AC145" s="37">
        <v>0</v>
      </c>
      <c r="AD145" s="37">
        <v>0</v>
      </c>
      <c r="AE145" s="65">
        <v>0</v>
      </c>
      <c r="AF145" s="37"/>
      <c r="AG145" s="37"/>
      <c r="AH145" s="37"/>
      <c r="AI145" s="37"/>
      <c r="AJ145" s="37"/>
      <c r="AK145" s="37"/>
      <c r="AL145" s="37"/>
      <c r="AM145" s="37"/>
      <c r="AN145" s="213">
        <v>0</v>
      </c>
      <c r="AO145" s="35"/>
      <c r="AP145" s="37"/>
      <c r="AQ145" s="37"/>
      <c r="AR145" s="37"/>
      <c r="AS145" s="37"/>
      <c r="AT145" s="37"/>
      <c r="AU145" s="37"/>
      <c r="AV145" s="37"/>
      <c r="AW145" s="37"/>
      <c r="AX145" s="37"/>
      <c r="AY145" s="37"/>
      <c r="AZ145" s="37"/>
    </row>
    <row r="146" spans="1:53" s="43" customFormat="1" ht="14" hidden="1">
      <c r="A146" s="256"/>
      <c r="B146" s="74"/>
      <c r="C146" s="73"/>
      <c r="D146" s="20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72"/>
      <c r="AG146" s="72"/>
      <c r="AH146" s="72"/>
      <c r="AI146" s="72"/>
      <c r="AJ146" s="72"/>
      <c r="AK146" s="72"/>
      <c r="AL146" s="40"/>
      <c r="AM146" s="40"/>
      <c r="AN146" s="257"/>
      <c r="AO146" s="35"/>
      <c r="AP146" s="37"/>
      <c r="AQ146" s="37"/>
      <c r="AR146" s="37"/>
      <c r="AS146" s="37"/>
      <c r="AT146" s="37"/>
      <c r="AU146" s="37"/>
      <c r="AV146" s="37"/>
      <c r="AW146" s="37"/>
      <c r="AX146" s="37"/>
      <c r="AY146" s="37"/>
      <c r="AZ146" s="37"/>
      <c r="BA146" s="44"/>
    </row>
    <row r="147" spans="1:53" s="43" customFormat="1" ht="14">
      <c r="A147" s="256"/>
      <c r="B147" s="69" t="s">
        <v>1147</v>
      </c>
      <c r="C147" s="70"/>
      <c r="D147" s="203"/>
      <c r="E147" s="37"/>
      <c r="F147" s="70" t="s">
        <v>1148</v>
      </c>
      <c r="G147" s="70" t="s">
        <v>1148</v>
      </c>
      <c r="H147" s="70" t="s">
        <v>1148</v>
      </c>
      <c r="I147" s="70" t="s">
        <v>1148</v>
      </c>
      <c r="J147" s="70" t="s">
        <v>1148</v>
      </c>
      <c r="K147" s="70" t="s">
        <v>1148</v>
      </c>
      <c r="L147" s="70" t="s">
        <v>1148</v>
      </c>
      <c r="M147" s="70" t="s">
        <v>1148</v>
      </c>
      <c r="N147" s="70" t="s">
        <v>1148</v>
      </c>
      <c r="O147" s="70" t="s">
        <v>1148</v>
      </c>
      <c r="P147" s="70" t="s">
        <v>1148</v>
      </c>
      <c r="Q147" s="70" t="s">
        <v>1148</v>
      </c>
      <c r="R147" s="70" t="s">
        <v>1148</v>
      </c>
      <c r="S147" s="70" t="s">
        <v>1148</v>
      </c>
      <c r="T147" s="70" t="s">
        <v>1148</v>
      </c>
      <c r="U147" s="70" t="s">
        <v>1148</v>
      </c>
      <c r="V147" s="70" t="s">
        <v>1148</v>
      </c>
      <c r="W147" s="70" t="s">
        <v>1148</v>
      </c>
      <c r="X147" s="70" t="s">
        <v>1148</v>
      </c>
      <c r="Y147" s="70"/>
      <c r="Z147" s="70" t="s">
        <v>1148</v>
      </c>
      <c r="AA147" s="70" t="s">
        <v>1148</v>
      </c>
      <c r="AB147" s="70" t="s">
        <v>1148</v>
      </c>
      <c r="AC147" s="70" t="s">
        <v>1148</v>
      </c>
      <c r="AD147" s="70" t="s">
        <v>1148</v>
      </c>
      <c r="AE147" s="70"/>
      <c r="AF147" s="68"/>
      <c r="AG147" s="68"/>
      <c r="AH147" s="68"/>
      <c r="AI147" s="68"/>
      <c r="AJ147" s="68"/>
      <c r="AK147" s="68"/>
      <c r="AL147" s="37"/>
      <c r="AM147" s="37"/>
      <c r="AN147" s="213"/>
      <c r="AO147" s="35"/>
      <c r="AP147" s="37"/>
      <c r="AQ147" s="37"/>
      <c r="AR147" s="37"/>
      <c r="AS147" s="37"/>
      <c r="AT147" s="37"/>
      <c r="AU147" s="37"/>
      <c r="AV147" s="37"/>
      <c r="AW147" s="37"/>
      <c r="AX147" s="37"/>
      <c r="AY147" s="37"/>
      <c r="AZ147" s="37"/>
      <c r="BA147" s="44"/>
    </row>
    <row r="148" spans="1:53" s="43" customFormat="1" ht="14">
      <c r="A148" s="256"/>
      <c r="B148" s="69" t="s">
        <v>1149</v>
      </c>
      <c r="C148" s="70"/>
      <c r="D148" s="203"/>
      <c r="E148" s="37"/>
      <c r="F148" s="37">
        <v>311833.375</v>
      </c>
      <c r="G148" s="37">
        <v>704239.80671073718</v>
      </c>
      <c r="H148" s="37">
        <v>1412427.5036417434</v>
      </c>
      <c r="I148" s="37">
        <v>2480381.4780007177</v>
      </c>
      <c r="J148" s="37">
        <v>3814609.2023596922</v>
      </c>
      <c r="K148" s="37">
        <v>4575015.1767186662</v>
      </c>
      <c r="L148" s="37">
        <v>4653000</v>
      </c>
      <c r="M148" s="37">
        <v>4653000</v>
      </c>
      <c r="N148" s="37">
        <v>4653000</v>
      </c>
      <c r="O148" s="37">
        <v>4653000</v>
      </c>
      <c r="P148" s="37">
        <v>4653000</v>
      </c>
      <c r="Q148" s="37">
        <v>4653000</v>
      </c>
      <c r="R148" s="37">
        <v>4653000</v>
      </c>
      <c r="S148" s="37">
        <v>4653000</v>
      </c>
      <c r="T148" s="37">
        <v>5170000</v>
      </c>
      <c r="U148" s="37">
        <v>5170000</v>
      </c>
      <c r="V148" s="37">
        <v>5170000</v>
      </c>
      <c r="W148" s="37">
        <v>5170000</v>
      </c>
      <c r="X148" s="37">
        <v>5170000</v>
      </c>
      <c r="Y148" s="37">
        <v>5170000</v>
      </c>
      <c r="Z148" s="37">
        <v>5170000</v>
      </c>
      <c r="AA148" s="37">
        <v>5170000</v>
      </c>
      <c r="AB148" s="37">
        <v>5170000</v>
      </c>
      <c r="AC148" s="37">
        <v>5170000</v>
      </c>
      <c r="AD148" s="37">
        <v>5170000</v>
      </c>
      <c r="AE148" s="37">
        <v>5170000</v>
      </c>
      <c r="AF148" s="37">
        <v>5170000</v>
      </c>
      <c r="AG148" s="37">
        <v>5170000</v>
      </c>
      <c r="AH148" s="37">
        <v>5170000</v>
      </c>
      <c r="AI148" s="37">
        <v>5170000</v>
      </c>
      <c r="AJ148" s="68"/>
      <c r="AK148" s="68"/>
      <c r="AL148" s="37"/>
      <c r="AM148" s="37"/>
      <c r="AN148" s="213"/>
      <c r="AO148" s="35"/>
      <c r="AP148" s="37"/>
      <c r="AQ148" s="37"/>
      <c r="AR148" s="37"/>
      <c r="AS148" s="37"/>
      <c r="AT148" s="37"/>
      <c r="AU148" s="37"/>
      <c r="AV148" s="37"/>
      <c r="AW148" s="37"/>
      <c r="AX148" s="37"/>
      <c r="AY148" s="37"/>
      <c r="AZ148" s="37"/>
      <c r="BA148" s="44"/>
    </row>
    <row r="149" spans="1:53" hidden="1">
      <c r="A149" s="212"/>
      <c r="B149" s="70" t="s">
        <v>1150</v>
      </c>
      <c r="C149" s="70"/>
      <c r="D149" s="187"/>
      <c r="E149" s="67"/>
      <c r="F149" s="37">
        <v>779.58343749999995</v>
      </c>
      <c r="G149" s="37">
        <v>1760.5995167768431</v>
      </c>
      <c r="H149" s="37">
        <v>3531.0687591043584</v>
      </c>
      <c r="I149" s="37">
        <v>6200.9536950017937</v>
      </c>
      <c r="J149" s="37">
        <v>9536.5230058992292</v>
      </c>
      <c r="K149" s="37">
        <v>11437.537941796667</v>
      </c>
      <c r="L149" s="37">
        <v>11632.5</v>
      </c>
      <c r="M149" s="37">
        <v>11632.5</v>
      </c>
      <c r="N149" s="37">
        <v>11632.5</v>
      </c>
      <c r="O149" s="37">
        <v>11632.5</v>
      </c>
      <c r="P149" s="37">
        <v>11632.5</v>
      </c>
      <c r="Q149" s="37">
        <v>11632.5</v>
      </c>
      <c r="R149" s="37">
        <v>11632.5</v>
      </c>
      <c r="S149" s="37">
        <v>11632.5</v>
      </c>
      <c r="T149" s="37">
        <v>12925</v>
      </c>
      <c r="U149" s="37">
        <v>12925</v>
      </c>
      <c r="V149" s="37">
        <v>12925</v>
      </c>
      <c r="W149" s="37">
        <v>12925</v>
      </c>
      <c r="X149" s="37">
        <v>12925</v>
      </c>
      <c r="Y149" s="37">
        <v>12925</v>
      </c>
      <c r="Z149" s="37">
        <v>12925</v>
      </c>
      <c r="AA149" s="37">
        <v>12925</v>
      </c>
      <c r="AB149" s="37">
        <v>12925</v>
      </c>
      <c r="AC149" s="37">
        <v>12925</v>
      </c>
      <c r="AD149" s="37">
        <v>12925</v>
      </c>
      <c r="AE149" s="37">
        <v>12925</v>
      </c>
      <c r="AF149" s="37">
        <v>12925</v>
      </c>
      <c r="AG149" s="37">
        <v>12925</v>
      </c>
      <c r="AH149" s="37">
        <v>12925</v>
      </c>
      <c r="AI149" s="37">
        <v>12925</v>
      </c>
      <c r="AJ149" s="37"/>
      <c r="AK149" s="37"/>
      <c r="AL149" s="37"/>
      <c r="AM149" s="37"/>
      <c r="AN149" s="213">
        <v>281406.26635607891</v>
      </c>
    </row>
    <row r="150" spans="1:53" hidden="1">
      <c r="A150" s="212"/>
      <c r="B150" s="66"/>
      <c r="C150" s="66"/>
      <c r="D150" s="18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65"/>
      <c r="AC150" s="37">
        <v>0</v>
      </c>
      <c r="AE150" s="37"/>
      <c r="AF150" s="37"/>
      <c r="AG150" s="37"/>
      <c r="AH150" s="37"/>
      <c r="AI150" s="37"/>
      <c r="AJ150" s="37"/>
      <c r="AK150" s="37"/>
      <c r="AL150" s="37"/>
      <c r="AM150" s="37"/>
      <c r="AN150" s="213"/>
    </row>
    <row r="151" spans="1:53" ht="14" hidden="1">
      <c r="A151" s="212"/>
      <c r="B151" s="37"/>
      <c r="C151" s="37"/>
      <c r="D151" s="187"/>
      <c r="E151" s="44"/>
      <c r="F151" s="37"/>
      <c r="G151" s="37"/>
      <c r="H151" s="37"/>
      <c r="I151" s="37"/>
      <c r="J151" s="37"/>
      <c r="K151" s="37"/>
      <c r="L151" s="37"/>
      <c r="M151" s="37"/>
      <c r="N151" s="37"/>
      <c r="O151" s="37"/>
      <c r="P151" s="37"/>
      <c r="Q151" s="37"/>
      <c r="R151" s="37"/>
      <c r="S151" s="37"/>
      <c r="T151" s="37"/>
      <c r="U151" s="37"/>
      <c r="V151" s="37">
        <v>1118027</v>
      </c>
      <c r="W151" s="37">
        <v>1080962.6666666667</v>
      </c>
      <c r="X151" s="37"/>
      <c r="Y151" s="37"/>
      <c r="Z151" s="37"/>
      <c r="AA151" s="37"/>
      <c r="AB151" s="65"/>
      <c r="AC151" s="37">
        <v>0</v>
      </c>
      <c r="AE151" s="37"/>
      <c r="AF151" s="37"/>
      <c r="AG151" s="37"/>
      <c r="AH151" s="37"/>
      <c r="AI151" s="37"/>
      <c r="AJ151" s="37"/>
      <c r="AK151" s="37"/>
      <c r="AL151" s="37"/>
      <c r="AM151" s="37"/>
      <c r="AN151" s="213"/>
    </row>
    <row r="152" spans="1:53" s="43" customFormat="1" ht="14" hidden="1">
      <c r="A152" s="256"/>
      <c r="B152" s="44" t="s">
        <v>1151</v>
      </c>
      <c r="C152" s="44"/>
      <c r="D152" s="258"/>
      <c r="E152" s="44"/>
      <c r="F152" s="49"/>
      <c r="G152" s="37"/>
      <c r="H152" s="37"/>
      <c r="I152" s="44"/>
      <c r="J152" s="44"/>
      <c r="K152" s="44"/>
      <c r="L152" s="44"/>
      <c r="M152" s="44"/>
      <c r="N152" s="44"/>
      <c r="O152" s="44"/>
      <c r="P152" s="44"/>
      <c r="Q152" s="44"/>
      <c r="R152" s="44"/>
      <c r="S152" s="51"/>
      <c r="T152" s="44"/>
      <c r="U152" s="44"/>
      <c r="V152" s="44">
        <v>1118027</v>
      </c>
      <c r="W152" s="44">
        <v>1080962.6666666667</v>
      </c>
      <c r="X152" s="44"/>
      <c r="Y152" s="44"/>
      <c r="Z152" s="44"/>
      <c r="AA152" s="44"/>
      <c r="AB152" s="48"/>
      <c r="AC152" s="44"/>
      <c r="AD152" s="44"/>
      <c r="AE152" s="44"/>
      <c r="AF152" s="44"/>
      <c r="AG152" s="44"/>
      <c r="AH152" s="44"/>
      <c r="AI152" s="44"/>
      <c r="AJ152" s="44"/>
      <c r="AK152" s="259"/>
      <c r="AL152" s="44"/>
      <c r="AM152" s="44"/>
      <c r="AN152" s="260"/>
    </row>
    <row r="153" spans="1:53" s="43" customFormat="1" ht="14" hidden="1">
      <c r="A153" s="256"/>
      <c r="B153" s="44"/>
      <c r="C153" s="44"/>
      <c r="D153" s="258"/>
      <c r="E153" s="44"/>
      <c r="F153" s="49"/>
      <c r="G153" s="37"/>
      <c r="H153" s="37"/>
      <c r="I153" s="44"/>
      <c r="J153" s="44"/>
      <c r="K153" s="44"/>
      <c r="L153" s="44"/>
      <c r="M153" s="44"/>
      <c r="N153" s="44"/>
      <c r="O153" s="44"/>
      <c r="P153" s="44"/>
      <c r="Q153" s="44"/>
      <c r="R153" s="44"/>
      <c r="S153" s="51"/>
      <c r="T153" s="44"/>
      <c r="U153" s="44"/>
      <c r="V153" s="44"/>
      <c r="W153" s="44"/>
      <c r="X153" s="44"/>
      <c r="Y153" s="44"/>
      <c r="Z153" s="44"/>
      <c r="AA153" s="44"/>
      <c r="AB153" s="48"/>
      <c r="AC153" s="44"/>
      <c r="AD153" s="44"/>
      <c r="AE153" s="44"/>
      <c r="AF153" s="44"/>
      <c r="AG153" s="44"/>
      <c r="AH153" s="44"/>
      <c r="AI153" s="44"/>
      <c r="AJ153" s="44"/>
      <c r="AK153" s="259"/>
      <c r="AL153" s="44"/>
      <c r="AM153" s="44"/>
      <c r="AN153" s="260"/>
    </row>
    <row r="154" spans="1:53" s="43" customFormat="1" ht="14" hidden="1">
      <c r="A154" s="256"/>
      <c r="B154" s="51" t="s">
        <v>1152</v>
      </c>
      <c r="C154" s="51"/>
      <c r="D154" s="207">
        <v>13</v>
      </c>
      <c r="E154" s="261" t="s">
        <v>1153</v>
      </c>
      <c r="F154" s="261"/>
      <c r="G154" s="44"/>
      <c r="H154" s="44"/>
      <c r="I154" s="44"/>
      <c r="J154" s="44"/>
      <c r="K154" s="44"/>
      <c r="L154" s="44"/>
      <c r="M154" s="44"/>
      <c r="N154" s="44"/>
      <c r="O154" s="44"/>
      <c r="P154" s="44"/>
      <c r="Q154" s="44"/>
      <c r="R154" s="44"/>
      <c r="S154" s="44"/>
      <c r="T154" s="44"/>
      <c r="U154" s="44"/>
      <c r="V154" s="44"/>
      <c r="W154" s="44"/>
      <c r="X154" s="44"/>
      <c r="Y154" s="44"/>
      <c r="Z154" s="44"/>
      <c r="AA154" s="44"/>
      <c r="AB154" s="48"/>
      <c r="AC154" s="44"/>
      <c r="AD154" s="44"/>
      <c r="AE154" s="44"/>
      <c r="AF154" s="44"/>
      <c r="AG154" s="44"/>
      <c r="AH154" s="44"/>
      <c r="AI154" s="44"/>
      <c r="AJ154" s="44"/>
      <c r="AK154" s="44"/>
      <c r="AL154" s="44"/>
      <c r="AM154" s="44"/>
      <c r="AN154" s="260">
        <v>0</v>
      </c>
    </row>
    <row r="155" spans="1:53" s="43" customFormat="1" ht="14" hidden="1">
      <c r="A155" s="256"/>
      <c r="B155" s="70" t="s">
        <v>1154</v>
      </c>
      <c r="C155" s="70"/>
      <c r="D155" s="258" t="s">
        <v>1155</v>
      </c>
      <c r="E155" s="37"/>
      <c r="F155" s="37"/>
      <c r="G155" s="37"/>
      <c r="H155" s="37"/>
      <c r="I155" s="44"/>
      <c r="J155" s="44"/>
      <c r="K155" s="44"/>
      <c r="L155" s="44"/>
      <c r="M155" s="44"/>
      <c r="N155" s="44"/>
      <c r="O155" s="44"/>
      <c r="P155" s="44"/>
      <c r="Q155" s="44"/>
      <c r="R155" s="44"/>
      <c r="S155" s="44"/>
      <c r="T155" s="44"/>
      <c r="U155" s="44"/>
      <c r="V155" s="44"/>
      <c r="W155" s="44"/>
      <c r="X155" s="44"/>
      <c r="Y155" s="44"/>
      <c r="Z155" s="44"/>
      <c r="AA155" s="44"/>
      <c r="AB155" s="48"/>
      <c r="AC155" s="44"/>
      <c r="AD155" s="44"/>
      <c r="AE155" s="44"/>
      <c r="AF155" s="44"/>
      <c r="AG155" s="44"/>
      <c r="AH155" s="44"/>
      <c r="AI155" s="44"/>
      <c r="AJ155" s="44"/>
      <c r="AK155" s="44"/>
      <c r="AL155" s="44"/>
      <c r="AM155" s="44"/>
      <c r="AN155" s="260"/>
    </row>
    <row r="156" spans="1:53" s="43" customFormat="1" ht="14" hidden="1">
      <c r="A156" s="256"/>
      <c r="B156" s="37"/>
      <c r="C156" s="37"/>
      <c r="D156" s="208"/>
      <c r="E156" s="37"/>
      <c r="F156" s="37"/>
      <c r="G156" s="37"/>
      <c r="H156" s="37"/>
      <c r="I156" s="44"/>
      <c r="J156" s="44"/>
      <c r="K156" s="44"/>
      <c r="L156" s="44"/>
      <c r="M156" s="44"/>
      <c r="N156" s="44"/>
      <c r="O156" s="44"/>
      <c r="P156" s="44"/>
      <c r="Q156" s="44"/>
      <c r="R156" s="44"/>
      <c r="S156" s="51"/>
      <c r="T156" s="44"/>
      <c r="U156" s="44"/>
      <c r="V156" s="44"/>
      <c r="W156" s="44"/>
      <c r="X156" s="44"/>
      <c r="Y156" s="44"/>
      <c r="Z156" s="44"/>
      <c r="AA156" s="44"/>
      <c r="AB156" s="48"/>
      <c r="AC156" s="44"/>
      <c r="AD156" s="44"/>
      <c r="AE156" s="44"/>
      <c r="AF156" s="44"/>
      <c r="AG156" s="44"/>
      <c r="AH156" s="44"/>
      <c r="AI156" s="44"/>
      <c r="AJ156" s="44"/>
      <c r="AK156" s="44"/>
      <c r="AL156" s="44"/>
      <c r="AM156" s="44"/>
      <c r="AN156" s="260">
        <v>0</v>
      </c>
    </row>
    <row r="157" spans="1:53" s="43" customFormat="1" ht="14" hidden="1">
      <c r="A157" s="256"/>
      <c r="B157" s="37" t="s">
        <v>1156</v>
      </c>
      <c r="C157" s="37"/>
      <c r="D157" s="208"/>
      <c r="E157" s="37"/>
      <c r="F157" s="37"/>
      <c r="G157" s="37"/>
      <c r="H157" s="37"/>
      <c r="I157" s="44"/>
      <c r="J157" s="44"/>
      <c r="K157" s="44"/>
      <c r="L157" s="44"/>
      <c r="M157" s="44"/>
      <c r="N157" s="44"/>
      <c r="O157" s="44"/>
      <c r="P157" s="44"/>
      <c r="Q157" s="44"/>
      <c r="R157" s="44"/>
      <c r="S157" s="44"/>
      <c r="T157" s="44"/>
      <c r="U157" s="44"/>
      <c r="V157" s="44"/>
      <c r="W157" s="44"/>
      <c r="X157" s="44"/>
      <c r="Y157" s="44"/>
      <c r="Z157" s="44"/>
      <c r="AA157" s="44"/>
      <c r="AB157" s="48"/>
      <c r="AC157" s="44"/>
      <c r="AD157" s="44"/>
      <c r="AE157" s="44"/>
      <c r="AF157" s="44"/>
      <c r="AG157" s="44"/>
      <c r="AH157" s="44"/>
      <c r="AI157" s="44"/>
      <c r="AJ157" s="44"/>
      <c r="AK157" s="44"/>
      <c r="AL157" s="44"/>
      <c r="AM157" s="44"/>
      <c r="AN157" s="260"/>
    </row>
    <row r="158" spans="1:53" s="43" customFormat="1" ht="14" hidden="1">
      <c r="A158" s="256"/>
      <c r="B158" s="63" t="s">
        <v>1157</v>
      </c>
      <c r="C158" s="63"/>
      <c r="D158" s="59">
        <v>1</v>
      </c>
      <c r="E158" s="58">
        <v>1823015.1875</v>
      </c>
      <c r="F158" s="58"/>
      <c r="G158" s="62"/>
      <c r="H158" s="61"/>
      <c r="I158" s="44"/>
      <c r="J158" s="44"/>
      <c r="K158" s="44"/>
      <c r="L158" s="44"/>
      <c r="M158" s="44"/>
      <c r="N158" s="44"/>
      <c r="O158" s="44"/>
      <c r="P158" s="44"/>
      <c r="Q158" s="44"/>
      <c r="R158" s="44"/>
      <c r="S158" s="44"/>
      <c r="T158" s="44"/>
      <c r="U158" s="44"/>
      <c r="V158" s="44"/>
      <c r="W158" s="44"/>
      <c r="X158" s="44"/>
      <c r="Y158" s="44"/>
      <c r="Z158" s="44"/>
      <c r="AA158" s="44"/>
      <c r="AB158" s="48"/>
      <c r="AC158" s="44"/>
      <c r="AD158" s="44"/>
      <c r="AE158" s="44"/>
      <c r="AF158" s="44"/>
      <c r="AG158" s="44"/>
      <c r="AH158" s="44"/>
      <c r="AI158" s="44"/>
      <c r="AJ158" s="44"/>
      <c r="AK158" s="44"/>
      <c r="AL158" s="44"/>
      <c r="AM158" s="44"/>
      <c r="AN158" s="260"/>
    </row>
    <row r="159" spans="1:53" s="43" customFormat="1" ht="14" hidden="1">
      <c r="A159" s="256"/>
      <c r="B159" s="63" t="s">
        <v>1158</v>
      </c>
      <c r="C159" s="63"/>
      <c r="D159" s="59">
        <v>1.4151258956530224</v>
      </c>
      <c r="E159" s="58">
        <v>2579796</v>
      </c>
      <c r="F159" s="58"/>
      <c r="G159" s="57"/>
      <c r="H159" s="64"/>
      <c r="I159" s="44"/>
      <c r="J159" s="44"/>
      <c r="K159" s="44"/>
      <c r="L159" s="44"/>
      <c r="M159" s="44"/>
      <c r="N159" s="44"/>
      <c r="O159" s="44"/>
      <c r="P159" s="44"/>
      <c r="Q159" s="44"/>
      <c r="R159" s="44"/>
      <c r="S159" s="44"/>
      <c r="T159" s="44"/>
      <c r="U159" s="44"/>
      <c r="V159" s="44"/>
      <c r="W159" s="44"/>
      <c r="X159" s="44"/>
      <c r="Y159" s="44"/>
      <c r="Z159" s="44"/>
      <c r="AA159" s="44"/>
      <c r="AB159" s="48"/>
      <c r="AC159" s="44"/>
      <c r="AD159" s="44"/>
      <c r="AE159" s="44"/>
      <c r="AF159" s="44"/>
      <c r="AG159" s="44"/>
      <c r="AH159" s="44"/>
      <c r="AI159" s="44"/>
      <c r="AJ159" s="44"/>
      <c r="AK159" s="44"/>
      <c r="AL159" s="44"/>
      <c r="AM159" s="44"/>
      <c r="AN159" s="260"/>
    </row>
    <row r="160" spans="1:53" s="43" customFormat="1" ht="14" hidden="1">
      <c r="A160" s="256"/>
      <c r="B160" s="63" t="s">
        <v>1159</v>
      </c>
      <c r="C160" s="63"/>
      <c r="D160" s="59">
        <v>0</v>
      </c>
      <c r="E160" s="58">
        <v>0</v>
      </c>
      <c r="F160" s="58"/>
      <c r="G160" s="57"/>
      <c r="H160" s="64"/>
      <c r="I160" s="44"/>
      <c r="J160" s="44"/>
      <c r="K160" s="44"/>
      <c r="L160" s="44"/>
      <c r="M160" s="44"/>
      <c r="N160" s="44"/>
      <c r="O160" s="44"/>
      <c r="P160" s="44"/>
      <c r="Q160" s="44"/>
      <c r="R160" s="44"/>
      <c r="S160" s="44"/>
      <c r="T160" s="44"/>
      <c r="U160" s="44"/>
      <c r="V160" s="44"/>
      <c r="W160" s="44"/>
      <c r="X160" s="44"/>
      <c r="Y160" s="44"/>
      <c r="Z160" s="44"/>
      <c r="AA160" s="44"/>
      <c r="AB160" s="48"/>
      <c r="AC160" s="44"/>
      <c r="AD160" s="44"/>
      <c r="AE160" s="44"/>
      <c r="AF160" s="44"/>
      <c r="AG160" s="44"/>
      <c r="AH160" s="44"/>
      <c r="AI160" s="44"/>
      <c r="AJ160" s="44"/>
      <c r="AK160" s="44"/>
      <c r="AL160" s="44"/>
      <c r="AM160" s="44"/>
      <c r="AN160" s="260"/>
    </row>
    <row r="161" spans="1:53" s="43" customFormat="1" ht="14" hidden="1">
      <c r="A161" s="256"/>
      <c r="B161" s="63" t="s">
        <v>1160</v>
      </c>
      <c r="C161" s="63"/>
      <c r="D161" s="59">
        <v>0</v>
      </c>
      <c r="E161" s="58">
        <v>0</v>
      </c>
      <c r="F161" s="58"/>
      <c r="G161" s="62"/>
      <c r="H161" s="61"/>
      <c r="I161" s="44"/>
      <c r="J161" s="44"/>
      <c r="K161" s="44"/>
      <c r="L161" s="44"/>
      <c r="M161" s="44"/>
      <c r="N161" s="44"/>
      <c r="O161" s="44"/>
      <c r="P161" s="44"/>
      <c r="Q161" s="44"/>
      <c r="R161" s="44"/>
      <c r="S161" s="44"/>
      <c r="T161" s="44"/>
      <c r="U161" s="44"/>
      <c r="V161" s="44"/>
      <c r="W161" s="44"/>
      <c r="X161" s="44"/>
      <c r="Y161" s="44"/>
      <c r="Z161" s="44"/>
      <c r="AA161" s="44"/>
      <c r="AB161" s="48"/>
      <c r="AC161" s="44"/>
      <c r="AD161" s="44"/>
      <c r="AE161" s="44"/>
      <c r="AF161" s="44"/>
      <c r="AG161" s="44"/>
      <c r="AH161" s="44"/>
      <c r="AI161" s="44"/>
      <c r="AJ161" s="44"/>
      <c r="AK161" s="44"/>
      <c r="AL161" s="44"/>
      <c r="AM161" s="44"/>
      <c r="AN161" s="260"/>
    </row>
    <row r="162" spans="1:53" s="43" customFormat="1" ht="14" hidden="1">
      <c r="A162" s="256"/>
      <c r="B162" s="63" t="s">
        <v>1161</v>
      </c>
      <c r="C162" s="63"/>
      <c r="D162" s="59">
        <v>0</v>
      </c>
      <c r="E162" s="58">
        <v>0</v>
      </c>
      <c r="F162" s="58"/>
      <c r="G162" s="62"/>
      <c r="H162" s="61"/>
      <c r="I162" s="44"/>
      <c r="J162" s="44"/>
      <c r="K162" s="44"/>
      <c r="L162" s="44"/>
      <c r="M162" s="44"/>
      <c r="N162" s="44"/>
      <c r="O162" s="44"/>
      <c r="P162" s="44"/>
      <c r="Q162" s="44"/>
      <c r="R162" s="44"/>
      <c r="S162" s="44"/>
      <c r="T162" s="44"/>
      <c r="U162" s="44"/>
      <c r="V162" s="44"/>
      <c r="W162" s="44"/>
      <c r="X162" s="44"/>
      <c r="Y162" s="44"/>
      <c r="Z162" s="44"/>
      <c r="AA162" s="44"/>
      <c r="AB162" s="48"/>
      <c r="AC162" s="44"/>
      <c r="AD162" s="44"/>
      <c r="AE162" s="44"/>
      <c r="AF162" s="44"/>
      <c r="AG162" s="44"/>
      <c r="AH162" s="44"/>
      <c r="AI162" s="44"/>
      <c r="AJ162" s="44"/>
      <c r="AK162" s="44"/>
      <c r="AL162" s="44"/>
      <c r="AM162" s="44"/>
      <c r="AN162" s="260"/>
    </row>
    <row r="163" spans="1:53" s="43" customFormat="1" ht="14" hidden="1">
      <c r="A163" s="256"/>
      <c r="B163" s="63"/>
      <c r="C163" s="63"/>
      <c r="D163" s="59"/>
      <c r="E163" s="58"/>
      <c r="F163" s="58"/>
      <c r="G163" s="62"/>
      <c r="H163" s="61"/>
      <c r="I163" s="44"/>
      <c r="J163" s="44"/>
      <c r="K163" s="44"/>
      <c r="L163" s="44"/>
      <c r="M163" s="44"/>
      <c r="N163" s="44"/>
      <c r="O163" s="44"/>
      <c r="P163" s="44"/>
      <c r="Q163" s="44"/>
      <c r="R163" s="44"/>
      <c r="S163" s="44"/>
      <c r="T163" s="44"/>
      <c r="U163" s="44"/>
      <c r="V163" s="44"/>
      <c r="W163" s="44"/>
      <c r="X163" s="44"/>
      <c r="Y163" s="44"/>
      <c r="Z163" s="44"/>
      <c r="AA163" s="44"/>
      <c r="AB163" s="48"/>
      <c r="AC163" s="44"/>
      <c r="AD163" s="44"/>
      <c r="AE163" s="44"/>
      <c r="AF163" s="44"/>
      <c r="AG163" s="44"/>
      <c r="AH163" s="44"/>
      <c r="AI163" s="44"/>
      <c r="AJ163" s="44"/>
      <c r="AK163" s="44"/>
      <c r="AL163" s="44"/>
      <c r="AM163" s="44"/>
      <c r="AN163" s="260"/>
    </row>
    <row r="164" spans="1:53" s="43" customFormat="1" ht="14" hidden="1">
      <c r="A164" s="256"/>
      <c r="B164" s="60" t="s">
        <v>82</v>
      </c>
      <c r="C164" s="60"/>
      <c r="D164" s="59">
        <v>2.4151258956530226</v>
      </c>
      <c r="E164" s="58">
        <v>1823015.1875</v>
      </c>
      <c r="F164" s="58"/>
      <c r="G164" s="57"/>
      <c r="H164" s="57"/>
      <c r="I164" s="44"/>
      <c r="J164" s="44"/>
      <c r="K164" s="44"/>
      <c r="L164" s="44"/>
      <c r="M164" s="44"/>
      <c r="N164" s="44"/>
      <c r="O164" s="44"/>
      <c r="P164" s="44"/>
      <c r="Q164" s="44"/>
      <c r="R164" s="44"/>
      <c r="S164" s="44"/>
      <c r="T164" s="44"/>
      <c r="U164" s="44"/>
      <c r="V164" s="44"/>
      <c r="W164" s="44"/>
      <c r="X164" s="44"/>
      <c r="Y164" s="44"/>
      <c r="Z164" s="44"/>
      <c r="AA164" s="44"/>
      <c r="AB164" s="48"/>
      <c r="AC164" s="44"/>
      <c r="AD164" s="44"/>
      <c r="AE164" s="44"/>
      <c r="AF164" s="44"/>
      <c r="AG164" s="44"/>
      <c r="AH164" s="44"/>
      <c r="AI164" s="44"/>
      <c r="AJ164" s="44"/>
      <c r="AK164" s="44"/>
      <c r="AL164" s="44"/>
      <c r="AM164" s="44"/>
      <c r="AN164" s="260"/>
    </row>
    <row r="165" spans="1:53" s="43" customFormat="1" ht="14" hidden="1">
      <c r="A165" s="256"/>
      <c r="B165" s="44"/>
      <c r="C165" s="44"/>
      <c r="D165" s="258"/>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8"/>
      <c r="AC165" s="44"/>
      <c r="AD165" s="44"/>
      <c r="AE165" s="44"/>
      <c r="AF165" s="44"/>
      <c r="AG165" s="44"/>
      <c r="AH165" s="44"/>
      <c r="AI165" s="44"/>
      <c r="AJ165" s="44"/>
      <c r="AK165" s="44"/>
      <c r="AL165" s="44"/>
      <c r="AM165" s="44"/>
      <c r="AN165" s="260"/>
      <c r="AP165" s="44"/>
      <c r="AQ165" s="44"/>
      <c r="AR165" s="44"/>
      <c r="AS165" s="44"/>
      <c r="AT165" s="44"/>
      <c r="AU165" s="44"/>
      <c r="AV165" s="44"/>
      <c r="AW165" s="44"/>
      <c r="AX165" s="44"/>
      <c r="AY165" s="44"/>
      <c r="AZ165" s="44"/>
      <c r="BA165" s="44"/>
    </row>
    <row r="166" spans="1:53" s="43" customFormat="1" ht="14" hidden="1">
      <c r="A166" s="256"/>
      <c r="B166" s="56"/>
      <c r="C166" s="44"/>
      <c r="D166" s="258"/>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8"/>
      <c r="AC166" s="44"/>
      <c r="AD166" s="44"/>
      <c r="AE166" s="44"/>
      <c r="AF166" s="44"/>
      <c r="AG166" s="44"/>
      <c r="AH166" s="44"/>
      <c r="AI166" s="44"/>
      <c r="AJ166" s="44"/>
      <c r="AK166" s="44"/>
      <c r="AL166" s="44"/>
      <c r="AM166" s="44"/>
      <c r="AN166" s="260"/>
      <c r="AO166" s="44"/>
      <c r="AP166" s="44"/>
      <c r="AQ166" s="44"/>
      <c r="AR166" s="44"/>
      <c r="AS166" s="44"/>
      <c r="AT166" s="44"/>
      <c r="AU166" s="44"/>
      <c r="AV166" s="44"/>
      <c r="AW166" s="44"/>
      <c r="AX166" s="44"/>
      <c r="AY166" s="44"/>
      <c r="AZ166" s="44"/>
      <c r="BA166" s="44"/>
    </row>
    <row r="167" spans="1:53" s="43" customFormat="1" ht="14" hidden="1">
      <c r="A167" s="256"/>
      <c r="B167" s="262"/>
      <c r="C167" s="262"/>
      <c r="D167" s="209"/>
      <c r="E167" s="44"/>
      <c r="F167" s="44"/>
      <c r="G167" s="44"/>
      <c r="H167" s="44"/>
      <c r="I167" s="44"/>
      <c r="J167" s="44"/>
      <c r="K167" s="44"/>
      <c r="L167" s="44"/>
      <c r="M167" s="44"/>
      <c r="N167" s="44"/>
      <c r="O167" s="44"/>
      <c r="P167" s="44"/>
      <c r="Q167" s="44"/>
      <c r="R167" s="44"/>
      <c r="S167" s="44"/>
      <c r="T167" s="44"/>
      <c r="U167" s="44"/>
      <c r="V167" s="44">
        <v>0</v>
      </c>
      <c r="W167" s="44"/>
      <c r="X167" s="44"/>
      <c r="Y167" s="44"/>
      <c r="Z167" s="44"/>
      <c r="AA167" s="44"/>
      <c r="AB167" s="48"/>
      <c r="AC167" s="44"/>
      <c r="AD167" s="44"/>
      <c r="AE167" s="44"/>
      <c r="AF167" s="44"/>
      <c r="AG167" s="44"/>
      <c r="AH167" s="44"/>
      <c r="AI167" s="44"/>
      <c r="AJ167" s="44"/>
      <c r="AK167" s="44"/>
      <c r="AL167" s="44"/>
      <c r="AM167" s="44"/>
      <c r="AN167" s="260"/>
      <c r="AO167" s="44"/>
      <c r="AP167" s="44"/>
      <c r="AQ167" s="44"/>
      <c r="AR167" s="44"/>
      <c r="AS167" s="44"/>
      <c r="AT167" s="44"/>
      <c r="AU167" s="44"/>
      <c r="AV167" s="44"/>
      <c r="AW167" s="44"/>
      <c r="AX167" s="44"/>
      <c r="AY167" s="44"/>
      <c r="AZ167" s="44"/>
      <c r="BA167" s="44"/>
    </row>
    <row r="168" spans="1:53" s="43" customFormat="1" ht="14" hidden="1">
      <c r="A168" s="256"/>
      <c r="B168" s="262"/>
      <c r="C168" s="262"/>
      <c r="D168" s="209"/>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8"/>
      <c r="AC168" s="44"/>
      <c r="AD168" s="44"/>
      <c r="AE168" s="44"/>
      <c r="AF168" s="44"/>
      <c r="AG168" s="44"/>
      <c r="AH168" s="44"/>
      <c r="AI168" s="44"/>
      <c r="AJ168" s="44"/>
      <c r="AK168" s="44"/>
      <c r="AL168" s="44"/>
      <c r="AM168" s="44"/>
      <c r="AN168" s="263"/>
      <c r="AO168" s="44"/>
      <c r="AP168" s="44"/>
      <c r="AQ168" s="44"/>
      <c r="AR168" s="44"/>
      <c r="AS168" s="44"/>
      <c r="AT168" s="44"/>
      <c r="AU168" s="44"/>
      <c r="AV168" s="44"/>
      <c r="AW168" s="44"/>
      <c r="AX168" s="44"/>
      <c r="AY168" s="44"/>
      <c r="AZ168" s="44"/>
      <c r="BA168" s="44"/>
    </row>
    <row r="169" spans="1:53" ht="13">
      <c r="A169" s="212"/>
      <c r="B169" s="55" t="s">
        <v>1162</v>
      </c>
      <c r="C169" s="55"/>
      <c r="D169" s="210"/>
      <c r="E169" s="54">
        <v>10925000</v>
      </c>
      <c r="F169" s="54">
        <v>0</v>
      </c>
      <c r="G169" s="54">
        <v>1299.3057291666667</v>
      </c>
      <c r="H169" s="54">
        <v>2934.332527961405</v>
      </c>
      <c r="I169" s="54">
        <v>4166.666666666667</v>
      </c>
      <c r="J169" s="54">
        <v>4166.666666666667</v>
      </c>
      <c r="K169" s="54">
        <v>4166.666666666667</v>
      </c>
      <c r="L169" s="54">
        <v>6821.9458333333341</v>
      </c>
      <c r="M169" s="54">
        <v>12011.180959351281</v>
      </c>
      <c r="N169" s="54">
        <v>17238.293412066527</v>
      </c>
      <c r="O169" s="54">
        <v>20790.495395834751</v>
      </c>
      <c r="P169" s="54">
        <v>22336.581033702012</v>
      </c>
      <c r="Q169" s="54">
        <v>23768.729007560385</v>
      </c>
      <c r="R169" s="54">
        <v>25206.844264643169</v>
      </c>
      <c r="S169" s="54">
        <v>25206.844264643169</v>
      </c>
      <c r="T169" s="54">
        <v>25206.844264643169</v>
      </c>
      <c r="U169" s="54">
        <v>25206.844264643169</v>
      </c>
      <c r="V169" s="54">
        <v>25206.844264643169</v>
      </c>
      <c r="W169" s="54">
        <v>0</v>
      </c>
      <c r="X169" s="54">
        <v>0</v>
      </c>
      <c r="Y169" s="54">
        <v>0</v>
      </c>
      <c r="Z169" s="54">
        <v>0</v>
      </c>
      <c r="AA169" s="54">
        <v>0</v>
      </c>
      <c r="AB169" s="54">
        <v>0</v>
      </c>
      <c r="AC169" s="54">
        <v>0</v>
      </c>
      <c r="AD169" s="54">
        <v>0</v>
      </c>
      <c r="AE169" s="54"/>
      <c r="AF169" s="53"/>
      <c r="AG169" s="53"/>
      <c r="AH169" s="53"/>
      <c r="AI169" s="53"/>
      <c r="AJ169" s="53"/>
      <c r="AK169" s="53"/>
      <c r="AL169" s="53"/>
      <c r="AM169" s="53"/>
      <c r="AN169" s="264">
        <v>245735.08522219225</v>
      </c>
      <c r="AO169" s="37"/>
      <c r="AP169" s="37"/>
      <c r="AQ169" s="37"/>
      <c r="AR169" s="37"/>
      <c r="AS169" s="37"/>
      <c r="AT169" s="37"/>
      <c r="AU169" s="37"/>
      <c r="AV169" s="37"/>
      <c r="AW169" s="37"/>
      <c r="AX169" s="37"/>
      <c r="AY169" s="37"/>
      <c r="AZ169" s="37"/>
      <c r="BA169" s="37"/>
    </row>
    <row r="170" spans="1:53" ht="13.5" thickBot="1">
      <c r="A170" s="265"/>
      <c r="B170" s="266" t="s">
        <v>1163</v>
      </c>
      <c r="C170" s="266"/>
      <c r="D170" s="267"/>
      <c r="E170" s="181"/>
      <c r="F170" s="181">
        <v>311833.375</v>
      </c>
      <c r="G170" s="93">
        <v>704239.80671073718</v>
      </c>
      <c r="H170" s="93">
        <v>1000000</v>
      </c>
      <c r="I170" s="93">
        <v>1000000</v>
      </c>
      <c r="J170" s="93">
        <v>1000000</v>
      </c>
      <c r="K170" s="93">
        <v>1637267</v>
      </c>
      <c r="L170" s="93">
        <v>2882683.430244307</v>
      </c>
      <c r="M170" s="93">
        <v>4137190.4188959659</v>
      </c>
      <c r="N170" s="93">
        <v>4989718.8950003404</v>
      </c>
      <c r="O170" s="93">
        <v>5360779.448088483</v>
      </c>
      <c r="P170" s="93">
        <v>5704494.9618144929</v>
      </c>
      <c r="Q170" s="93">
        <v>6049642.6235143607</v>
      </c>
      <c r="R170" s="93">
        <v>6049642.6235143607</v>
      </c>
      <c r="S170" s="93">
        <v>6049642.6235143607</v>
      </c>
      <c r="T170" s="93">
        <v>6049642.6235143607</v>
      </c>
      <c r="U170" s="93">
        <v>6049642.6235143607</v>
      </c>
      <c r="V170" s="93">
        <v>0</v>
      </c>
      <c r="W170" s="93">
        <v>0</v>
      </c>
      <c r="X170" s="93">
        <v>0</v>
      </c>
      <c r="Y170" s="93">
        <v>0</v>
      </c>
      <c r="Z170" s="93">
        <v>0</v>
      </c>
      <c r="AA170" s="93">
        <v>0</v>
      </c>
      <c r="AB170" s="93">
        <v>0</v>
      </c>
      <c r="AC170" s="93">
        <v>0</v>
      </c>
      <c r="AD170" s="93"/>
      <c r="AE170" s="93"/>
      <c r="AF170" s="93">
        <v>0</v>
      </c>
      <c r="AG170" s="93">
        <v>0</v>
      </c>
      <c r="AH170" s="93">
        <v>0</v>
      </c>
      <c r="AI170" s="93">
        <v>0</v>
      </c>
      <c r="AJ170" s="93">
        <v>0</v>
      </c>
      <c r="AK170" s="93">
        <v>0</v>
      </c>
      <c r="AL170" s="93">
        <v>0</v>
      </c>
      <c r="AM170" s="93">
        <v>0</v>
      </c>
      <c r="AN170" s="219"/>
      <c r="AO170" s="37"/>
    </row>
    <row r="171" spans="1:53" s="43" customFormat="1" ht="21" customHeight="1">
      <c r="B171" s="47"/>
      <c r="C171" s="973" t="s">
        <v>1172</v>
      </c>
      <c r="D171" s="973"/>
      <c r="E171" s="973"/>
      <c r="F171" s="51"/>
      <c r="G171" s="44"/>
      <c r="H171" s="44"/>
      <c r="I171" s="44"/>
      <c r="J171" s="44"/>
      <c r="K171" s="44"/>
      <c r="L171" s="44"/>
      <c r="M171" s="44"/>
      <c r="N171" s="44"/>
      <c r="O171" s="44"/>
      <c r="P171" s="44"/>
      <c r="Q171" s="44"/>
      <c r="R171" s="44"/>
      <c r="S171" s="44"/>
      <c r="T171" s="44"/>
      <c r="U171" s="44"/>
      <c r="V171" s="44"/>
      <c r="W171" s="44"/>
      <c r="X171" s="44"/>
      <c r="Y171" s="44"/>
      <c r="Z171" s="44"/>
      <c r="AA171" s="44"/>
      <c r="AB171" s="48"/>
      <c r="AC171" s="44"/>
      <c r="AD171" s="44"/>
      <c r="AE171" s="44"/>
      <c r="AF171" s="44"/>
      <c r="AG171" s="44"/>
      <c r="AH171" s="44"/>
      <c r="AI171" s="44"/>
      <c r="AJ171" s="44"/>
      <c r="AK171" s="44"/>
      <c r="AL171" s="44"/>
      <c r="AM171" s="44"/>
      <c r="AN171" s="70" t="s">
        <v>1164</v>
      </c>
    </row>
    <row r="172" spans="1:53" s="43" customFormat="1" ht="15.5" customHeight="1">
      <c r="B172" s="47"/>
      <c r="C172" s="47"/>
      <c r="D172" s="209"/>
      <c r="E172" s="49"/>
      <c r="F172" s="49"/>
      <c r="G172" s="44"/>
      <c r="H172" s="44"/>
      <c r="I172" s="44"/>
      <c r="J172" s="44"/>
      <c r="K172" s="44"/>
      <c r="L172" s="44"/>
      <c r="M172" s="44"/>
      <c r="N172" s="44"/>
      <c r="O172" s="44"/>
      <c r="P172" s="44"/>
      <c r="Q172" s="44"/>
      <c r="R172" s="44"/>
      <c r="S172" s="44"/>
      <c r="T172" s="44"/>
      <c r="U172" s="44"/>
      <c r="V172" s="44"/>
      <c r="W172" s="44"/>
      <c r="X172" s="44"/>
      <c r="Y172" s="44"/>
      <c r="Z172" s="44"/>
      <c r="AA172" s="44"/>
      <c r="AB172" s="48"/>
      <c r="AC172" s="44"/>
      <c r="AD172" s="44"/>
      <c r="AE172" s="44"/>
      <c r="AF172" s="44"/>
      <c r="AG172" s="44"/>
      <c r="AH172" s="44"/>
      <c r="AI172" s="44"/>
      <c r="AJ172" s="44"/>
      <c r="AK172" s="44"/>
      <c r="AL172" s="44"/>
      <c r="AM172" s="44"/>
      <c r="AN172" s="44"/>
    </row>
    <row r="173" spans="1:53" s="43" customFormat="1" ht="80.25" customHeight="1">
      <c r="B173" s="47"/>
      <c r="C173" s="47"/>
      <c r="D173" s="209"/>
      <c r="E173" s="49"/>
      <c r="F173" s="49"/>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row>
    <row r="174" spans="1:53" s="43" customFormat="1" ht="80.25" customHeight="1">
      <c r="B174" s="47"/>
      <c r="C174" s="47"/>
      <c r="D174" s="20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4"/>
      <c r="AF174" s="44"/>
      <c r="AG174" s="44"/>
      <c r="AH174" s="44"/>
      <c r="AI174" s="44"/>
      <c r="AJ174" s="44"/>
      <c r="AK174" s="44"/>
      <c r="AL174" s="44"/>
      <c r="AM174" s="44"/>
      <c r="AN174" s="44"/>
    </row>
    <row r="175" spans="1:53" s="43" customFormat="1" ht="80.25" customHeight="1">
      <c r="B175" s="47"/>
      <c r="C175" s="47"/>
      <c r="D175" s="209"/>
      <c r="E175" s="49"/>
      <c r="F175" s="49"/>
      <c r="G175" s="44"/>
      <c r="H175" s="44"/>
      <c r="I175" s="44"/>
      <c r="J175" s="44"/>
      <c r="K175" s="44"/>
      <c r="L175" s="44"/>
      <c r="M175" s="44"/>
      <c r="N175" s="44"/>
      <c r="O175" s="44"/>
      <c r="P175" s="44"/>
      <c r="Q175" s="44"/>
      <c r="R175" s="44"/>
      <c r="S175" s="44"/>
      <c r="T175" s="44"/>
      <c r="U175" s="44"/>
      <c r="V175" s="44"/>
      <c r="W175" s="44"/>
      <c r="X175" s="44"/>
      <c r="Y175" s="44"/>
      <c r="Z175" s="44"/>
      <c r="AA175" s="44"/>
      <c r="AB175" s="48"/>
      <c r="AC175" s="44"/>
      <c r="AD175" s="44"/>
      <c r="AE175" s="44"/>
      <c r="AF175" s="44"/>
      <c r="AG175" s="44"/>
      <c r="AH175" s="44"/>
      <c r="AI175" s="44"/>
      <c r="AJ175" s="44"/>
      <c r="AK175" s="44"/>
      <c r="AL175" s="44"/>
      <c r="AM175" s="44"/>
      <c r="AN175" s="44"/>
    </row>
    <row r="176" spans="1:53" s="43" customFormat="1" ht="80.25" customHeight="1">
      <c r="B176" s="47"/>
      <c r="C176" s="47"/>
      <c r="D176" s="209"/>
      <c r="E176" s="49"/>
      <c r="G176" s="49"/>
      <c r="H176" s="49"/>
      <c r="I176" s="49"/>
      <c r="J176" s="49"/>
      <c r="K176" s="49"/>
      <c r="L176" s="49"/>
      <c r="M176" s="49"/>
      <c r="N176" s="49"/>
      <c r="O176" s="49"/>
      <c r="P176" s="49"/>
      <c r="Q176" s="49"/>
      <c r="R176" s="49"/>
      <c r="S176" s="49"/>
      <c r="T176" s="49"/>
      <c r="U176" s="49"/>
      <c r="V176" s="49"/>
      <c r="W176" s="49"/>
      <c r="X176" s="49"/>
      <c r="Y176" s="49"/>
      <c r="Z176" s="49"/>
      <c r="AA176" s="49"/>
      <c r="AB176" s="50"/>
      <c r="AC176" s="49"/>
      <c r="AD176" s="49"/>
      <c r="AE176" s="49"/>
      <c r="AF176" s="49"/>
      <c r="AG176" s="49"/>
      <c r="AH176" s="49"/>
      <c r="AI176" s="49"/>
      <c r="AJ176" s="49"/>
      <c r="AK176" s="49"/>
      <c r="AL176" s="49"/>
      <c r="AM176" s="49"/>
      <c r="AN176" s="49"/>
    </row>
    <row r="177" spans="2:42" s="43" customFormat="1" ht="80.25" customHeight="1">
      <c r="B177" s="47"/>
      <c r="C177" s="47"/>
      <c r="D177" s="209"/>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8"/>
      <c r="AC177" s="44"/>
      <c r="AD177" s="44"/>
      <c r="AE177" s="44"/>
      <c r="AF177" s="44"/>
      <c r="AG177" s="44"/>
      <c r="AH177" s="44"/>
      <c r="AI177" s="44"/>
      <c r="AJ177" s="44"/>
      <c r="AK177" s="44"/>
      <c r="AL177" s="44"/>
      <c r="AM177" s="44"/>
      <c r="AN177" s="44"/>
    </row>
    <row r="178" spans="2:42" s="43" customFormat="1" ht="80.25" customHeight="1">
      <c r="B178" s="46"/>
      <c r="C178" s="46"/>
      <c r="D178" s="656"/>
      <c r="AB178" s="45"/>
      <c r="AD178" s="44"/>
    </row>
    <row r="179" spans="2:42" s="43" customFormat="1" ht="80.25" customHeight="1">
      <c r="B179" s="47"/>
      <c r="C179" s="47"/>
      <c r="D179" s="656"/>
      <c r="F179" s="968"/>
      <c r="G179" s="968"/>
      <c r="AB179" s="45"/>
      <c r="AD179" s="44"/>
    </row>
    <row r="180" spans="2:42" ht="80.25" customHeight="1">
      <c r="I180" s="42"/>
    </row>
    <row r="181" spans="2:42" ht="80.25" customHeight="1"/>
    <row r="182" spans="2:42" ht="80.25" customHeight="1">
      <c r="F182" s="41"/>
    </row>
    <row r="183" spans="2:42" ht="80.25" customHeight="1"/>
    <row r="184" spans="2:42" ht="80.25" customHeight="1"/>
    <row r="185" spans="2:42" ht="80.25" customHeight="1">
      <c r="AP185" s="40"/>
    </row>
    <row r="186" spans="2:42" ht="80.25" customHeight="1"/>
    <row r="187" spans="2:42" ht="80.25" customHeight="1"/>
    <row r="188" spans="2:42" ht="80.25" customHeight="1">
      <c r="AP188" s="40"/>
    </row>
    <row r="189" spans="2:42" ht="80.25" customHeight="1"/>
  </sheetData>
  <mergeCells count="4">
    <mergeCell ref="F179:G179"/>
    <mergeCell ref="B2:E2"/>
    <mergeCell ref="B97:C97"/>
    <mergeCell ref="C171:E171"/>
  </mergeCells>
  <printOptions horizontalCentered="1" verticalCentered="1"/>
  <pageMargins left="0.25" right="0.25" top="0.25" bottom="0.25" header="0.5" footer="0.5"/>
  <pageSetup paperSize="5" scale="46" fitToWidth="5" orientation="landscape" r:id="rId1"/>
  <headerFooter alignWithMargins="0"/>
  <colBreaks count="2" manualBreakCount="2">
    <brk id="5" min="2" max="170" man="1"/>
    <brk id="17" min="2" max="170"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A26191"/>
  <sheetViews>
    <sheetView showGridLines="0" zoomScale="90" zoomScaleNormal="90" workbookViewId="0">
      <selection activeCell="D9" sqref="D9"/>
    </sheetView>
  </sheetViews>
  <sheetFormatPr defaultColWidth="9.1796875" defaultRowHeight="12.5"/>
  <cols>
    <col min="1" max="2" width="2.453125" style="32" customWidth="1"/>
    <col min="3" max="3" width="22.81640625" style="32" bestFit="1" customWidth="1"/>
    <col min="4" max="4" width="23.1796875" style="32" bestFit="1" customWidth="1"/>
    <col min="5" max="5" width="31.08984375" style="450" bestFit="1" customWidth="1"/>
    <col min="6" max="6" width="12" style="32" customWidth="1"/>
    <col min="7" max="7" width="10.6328125" style="32" customWidth="1"/>
    <col min="8" max="8" width="8.453125" style="32" customWidth="1"/>
    <col min="9" max="9" width="7.6328125" style="32" customWidth="1"/>
    <col min="10" max="11" width="6.6328125" style="32" customWidth="1"/>
    <col min="12" max="12" width="8.36328125" style="32" customWidth="1"/>
    <col min="13" max="14" width="2.453125" style="32" customWidth="1"/>
    <col min="15" max="16384" width="9.1796875" style="32"/>
  </cols>
  <sheetData>
    <row r="1" spans="2:27" ht="13" thickBot="1"/>
    <row r="2" spans="2:27">
      <c r="B2" s="451"/>
      <c r="C2" s="452"/>
      <c r="D2" s="452"/>
      <c r="E2" s="453"/>
      <c r="F2" s="452"/>
      <c r="G2" s="452"/>
      <c r="H2" s="452"/>
      <c r="I2" s="452"/>
      <c r="J2" s="452"/>
      <c r="K2" s="452"/>
      <c r="L2" s="452"/>
      <c r="M2" s="454"/>
    </row>
    <row r="3" spans="2:27" ht="15.5">
      <c r="B3" s="437"/>
      <c r="C3" s="838" t="s">
        <v>71</v>
      </c>
      <c r="D3" s="838"/>
      <c r="E3" s="838"/>
      <c r="F3" s="405"/>
      <c r="G3" s="405"/>
      <c r="H3" s="405"/>
      <c r="I3" s="405"/>
      <c r="J3" s="405"/>
      <c r="K3" s="405"/>
      <c r="L3" s="405"/>
      <c r="M3" s="290"/>
      <c r="AA3" s="400" t="s">
        <v>72</v>
      </c>
    </row>
    <row r="4" spans="2:27" ht="13">
      <c r="B4" s="437"/>
      <c r="C4" s="838"/>
      <c r="D4" s="838"/>
      <c r="E4" s="838"/>
      <c r="F4" s="641"/>
      <c r="G4" s="641"/>
      <c r="H4" s="641"/>
      <c r="I4" s="641"/>
      <c r="J4" s="641"/>
      <c r="K4" s="641"/>
      <c r="L4" s="641"/>
      <c r="M4" s="455"/>
      <c r="N4" s="456"/>
    </row>
    <row r="5" spans="2:27">
      <c r="B5" s="437"/>
      <c r="C5" s="645"/>
      <c r="D5" s="645"/>
      <c r="E5" s="645"/>
      <c r="F5" s="645"/>
      <c r="M5" s="455"/>
      <c r="N5" s="456"/>
    </row>
    <row r="6" spans="2:27" ht="26.25" customHeight="1" thickBot="1">
      <c r="B6" s="437"/>
      <c r="C6" s="839" t="s">
        <v>73</v>
      </c>
      <c r="D6" s="839"/>
      <c r="E6" s="839"/>
      <c r="F6" s="645"/>
      <c r="M6" s="290"/>
    </row>
    <row r="7" spans="2:27" ht="16.75" customHeight="1" thickBot="1">
      <c r="B7" s="457"/>
      <c r="C7" s="458"/>
      <c r="D7" s="458"/>
      <c r="E7" s="459"/>
      <c r="G7" s="849" t="str">
        <f>AA3</f>
        <v xml:space="preserve">This workbook uses the TDCs and HCCs in accordance with HUD Notice PIH-2011-38 (HA), as updated to include HUD's most recent TDC and HCC limits, which can be found on the Capital Fund Program website. </v>
      </c>
      <c r="H7" s="850"/>
      <c r="I7" s="850"/>
      <c r="J7" s="850"/>
      <c r="K7" s="850"/>
      <c r="L7" s="851"/>
      <c r="M7" s="290"/>
    </row>
    <row r="8" spans="2:27" ht="36" customHeight="1" thickTop="1" thickBot="1">
      <c r="B8" s="457"/>
      <c r="C8" s="784" t="s">
        <v>74</v>
      </c>
      <c r="D8" s="785" t="s">
        <v>456</v>
      </c>
      <c r="E8" s="460" t="s">
        <v>76</v>
      </c>
      <c r="G8" s="852"/>
      <c r="H8" s="853"/>
      <c r="I8" s="853"/>
      <c r="J8" s="853"/>
      <c r="K8" s="853"/>
      <c r="L8" s="854"/>
      <c r="M8" s="290"/>
    </row>
    <row r="9" spans="2:27" ht="33.75" customHeight="1" thickTop="1" thickBot="1">
      <c r="B9" s="457"/>
      <c r="C9" s="784" t="s">
        <v>77</v>
      </c>
      <c r="D9" s="786" t="s">
        <v>451</v>
      </c>
      <c r="E9" s="460" t="s">
        <v>79</v>
      </c>
      <c r="G9" s="855"/>
      <c r="H9" s="856"/>
      <c r="I9" s="856"/>
      <c r="J9" s="856"/>
      <c r="K9" s="856"/>
      <c r="L9" s="857"/>
      <c r="M9" s="290"/>
    </row>
    <row r="10" spans="2:27" ht="13" thickBot="1">
      <c r="B10" s="457"/>
      <c r="M10" s="290"/>
    </row>
    <row r="11" spans="2:27" ht="13" thickBot="1">
      <c r="B11" s="457"/>
      <c r="C11" s="787" t="s">
        <v>80</v>
      </c>
      <c r="D11" s="788" t="s">
        <v>81</v>
      </c>
      <c r="E11" s="785" t="s">
        <v>82</v>
      </c>
      <c r="G11" s="840" t="s">
        <v>83</v>
      </c>
      <c r="H11" s="841"/>
      <c r="I11" s="841"/>
      <c r="J11" s="841"/>
      <c r="K11" s="841"/>
      <c r="L11" s="842"/>
      <c r="M11" s="290"/>
    </row>
    <row r="12" spans="2:27">
      <c r="B12" s="457"/>
      <c r="C12" s="789" t="s">
        <v>84</v>
      </c>
      <c r="D12" s="790" t="s">
        <v>85</v>
      </c>
      <c r="E12" s="791">
        <v>193554.02340000001</v>
      </c>
      <c r="G12" s="843"/>
      <c r="H12" s="844"/>
      <c r="I12" s="844"/>
      <c r="J12" s="844"/>
      <c r="K12" s="844"/>
      <c r="L12" s="845"/>
      <c r="M12" s="290"/>
    </row>
    <row r="13" spans="2:27">
      <c r="B13" s="457"/>
      <c r="C13" s="792"/>
      <c r="D13" s="793" t="s">
        <v>86</v>
      </c>
      <c r="E13" s="794">
        <v>251285.84419999999</v>
      </c>
      <c r="G13" s="843"/>
      <c r="H13" s="844"/>
      <c r="I13" s="844"/>
      <c r="J13" s="844"/>
      <c r="K13" s="844"/>
      <c r="L13" s="845"/>
      <c r="M13" s="290"/>
    </row>
    <row r="14" spans="2:27">
      <c r="B14" s="457"/>
      <c r="C14" s="792"/>
      <c r="D14" s="793" t="s">
        <v>87</v>
      </c>
      <c r="E14" s="794">
        <v>300327.3786</v>
      </c>
      <c r="G14" s="843"/>
      <c r="H14" s="844"/>
      <c r="I14" s="844"/>
      <c r="J14" s="844"/>
      <c r="K14" s="844"/>
      <c r="L14" s="845"/>
      <c r="M14" s="290"/>
    </row>
    <row r="15" spans="2:27" ht="13" thickBot="1">
      <c r="B15" s="457"/>
      <c r="C15" s="792"/>
      <c r="D15" s="793" t="s">
        <v>88</v>
      </c>
      <c r="E15" s="794">
        <v>358184.0845</v>
      </c>
      <c r="G15" s="846"/>
      <c r="H15" s="847"/>
      <c r="I15" s="847"/>
      <c r="J15" s="847"/>
      <c r="K15" s="847"/>
      <c r="L15" s="848"/>
      <c r="M15" s="290"/>
    </row>
    <row r="16" spans="2:27" ht="13" thickBot="1">
      <c r="B16" s="457"/>
      <c r="C16" s="792"/>
      <c r="D16" s="793" t="s">
        <v>89</v>
      </c>
      <c r="E16" s="794">
        <v>422651.84450000001</v>
      </c>
      <c r="G16" s="26"/>
      <c r="H16" s="26"/>
      <c r="I16" s="26"/>
      <c r="J16" s="26"/>
      <c r="K16" s="26"/>
      <c r="L16" s="26"/>
      <c r="M16" s="290"/>
    </row>
    <row r="17" spans="2:13">
      <c r="B17" s="457"/>
      <c r="C17" s="792"/>
      <c r="D17" s="793" t="s">
        <v>90</v>
      </c>
      <c r="E17" s="794">
        <v>463677.04489999998</v>
      </c>
      <c r="G17" s="840" t="s">
        <v>91</v>
      </c>
      <c r="H17" s="841"/>
      <c r="I17" s="841"/>
      <c r="J17" s="841"/>
      <c r="K17" s="841"/>
      <c r="L17" s="842"/>
      <c r="M17" s="290"/>
    </row>
    <row r="18" spans="2:13">
      <c r="B18" s="457"/>
      <c r="C18" s="792"/>
      <c r="D18" s="793" t="s">
        <v>92</v>
      </c>
      <c r="E18" s="794">
        <v>502302.9498</v>
      </c>
      <c r="G18" s="843"/>
      <c r="H18" s="844"/>
      <c r="I18" s="844"/>
      <c r="J18" s="844"/>
      <c r="K18" s="844"/>
      <c r="L18" s="845"/>
      <c r="M18" s="290"/>
    </row>
    <row r="19" spans="2:13">
      <c r="B19" s="457"/>
      <c r="C19" s="792"/>
      <c r="D19" s="793" t="s">
        <v>93</v>
      </c>
      <c r="E19" s="794">
        <v>110602.2991</v>
      </c>
      <c r="G19" s="843"/>
      <c r="H19" s="844"/>
      <c r="I19" s="844"/>
      <c r="J19" s="844"/>
      <c r="K19" s="844"/>
      <c r="L19" s="845"/>
      <c r="M19" s="290"/>
    </row>
    <row r="20" spans="2:13">
      <c r="B20" s="457"/>
      <c r="C20" s="792"/>
      <c r="D20" s="793" t="s">
        <v>94</v>
      </c>
      <c r="E20" s="794">
        <v>143591.91099999999</v>
      </c>
      <c r="G20" s="843"/>
      <c r="H20" s="844"/>
      <c r="I20" s="844"/>
      <c r="J20" s="844"/>
      <c r="K20" s="844"/>
      <c r="L20" s="845"/>
      <c r="M20" s="290"/>
    </row>
    <row r="21" spans="2:13" ht="13" thickBot="1">
      <c r="B21" s="457"/>
      <c r="C21" s="792"/>
      <c r="D21" s="793" t="s">
        <v>95</v>
      </c>
      <c r="E21" s="794">
        <v>171615.64490000001</v>
      </c>
      <c r="G21" s="846"/>
      <c r="H21" s="847"/>
      <c r="I21" s="847"/>
      <c r="J21" s="847"/>
      <c r="K21" s="847"/>
      <c r="L21" s="848"/>
      <c r="M21" s="290"/>
    </row>
    <row r="22" spans="2:13" ht="13" thickBot="1">
      <c r="B22" s="457"/>
      <c r="C22" s="792"/>
      <c r="D22" s="793" t="s">
        <v>96</v>
      </c>
      <c r="E22" s="794">
        <v>204676.61970000001</v>
      </c>
      <c r="G22" s="26"/>
      <c r="H22" s="26"/>
      <c r="I22" s="26"/>
      <c r="J22" s="26"/>
      <c r="K22" s="26"/>
      <c r="L22" s="26"/>
      <c r="M22" s="290"/>
    </row>
    <row r="23" spans="2:13">
      <c r="B23" s="457"/>
      <c r="C23" s="792"/>
      <c r="D23" s="793" t="s">
        <v>97</v>
      </c>
      <c r="E23" s="794">
        <v>241515.33979999999</v>
      </c>
      <c r="G23" s="840" t="s">
        <v>98</v>
      </c>
      <c r="H23" s="841"/>
      <c r="I23" s="841"/>
      <c r="J23" s="841"/>
      <c r="K23" s="841"/>
      <c r="L23" s="842"/>
      <c r="M23" s="290"/>
    </row>
    <row r="24" spans="2:13">
      <c r="B24" s="457"/>
      <c r="C24" s="792"/>
      <c r="D24" s="793" t="s">
        <v>99</v>
      </c>
      <c r="E24" s="794">
        <v>264958.31140000001</v>
      </c>
      <c r="G24" s="843"/>
      <c r="H24" s="844"/>
      <c r="I24" s="844"/>
      <c r="J24" s="844"/>
      <c r="K24" s="844"/>
      <c r="L24" s="845"/>
      <c r="M24" s="290"/>
    </row>
    <row r="25" spans="2:13" ht="13" thickBot="1">
      <c r="B25" s="457"/>
      <c r="C25" s="792"/>
      <c r="D25" s="795" t="s">
        <v>100</v>
      </c>
      <c r="E25" s="794">
        <v>287030.25709999999</v>
      </c>
      <c r="G25" s="843"/>
      <c r="H25" s="844"/>
      <c r="I25" s="844"/>
      <c r="J25" s="844"/>
      <c r="K25" s="844"/>
      <c r="L25" s="845"/>
      <c r="M25" s="290"/>
    </row>
    <row r="26" spans="2:13">
      <c r="B26" s="457"/>
      <c r="C26" s="789" t="s">
        <v>101</v>
      </c>
      <c r="D26" s="790" t="s">
        <v>85</v>
      </c>
      <c r="E26" s="791">
        <v>152572.08609999999</v>
      </c>
      <c r="G26" s="843"/>
      <c r="H26" s="844"/>
      <c r="I26" s="844"/>
      <c r="J26" s="844"/>
      <c r="K26" s="844"/>
      <c r="L26" s="845"/>
      <c r="M26" s="290"/>
    </row>
    <row r="27" spans="2:13" ht="13" thickBot="1">
      <c r="B27" s="457"/>
      <c r="C27" s="792"/>
      <c r="D27" s="793" t="s">
        <v>86</v>
      </c>
      <c r="E27" s="794">
        <v>213600.92060000001</v>
      </c>
      <c r="G27" s="846"/>
      <c r="H27" s="847"/>
      <c r="I27" s="847"/>
      <c r="J27" s="847"/>
      <c r="K27" s="847"/>
      <c r="L27" s="848"/>
      <c r="M27" s="290"/>
    </row>
    <row r="28" spans="2:13">
      <c r="B28" s="457"/>
      <c r="C28" s="792"/>
      <c r="D28" s="793" t="s">
        <v>87</v>
      </c>
      <c r="E28" s="794">
        <v>274629.7549</v>
      </c>
      <c r="M28" s="290"/>
    </row>
    <row r="29" spans="2:13" ht="13">
      <c r="B29" s="457"/>
      <c r="C29" s="792"/>
      <c r="D29" s="793" t="s">
        <v>88</v>
      </c>
      <c r="E29" s="794">
        <v>366173.00660000002</v>
      </c>
      <c r="G29" s="641" t="s">
        <v>102</v>
      </c>
      <c r="H29" s="641"/>
      <c r="I29" s="641"/>
      <c r="J29" s="641"/>
      <c r="K29" s="641"/>
      <c r="L29" s="641"/>
      <c r="M29" s="290"/>
    </row>
    <row r="30" spans="2:13">
      <c r="B30" s="457"/>
      <c r="C30" s="792"/>
      <c r="D30" s="793" t="s">
        <v>89</v>
      </c>
      <c r="E30" s="794">
        <v>457716.25829999999</v>
      </c>
      <c r="M30" s="290"/>
    </row>
    <row r="31" spans="2:13">
      <c r="B31" s="457"/>
      <c r="C31" s="792"/>
      <c r="D31" s="793" t="s">
        <v>90</v>
      </c>
      <c r="E31" s="794">
        <v>518745.09279999998</v>
      </c>
      <c r="M31" s="290"/>
    </row>
    <row r="32" spans="2:13">
      <c r="B32" s="457"/>
      <c r="C32" s="792"/>
      <c r="D32" s="793" t="s">
        <v>92</v>
      </c>
      <c r="E32" s="794">
        <v>579773.92720000003</v>
      </c>
      <c r="M32" s="290"/>
    </row>
    <row r="33" spans="2:13">
      <c r="B33" s="457"/>
      <c r="C33" s="792"/>
      <c r="D33" s="793" t="s">
        <v>93</v>
      </c>
      <c r="E33" s="794">
        <v>95357.5524</v>
      </c>
      <c r="M33" s="290"/>
    </row>
    <row r="34" spans="2:13">
      <c r="B34" s="457"/>
      <c r="C34" s="792"/>
      <c r="D34" s="793" t="s">
        <v>94</v>
      </c>
      <c r="E34" s="794">
        <v>133500.57329999999</v>
      </c>
      <c r="M34" s="290"/>
    </row>
    <row r="35" spans="2:13">
      <c r="B35" s="457"/>
      <c r="C35" s="792"/>
      <c r="D35" s="793" t="s">
        <v>95</v>
      </c>
      <c r="E35" s="794">
        <v>171643.5943</v>
      </c>
      <c r="M35" s="290"/>
    </row>
    <row r="36" spans="2:13">
      <c r="B36" s="457"/>
      <c r="C36" s="792"/>
      <c r="D36" s="793" t="s">
        <v>96</v>
      </c>
      <c r="E36" s="794">
        <v>228858.12580000001</v>
      </c>
      <c r="M36" s="290"/>
    </row>
    <row r="37" spans="2:13">
      <c r="B37" s="457"/>
      <c r="C37" s="792"/>
      <c r="D37" s="793" t="s">
        <v>97</v>
      </c>
      <c r="E37" s="794">
        <v>286072.65720000002</v>
      </c>
      <c r="M37" s="290"/>
    </row>
    <row r="38" spans="2:13">
      <c r="B38" s="457"/>
      <c r="C38" s="792"/>
      <c r="D38" s="793" t="s">
        <v>99</v>
      </c>
      <c r="E38" s="794">
        <v>324215.67810000002</v>
      </c>
      <c r="M38" s="290"/>
    </row>
    <row r="39" spans="2:13" ht="13" thickBot="1">
      <c r="B39" s="457"/>
      <c r="C39" s="792"/>
      <c r="D39" s="795" t="s">
        <v>100</v>
      </c>
      <c r="E39" s="794">
        <v>362358.69910000003</v>
      </c>
      <c r="M39" s="290"/>
    </row>
    <row r="40" spans="2:13">
      <c r="B40" s="457"/>
      <c r="C40" s="789" t="s">
        <v>103</v>
      </c>
      <c r="D40" s="790" t="s">
        <v>85</v>
      </c>
      <c r="E40" s="791">
        <v>162184.73050000001</v>
      </c>
      <c r="M40" s="290"/>
    </row>
    <row r="41" spans="2:13">
      <c r="B41" s="457"/>
      <c r="C41" s="792"/>
      <c r="D41" s="793" t="s">
        <v>86</v>
      </c>
      <c r="E41" s="794">
        <v>215786.8131</v>
      </c>
      <c r="M41" s="290"/>
    </row>
    <row r="42" spans="2:13">
      <c r="B42" s="457"/>
      <c r="C42" s="792"/>
      <c r="D42" s="793" t="s">
        <v>87</v>
      </c>
      <c r="E42" s="794">
        <v>265515.65529999998</v>
      </c>
      <c r="M42" s="290"/>
    </row>
    <row r="43" spans="2:13">
      <c r="B43" s="457"/>
      <c r="C43" s="792"/>
      <c r="D43" s="793" t="s">
        <v>88</v>
      </c>
      <c r="E43" s="794">
        <v>333428.70289999997</v>
      </c>
      <c r="M43" s="290"/>
    </row>
    <row r="44" spans="2:13">
      <c r="B44" s="457"/>
      <c r="C44" s="792"/>
      <c r="D44" s="793" t="s">
        <v>89</v>
      </c>
      <c r="E44" s="794">
        <v>402952.5392</v>
      </c>
      <c r="M44" s="290"/>
    </row>
    <row r="45" spans="2:13">
      <c r="B45" s="457"/>
      <c r="C45" s="792"/>
      <c r="D45" s="793" t="s">
        <v>90</v>
      </c>
      <c r="E45" s="794">
        <v>444844.777</v>
      </c>
      <c r="M45" s="290"/>
    </row>
    <row r="46" spans="2:13">
      <c r="B46" s="457"/>
      <c r="C46" s="792"/>
      <c r="D46" s="793" t="s">
        <v>92</v>
      </c>
      <c r="E46" s="794">
        <v>484040.92910000001</v>
      </c>
      <c r="M46" s="290"/>
    </row>
    <row r="47" spans="2:13">
      <c r="B47" s="457"/>
      <c r="C47" s="792"/>
      <c r="D47" s="793" t="s">
        <v>93</v>
      </c>
      <c r="E47" s="794">
        <v>92676.988800000006</v>
      </c>
      <c r="M47" s="290"/>
    </row>
    <row r="48" spans="2:13">
      <c r="B48" s="457"/>
      <c r="C48" s="792"/>
      <c r="D48" s="793" t="s">
        <v>94</v>
      </c>
      <c r="E48" s="794">
        <v>123306.7503</v>
      </c>
      <c r="M48" s="290"/>
    </row>
    <row r="49" spans="2:13">
      <c r="B49" s="457"/>
      <c r="C49" s="792"/>
      <c r="D49" s="793" t="s">
        <v>95</v>
      </c>
      <c r="E49" s="794">
        <v>151723.2316</v>
      </c>
      <c r="M49" s="290"/>
    </row>
    <row r="50" spans="2:13">
      <c r="B50" s="457"/>
      <c r="C50" s="792"/>
      <c r="D50" s="793" t="s">
        <v>96</v>
      </c>
      <c r="E50" s="794">
        <v>190530.68729999999</v>
      </c>
      <c r="M50" s="290"/>
    </row>
    <row r="51" spans="2:13">
      <c r="B51" s="457"/>
      <c r="C51" s="792"/>
      <c r="D51" s="793" t="s">
        <v>97</v>
      </c>
      <c r="E51" s="794">
        <v>230258.59390000001</v>
      </c>
      <c r="M51" s="290"/>
    </row>
    <row r="52" spans="2:13">
      <c r="B52" s="457"/>
      <c r="C52" s="792"/>
      <c r="D52" s="793" t="s">
        <v>99</v>
      </c>
      <c r="E52" s="794">
        <v>254197.01550000001</v>
      </c>
      <c r="M52" s="290"/>
    </row>
    <row r="53" spans="2:13" ht="13" thickBot="1">
      <c r="B53" s="457"/>
      <c r="C53" s="792"/>
      <c r="D53" s="795" t="s">
        <v>100</v>
      </c>
      <c r="E53" s="794">
        <v>276594.81660000002</v>
      </c>
      <c r="M53" s="290"/>
    </row>
    <row r="54" spans="2:13">
      <c r="B54" s="457"/>
      <c r="C54" s="789" t="s">
        <v>104</v>
      </c>
      <c r="D54" s="790" t="s">
        <v>85</v>
      </c>
      <c r="E54" s="791">
        <v>149597.38690000001</v>
      </c>
      <c r="M54" s="290"/>
    </row>
    <row r="55" spans="2:13">
      <c r="B55" s="457"/>
      <c r="C55" s="792"/>
      <c r="D55" s="793" t="s">
        <v>86</v>
      </c>
      <c r="E55" s="794">
        <v>206600.08319999999</v>
      </c>
      <c r="M55" s="290"/>
    </row>
    <row r="56" spans="2:13">
      <c r="B56" s="457"/>
      <c r="C56" s="792"/>
      <c r="D56" s="793" t="s">
        <v>87</v>
      </c>
      <c r="E56" s="794">
        <v>261989.15479999999</v>
      </c>
      <c r="M56" s="290"/>
    </row>
    <row r="57" spans="2:13">
      <c r="B57" s="457"/>
      <c r="C57" s="792"/>
      <c r="D57" s="793" t="s">
        <v>88</v>
      </c>
      <c r="E57" s="794">
        <v>342025.63689999998</v>
      </c>
      <c r="M57" s="290"/>
    </row>
    <row r="58" spans="2:13">
      <c r="B58" s="457"/>
      <c r="C58" s="792"/>
      <c r="D58" s="793" t="s">
        <v>89</v>
      </c>
      <c r="E58" s="794">
        <v>426018.53409999999</v>
      </c>
      <c r="M58" s="290"/>
    </row>
    <row r="59" spans="2:13">
      <c r="B59" s="457"/>
      <c r="C59" s="792"/>
      <c r="D59" s="793" t="s">
        <v>90</v>
      </c>
      <c r="E59" s="794">
        <v>479376.97700000001</v>
      </c>
      <c r="M59" s="290"/>
    </row>
    <row r="60" spans="2:13">
      <c r="B60" s="457"/>
      <c r="C60" s="792"/>
      <c r="D60" s="793" t="s">
        <v>92</v>
      </c>
      <c r="E60" s="794">
        <v>531925.06050000002</v>
      </c>
      <c r="M60" s="290"/>
    </row>
    <row r="61" spans="2:13">
      <c r="B61" s="457"/>
      <c r="C61" s="792"/>
      <c r="D61" s="793" t="s">
        <v>93</v>
      </c>
      <c r="E61" s="794">
        <v>85484.221099999995</v>
      </c>
      <c r="M61" s="290"/>
    </row>
    <row r="62" spans="2:13">
      <c r="B62" s="457"/>
      <c r="C62" s="792"/>
      <c r="D62" s="793" t="s">
        <v>94</v>
      </c>
      <c r="E62" s="794">
        <v>118057.19040000001</v>
      </c>
      <c r="M62" s="290"/>
    </row>
    <row r="63" spans="2:13">
      <c r="B63" s="457"/>
      <c r="C63" s="792"/>
      <c r="D63" s="793" t="s">
        <v>95</v>
      </c>
      <c r="E63" s="794">
        <v>149708.08850000001</v>
      </c>
      <c r="M63" s="290"/>
    </row>
    <row r="64" spans="2:13">
      <c r="B64" s="457"/>
      <c r="C64" s="792"/>
      <c r="D64" s="793" t="s">
        <v>96</v>
      </c>
      <c r="E64" s="794">
        <v>195443.2211</v>
      </c>
      <c r="M64" s="290"/>
    </row>
    <row r="65" spans="2:13">
      <c r="B65" s="457"/>
      <c r="C65" s="792"/>
      <c r="D65" s="793" t="s">
        <v>97</v>
      </c>
      <c r="E65" s="794">
        <v>243439.1623</v>
      </c>
      <c r="M65" s="290"/>
    </row>
    <row r="66" spans="2:13">
      <c r="B66" s="457"/>
      <c r="C66" s="792"/>
      <c r="D66" s="793" t="s">
        <v>99</v>
      </c>
      <c r="E66" s="794">
        <v>273929.70110000001</v>
      </c>
      <c r="M66" s="290"/>
    </row>
    <row r="67" spans="2:13" ht="13" thickBot="1">
      <c r="B67" s="457"/>
      <c r="C67" s="796"/>
      <c r="D67" s="795" t="s">
        <v>100</v>
      </c>
      <c r="E67" s="797">
        <v>303957.17749999999</v>
      </c>
      <c r="M67" s="290"/>
    </row>
    <row r="68" spans="2:13" ht="13" thickBot="1">
      <c r="B68" s="449"/>
      <c r="C68" s="434"/>
      <c r="D68" s="434"/>
      <c r="E68" s="434"/>
      <c r="F68" s="434"/>
      <c r="G68" s="434"/>
      <c r="H68" s="434"/>
      <c r="I68" s="434"/>
      <c r="J68" s="434"/>
      <c r="K68" s="434"/>
      <c r="L68" s="434"/>
      <c r="M68" s="307"/>
    </row>
    <row r="69" spans="2:13">
      <c r="E69" s="32"/>
      <c r="M69" s="33" t="s">
        <v>1172</v>
      </c>
    </row>
    <row r="70" spans="2:13">
      <c r="E70" s="32"/>
    </row>
    <row r="71" spans="2:13">
      <c r="E71" s="32"/>
    </row>
    <row r="72" spans="2:13">
      <c r="E72" s="32"/>
    </row>
    <row r="73" spans="2:13">
      <c r="E73" s="32"/>
    </row>
    <row r="74" spans="2:13">
      <c r="E74" s="32"/>
    </row>
    <row r="75" spans="2:13">
      <c r="E75" s="32"/>
    </row>
    <row r="76" spans="2:13">
      <c r="E76" s="32"/>
    </row>
    <row r="77" spans="2:13">
      <c r="E77" s="32"/>
    </row>
    <row r="78" spans="2:13">
      <c r="E78" s="32"/>
    </row>
    <row r="79" spans="2:13">
      <c r="E79" s="32"/>
    </row>
    <row r="80" spans="2:13">
      <c r="E80" s="32"/>
    </row>
    <row r="81" s="32" customFormat="1" ht="13" thickBot="1"/>
    <row r="82" s="32" customFormat="1"/>
    <row r="83" s="32" customFormat="1"/>
    <row r="84" s="32" customFormat="1"/>
    <row r="85" s="32" customFormat="1"/>
    <row r="86" s="32" customFormat="1"/>
    <row r="87" s="32" customFormat="1"/>
    <row r="88" s="32" customFormat="1"/>
    <row r="89" s="32" customFormat="1"/>
    <row r="90" s="32" customFormat="1"/>
    <row r="91" s="32" customFormat="1"/>
    <row r="92" s="32" customFormat="1"/>
    <row r="93" s="32" customFormat="1"/>
    <row r="94" s="32" customFormat="1"/>
    <row r="95" s="32" customFormat="1"/>
    <row r="96" s="32" customFormat="1"/>
    <row r="97" s="32" customFormat="1"/>
    <row r="98" s="32" customFormat="1"/>
    <row r="99" s="32" customFormat="1"/>
    <row r="100" s="32" customFormat="1"/>
    <row r="101" s="32" customFormat="1"/>
    <row r="102" s="32" customFormat="1"/>
    <row r="103" s="32" customFormat="1"/>
    <row r="104" s="32" customFormat="1"/>
    <row r="105" s="32" customFormat="1"/>
    <row r="106" s="32" customFormat="1"/>
    <row r="107" s="32" customFormat="1"/>
    <row r="108" s="32" customFormat="1"/>
    <row r="109" s="32" customFormat="1"/>
    <row r="110" s="32" customFormat="1"/>
    <row r="111" s="32" customFormat="1"/>
    <row r="112" s="32" customFormat="1"/>
    <row r="113" s="32" customFormat="1"/>
    <row r="114" s="32" customFormat="1"/>
    <row r="115" s="32" customFormat="1"/>
    <row r="116" s="32" customFormat="1"/>
    <row r="117" s="32" customFormat="1"/>
    <row r="118" s="32" customFormat="1"/>
    <row r="119" s="32" customFormat="1"/>
    <row r="120" s="32" customFormat="1"/>
    <row r="121" s="32" customFormat="1"/>
    <row r="122" s="32" customFormat="1"/>
    <row r="123" s="32" customFormat="1" ht="13" thickBot="1"/>
    <row r="124" s="32" customFormat="1"/>
    <row r="125" s="32" customFormat="1"/>
    <row r="126" s="32" customFormat="1"/>
    <row r="127" s="32" customFormat="1"/>
    <row r="128" s="32" customFormat="1"/>
    <row r="129" s="32" customFormat="1"/>
    <row r="130" s="32" customFormat="1"/>
    <row r="131" s="32" customFormat="1"/>
    <row r="132" s="32" customFormat="1"/>
    <row r="133" s="32" customFormat="1"/>
    <row r="134" s="32" customFormat="1"/>
    <row r="135" s="32" customFormat="1"/>
    <row r="136" s="32" customFormat="1"/>
    <row r="137" s="32" customFormat="1"/>
    <row r="138" s="32" customFormat="1"/>
    <row r="139" s="32" customFormat="1"/>
    <row r="140" s="32" customFormat="1"/>
    <row r="141" s="32" customFormat="1"/>
    <row r="142" s="32" customFormat="1"/>
    <row r="143" s="32" customFormat="1"/>
    <row r="144" s="32" customFormat="1"/>
    <row r="145" s="32" customFormat="1"/>
    <row r="146" s="32" customFormat="1"/>
    <row r="147" s="32" customFormat="1"/>
    <row r="148" s="32" customFormat="1"/>
    <row r="149" s="32" customFormat="1"/>
    <row r="150" s="32" customFormat="1"/>
    <row r="151" s="32" customFormat="1"/>
    <row r="152" s="32" customFormat="1"/>
    <row r="153" s="32" customFormat="1"/>
    <row r="154" s="32" customFormat="1"/>
    <row r="155" s="32" customFormat="1"/>
    <row r="156" s="32" customFormat="1"/>
    <row r="157" s="32" customFormat="1"/>
    <row r="158" s="32" customFormat="1"/>
    <row r="159" s="32" customFormat="1"/>
    <row r="160" s="32" customFormat="1"/>
    <row r="161" s="32" customFormat="1"/>
    <row r="162" s="32" customFormat="1"/>
    <row r="163" s="32" customFormat="1"/>
    <row r="164" s="32" customFormat="1"/>
    <row r="165" s="32" customFormat="1" ht="13" thickBot="1"/>
    <row r="166" s="32" customFormat="1"/>
    <row r="167" s="32" customFormat="1"/>
    <row r="168" s="32" customFormat="1"/>
    <row r="169" s="32" customFormat="1"/>
    <row r="170" s="32" customFormat="1"/>
    <row r="171" s="32" customFormat="1"/>
    <row r="172" s="32" customFormat="1"/>
    <row r="173" s="32" customFormat="1"/>
    <row r="174" s="32" customFormat="1"/>
    <row r="175" s="32" customFormat="1"/>
    <row r="176" s="32" customFormat="1"/>
    <row r="177" s="32" customFormat="1"/>
    <row r="178" s="32" customFormat="1"/>
    <row r="179" s="32" customFormat="1" ht="13" thickBot="1"/>
    <row r="180" s="32" customFormat="1"/>
    <row r="181" s="32" customFormat="1" ht="13.5" thickTop="1" thickBot="1"/>
    <row r="182" s="32" customFormat="1" ht="13.5" thickTop="1" thickBot="1"/>
    <row r="183" s="32" customFormat="1" ht="13.5" thickTop="1" thickBot="1"/>
    <row r="184" s="32" customFormat="1" ht="13.5" thickTop="1" thickBot="1"/>
    <row r="185" s="32" customFormat="1" ht="13.5" thickTop="1" thickBot="1"/>
    <row r="186" s="32" customFormat="1" ht="13.5" thickTop="1" thickBot="1"/>
    <row r="187" s="32" customFormat="1" ht="13.5" thickTop="1" thickBot="1"/>
    <row r="188" s="32" customFormat="1" ht="13.5" thickTop="1" thickBot="1"/>
    <row r="189" s="32" customFormat="1" ht="13.5" thickTop="1" thickBot="1"/>
    <row r="190" s="32" customFormat="1" ht="13.5" thickTop="1" thickBot="1"/>
    <row r="191" s="32" customFormat="1" ht="13.5" thickTop="1" thickBot="1"/>
    <row r="192" s="32" customFormat="1" ht="13.5" thickTop="1" thickBot="1"/>
    <row r="193" s="32" customFormat="1" ht="13.5" thickTop="1" thickBot="1"/>
    <row r="194" s="32" customFormat="1" ht="13.5" thickTop="1" thickBot="1"/>
    <row r="195" s="32" customFormat="1" ht="13.5" thickTop="1" thickBot="1"/>
    <row r="196" s="32" customFormat="1" ht="13.5" thickTop="1" thickBot="1"/>
    <row r="197" s="32" customFormat="1" ht="13.5" thickTop="1" thickBot="1"/>
    <row r="198" s="32" customFormat="1" ht="13.5" thickTop="1" thickBot="1"/>
    <row r="199" s="32" customFormat="1" ht="13.5" thickTop="1" thickBot="1"/>
    <row r="200" s="32" customFormat="1" ht="13.5" thickTop="1" thickBot="1"/>
    <row r="201" s="32" customFormat="1" ht="13.5" thickTop="1" thickBot="1"/>
    <row r="202" s="32" customFormat="1" ht="13.5" thickTop="1" thickBot="1"/>
    <row r="203" s="32" customFormat="1" ht="13.5" thickTop="1" thickBot="1"/>
    <row r="204" s="32" customFormat="1" ht="13.5" thickTop="1" thickBot="1"/>
    <row r="205" s="32" customFormat="1" ht="13.5" thickTop="1" thickBot="1"/>
    <row r="206" s="32" customFormat="1" ht="13.5" thickTop="1" thickBot="1"/>
    <row r="207" s="32" customFormat="1" ht="13.5" thickTop="1" thickBot="1"/>
    <row r="208" s="32" customFormat="1" ht="13" thickTop="1"/>
    <row r="209" s="32" customFormat="1"/>
    <row r="210" s="32" customFormat="1"/>
    <row r="211" s="32" customFormat="1"/>
    <row r="212" s="32" customFormat="1"/>
    <row r="213" s="32" customFormat="1"/>
    <row r="214" s="32" customFormat="1"/>
    <row r="215" s="32" customFormat="1"/>
    <row r="216" s="32" customFormat="1"/>
    <row r="217" s="32" customFormat="1"/>
    <row r="218" s="32" customFormat="1"/>
    <row r="219" s="32" customFormat="1"/>
    <row r="220" s="32" customFormat="1"/>
    <row r="221" s="32" customFormat="1" ht="13" thickBot="1"/>
    <row r="222" s="32" customFormat="1" ht="13.5" thickTop="1" thickBot="1"/>
    <row r="223" s="32" customFormat="1" ht="13.5" thickTop="1" thickBot="1"/>
    <row r="224" s="32" customFormat="1" ht="13.5" thickTop="1" thickBot="1"/>
    <row r="225" s="32" customFormat="1" ht="13.5" thickTop="1" thickBot="1"/>
    <row r="226" s="32" customFormat="1" ht="13.5" thickTop="1" thickBot="1"/>
    <row r="227" s="32" customFormat="1" ht="13.5" thickTop="1" thickBot="1"/>
    <row r="228" s="32" customFormat="1" ht="13.5" thickTop="1" thickBot="1"/>
    <row r="229" s="32" customFormat="1" ht="13.5" thickTop="1" thickBot="1"/>
    <row r="230" s="32" customFormat="1" ht="13.5" thickTop="1" thickBot="1"/>
    <row r="231" s="32" customFormat="1" ht="13.5" thickTop="1" thickBot="1"/>
    <row r="232" s="32" customFormat="1" ht="13.5" thickTop="1" thickBot="1"/>
    <row r="233" s="32" customFormat="1" ht="13.5" thickTop="1" thickBot="1"/>
    <row r="234" s="32" customFormat="1" ht="13.5" thickTop="1" thickBot="1"/>
    <row r="235" s="32" customFormat="1" ht="13.5" thickTop="1" thickBot="1"/>
    <row r="236" s="32" customFormat="1" ht="13.5" thickTop="1" thickBot="1"/>
    <row r="237" s="32" customFormat="1" ht="13.5" thickTop="1" thickBot="1"/>
    <row r="238" s="32" customFormat="1" ht="13.5" thickTop="1" thickBot="1"/>
    <row r="239" s="32" customFormat="1" ht="13.5" thickTop="1" thickBot="1"/>
    <row r="240" s="32" customFormat="1" ht="13.5" thickTop="1" thickBot="1"/>
    <row r="241" s="32" customFormat="1" ht="13.5" thickTop="1" thickBot="1"/>
    <row r="242" s="32" customFormat="1" ht="13.5" thickTop="1" thickBot="1"/>
    <row r="243" s="32" customFormat="1" ht="13.5" thickTop="1" thickBot="1"/>
    <row r="244" s="32" customFormat="1" ht="13.5" thickTop="1" thickBot="1"/>
    <row r="245" s="32" customFormat="1" ht="13.5" thickTop="1" thickBot="1"/>
    <row r="246" s="32" customFormat="1" ht="13.5" thickTop="1" thickBot="1"/>
    <row r="247" s="32" customFormat="1" ht="13.5" thickTop="1" thickBot="1"/>
    <row r="248" s="32" customFormat="1" ht="13.5" thickTop="1" thickBot="1"/>
    <row r="249" s="32" customFormat="1" ht="13.5" thickTop="1" thickBot="1"/>
    <row r="250" s="32" customFormat="1" ht="13.5" thickTop="1" thickBot="1"/>
    <row r="251" s="32" customFormat="1" ht="13.5" thickTop="1" thickBot="1"/>
    <row r="252" s="32" customFormat="1" ht="13.5" thickTop="1" thickBot="1"/>
    <row r="253" s="32" customFormat="1" ht="13.5" thickTop="1" thickBot="1"/>
    <row r="254" s="32" customFormat="1" ht="13.5" thickTop="1" thickBot="1"/>
    <row r="255" s="32" customFormat="1" ht="13.5" thickTop="1" thickBot="1"/>
    <row r="256" s="32" customFormat="1" ht="13.5" thickTop="1" thickBot="1"/>
    <row r="257" s="32" customFormat="1" ht="13.5" thickTop="1" thickBot="1"/>
    <row r="258" s="32" customFormat="1" ht="13.5" thickTop="1" thickBot="1"/>
    <row r="259" s="32" customFormat="1" ht="13.5" thickTop="1" thickBot="1"/>
    <row r="260" s="32" customFormat="1" ht="13.5" thickTop="1" thickBot="1"/>
    <row r="261" s="32" customFormat="1" ht="13.5" thickTop="1" thickBot="1"/>
    <row r="262" s="32" customFormat="1" ht="13.5" thickTop="1" thickBot="1"/>
    <row r="263" s="32" customFormat="1" ht="13.5" thickTop="1" thickBot="1"/>
    <row r="264" s="32" customFormat="1" ht="13.5" thickTop="1" thickBot="1"/>
    <row r="265" s="32" customFormat="1" ht="13.5" thickTop="1" thickBot="1"/>
    <row r="266" s="32" customFormat="1" ht="13.5" thickTop="1" thickBot="1"/>
    <row r="267" s="32" customFormat="1" ht="13.5" thickTop="1" thickBot="1"/>
    <row r="268" s="32" customFormat="1" ht="13.5" thickTop="1" thickBot="1"/>
    <row r="269" s="32" customFormat="1" ht="13.5" thickTop="1" thickBot="1"/>
    <row r="270" s="32" customFormat="1" ht="13.5" thickTop="1" thickBot="1"/>
    <row r="271" s="32" customFormat="1" ht="13.5" thickTop="1" thickBot="1"/>
    <row r="272" s="32" customFormat="1" ht="13.5" thickTop="1" thickBot="1"/>
    <row r="273" s="32" customFormat="1" ht="13.5" thickTop="1" thickBot="1"/>
    <row r="274" s="32" customFormat="1" ht="13.5" thickTop="1" thickBot="1"/>
    <row r="275" s="32" customFormat="1" ht="13.5" thickTop="1" thickBot="1"/>
    <row r="276" s="32" customFormat="1" ht="13.5" thickTop="1" thickBot="1"/>
    <row r="277" s="32" customFormat="1" ht="13.5" thickTop="1" thickBot="1"/>
    <row r="278" s="32" customFormat="1" ht="13" thickTop="1"/>
    <row r="279" s="32" customFormat="1"/>
    <row r="280" s="32" customFormat="1"/>
    <row r="281" s="32" customFormat="1"/>
    <row r="282" s="32" customFormat="1"/>
    <row r="283" s="32" customFormat="1"/>
    <row r="284" s="32" customFormat="1"/>
    <row r="285" s="32" customFormat="1"/>
    <row r="286" s="32" customFormat="1"/>
    <row r="287" s="32" customFormat="1"/>
    <row r="288" s="32" customFormat="1"/>
    <row r="289" s="32" customFormat="1"/>
    <row r="290" s="32" customFormat="1"/>
    <row r="291" s="32" customFormat="1" ht="13" thickBot="1"/>
    <row r="292" s="32" customFormat="1" ht="13.5" thickTop="1" thickBot="1"/>
    <row r="293" s="32" customFormat="1" ht="13.5" thickTop="1" thickBot="1"/>
    <row r="294" s="32" customFormat="1" ht="13.5" thickTop="1" thickBot="1"/>
    <row r="295" s="32" customFormat="1" ht="13.5" thickTop="1" thickBot="1"/>
    <row r="296" s="32" customFormat="1" ht="13.5" thickTop="1" thickBot="1"/>
    <row r="297" s="32" customFormat="1" ht="13.5" thickTop="1" thickBot="1"/>
    <row r="298" s="32" customFormat="1" ht="13.5" thickTop="1" thickBot="1"/>
    <row r="299" s="32" customFormat="1" ht="13.5" thickTop="1" thickBot="1"/>
    <row r="300" s="32" customFormat="1" ht="13.5" thickTop="1" thickBot="1"/>
    <row r="301" s="32" customFormat="1" ht="13.5" thickTop="1" thickBot="1"/>
    <row r="302" s="32" customFormat="1" ht="13.5" thickTop="1" thickBot="1"/>
    <row r="303" s="32" customFormat="1" ht="13.5" thickTop="1" thickBot="1"/>
    <row r="304" s="32" customFormat="1" ht="13.5" thickTop="1" thickBot="1"/>
    <row r="305" s="32" customFormat="1" ht="13.5" thickTop="1" thickBot="1"/>
    <row r="306" s="32" customFormat="1" ht="13.5" thickTop="1" thickBot="1"/>
    <row r="307" s="32" customFormat="1" ht="13.5" thickTop="1" thickBot="1"/>
    <row r="308" s="32" customFormat="1" ht="13.5" thickTop="1" thickBot="1"/>
    <row r="309" s="32" customFormat="1" ht="13.5" thickTop="1" thickBot="1"/>
    <row r="310" s="32" customFormat="1" ht="13.5" thickTop="1" thickBot="1"/>
    <row r="311" s="32" customFormat="1" ht="13.5" thickTop="1" thickBot="1"/>
    <row r="312" s="32" customFormat="1" ht="13.5" thickTop="1" thickBot="1"/>
    <row r="313" s="32" customFormat="1" ht="13.5" thickTop="1" thickBot="1"/>
    <row r="314" s="32" customFormat="1" ht="13.5" thickTop="1" thickBot="1"/>
    <row r="315" s="32" customFormat="1" ht="13.5" thickTop="1" thickBot="1"/>
    <row r="316" s="32" customFormat="1" ht="13.5" thickTop="1" thickBot="1"/>
    <row r="317" s="32" customFormat="1" ht="13.5" thickTop="1" thickBot="1"/>
    <row r="318" s="32" customFormat="1" ht="13.5" thickTop="1" thickBot="1"/>
    <row r="319" s="32" customFormat="1" ht="13.5" thickTop="1" thickBot="1"/>
    <row r="320" s="32" customFormat="1" ht="13.5" thickTop="1" thickBot="1"/>
    <row r="321" s="32" customFormat="1" ht="13.5" thickTop="1" thickBot="1"/>
    <row r="322" s="32" customFormat="1" ht="13.5" thickTop="1" thickBot="1"/>
    <row r="323" s="32" customFormat="1" ht="13.5" thickTop="1" thickBot="1"/>
    <row r="324" s="32" customFormat="1" ht="13.5" thickTop="1" thickBot="1"/>
    <row r="325" s="32" customFormat="1" ht="13.5" thickTop="1" thickBot="1"/>
    <row r="326" s="32" customFormat="1" ht="13.5" thickTop="1" thickBot="1"/>
    <row r="327" s="32" customFormat="1" ht="13.5" thickTop="1" thickBot="1"/>
    <row r="328" s="32" customFormat="1" ht="13.5" thickTop="1" thickBot="1"/>
    <row r="329" s="32" customFormat="1" ht="13.5" thickTop="1" thickBot="1"/>
    <row r="330" s="32" customFormat="1" ht="13.5" thickTop="1" thickBot="1"/>
    <row r="331" s="32" customFormat="1" ht="13.5" thickTop="1" thickBot="1"/>
    <row r="332" s="32" customFormat="1" ht="13.5" thickTop="1" thickBot="1"/>
    <row r="333" s="32" customFormat="1" ht="13.5" thickTop="1" thickBot="1"/>
    <row r="334" s="32" customFormat="1" ht="13.5" thickTop="1" thickBot="1"/>
    <row r="335" s="32" customFormat="1" ht="13.5" thickTop="1" thickBot="1"/>
    <row r="336" s="32" customFormat="1" ht="13.5" thickTop="1" thickBot="1"/>
    <row r="337" s="32" customFormat="1" ht="13.5" thickTop="1" thickBot="1"/>
    <row r="338" s="32" customFormat="1" ht="13.5" thickTop="1" thickBot="1"/>
    <row r="339" s="32" customFormat="1" ht="13.5" thickTop="1" thickBot="1"/>
    <row r="340" s="32" customFormat="1" ht="13.5" thickTop="1" thickBot="1"/>
    <row r="341" s="32" customFormat="1" ht="13.5" thickTop="1" thickBot="1"/>
    <row r="342" s="32" customFormat="1" ht="13.5" thickTop="1" thickBot="1"/>
    <row r="343" s="32" customFormat="1" ht="13.5" thickTop="1" thickBot="1"/>
    <row r="344" s="32" customFormat="1" ht="13.5" thickTop="1" thickBot="1"/>
    <row r="345" s="32" customFormat="1" ht="13.5" thickTop="1" thickBot="1"/>
    <row r="346" s="32" customFormat="1" ht="13.5" thickTop="1" thickBot="1"/>
    <row r="347" s="32" customFormat="1" ht="13.5" thickTop="1" thickBot="1"/>
    <row r="348" s="32" customFormat="1" ht="13" thickTop="1"/>
    <row r="349" s="32" customFormat="1"/>
    <row r="350" s="32" customFormat="1"/>
    <row r="351" s="32" customFormat="1"/>
    <row r="352" s="32" customFormat="1"/>
    <row r="353" s="32" customFormat="1"/>
    <row r="354" s="32" customFormat="1"/>
    <row r="355" s="32" customFormat="1"/>
    <row r="356" s="32" customFormat="1"/>
    <row r="357" s="32" customFormat="1"/>
    <row r="358" s="32" customFormat="1"/>
    <row r="359" s="32" customFormat="1"/>
    <row r="360" s="32" customFormat="1"/>
    <row r="361" s="32" customFormat="1" ht="13" thickBot="1"/>
    <row r="362" s="32" customFormat="1" ht="13.5" thickTop="1" thickBot="1"/>
    <row r="363" s="32" customFormat="1" ht="13.5" thickTop="1" thickBot="1"/>
    <row r="364" s="32" customFormat="1" ht="13.5" thickTop="1" thickBot="1"/>
    <row r="365" s="32" customFormat="1" ht="13.5" thickTop="1" thickBot="1"/>
    <row r="366" s="32" customFormat="1" ht="13.5" thickTop="1" thickBot="1"/>
    <row r="367" s="32" customFormat="1" ht="13.5" thickTop="1" thickBot="1"/>
    <row r="368" s="32" customFormat="1" ht="13.5" thickTop="1" thickBot="1"/>
    <row r="369" s="32" customFormat="1" ht="13.5" thickTop="1" thickBot="1"/>
    <row r="370" s="32" customFormat="1" ht="13.5" thickTop="1" thickBot="1"/>
    <row r="371" s="32" customFormat="1" ht="13.5" thickTop="1" thickBot="1"/>
    <row r="372" s="32" customFormat="1" ht="13.5" thickTop="1" thickBot="1"/>
    <row r="373" s="32" customFormat="1" ht="13.5" thickTop="1" thickBot="1"/>
    <row r="374" s="32" customFormat="1" ht="13.5" thickTop="1" thickBot="1"/>
    <row r="375" s="32" customFormat="1" ht="13.5" thickTop="1" thickBot="1"/>
    <row r="376" s="32" customFormat="1" ht="13.5" thickTop="1" thickBot="1"/>
    <row r="377" s="32" customFormat="1" ht="13.5" thickTop="1" thickBot="1"/>
    <row r="378" s="32" customFormat="1" ht="13.5" thickTop="1" thickBot="1"/>
    <row r="379" s="32" customFormat="1" ht="13.5" thickTop="1" thickBot="1"/>
    <row r="380" s="32" customFormat="1" ht="13.5" thickTop="1" thickBot="1"/>
    <row r="381" s="32" customFormat="1" ht="13.5" thickTop="1" thickBot="1"/>
    <row r="382" s="32" customFormat="1" ht="13.5" thickTop="1" thickBot="1"/>
    <row r="383" s="32" customFormat="1" ht="13.5" thickTop="1" thickBot="1"/>
    <row r="384" s="32" customFormat="1" ht="13.5" thickTop="1" thickBot="1"/>
    <row r="385" s="32" customFormat="1" ht="13.5" thickTop="1" thickBot="1"/>
    <row r="386" s="32" customFormat="1" ht="13.5" thickTop="1" thickBot="1"/>
    <row r="387" s="32" customFormat="1" ht="13.5" thickTop="1" thickBot="1"/>
    <row r="388" s="32" customFormat="1" ht="13.5" thickTop="1" thickBot="1"/>
    <row r="389" s="32" customFormat="1" ht="13.5" thickTop="1" thickBot="1"/>
    <row r="390" s="32" customFormat="1" ht="13.5" thickTop="1" thickBot="1"/>
    <row r="391" s="32" customFormat="1" ht="13.5" thickTop="1" thickBot="1"/>
    <row r="392" s="32" customFormat="1" ht="13.5" thickTop="1" thickBot="1"/>
    <row r="393" s="32" customFormat="1" ht="13.5" thickTop="1" thickBot="1"/>
    <row r="394" s="32" customFormat="1" ht="13.5" thickTop="1" thickBot="1"/>
    <row r="395" s="32" customFormat="1" ht="13.5" thickTop="1" thickBot="1"/>
    <row r="396" s="32" customFormat="1" ht="13.5" thickTop="1" thickBot="1"/>
    <row r="397" s="32" customFormat="1" ht="13.5" thickTop="1" thickBot="1"/>
    <row r="398" s="32" customFormat="1" ht="13.5" thickTop="1" thickBot="1"/>
    <row r="399" s="32" customFormat="1" ht="13.5" thickTop="1" thickBot="1"/>
    <row r="400" s="32" customFormat="1" ht="13.5" thickTop="1" thickBot="1"/>
    <row r="401" s="32" customFormat="1" ht="13.5" thickTop="1" thickBot="1"/>
    <row r="402" s="32" customFormat="1" ht="13.5" thickTop="1" thickBot="1"/>
    <row r="403" s="32" customFormat="1" ht="13.5" thickTop="1" thickBot="1"/>
    <row r="404" s="32" customFormat="1" ht="13.5" thickTop="1" thickBot="1"/>
    <row r="405" s="32" customFormat="1" ht="13.5" thickTop="1" thickBot="1"/>
    <row r="406" s="32" customFormat="1" ht="13.5" thickTop="1" thickBot="1"/>
    <row r="407" s="32" customFormat="1" ht="13.5" thickTop="1" thickBot="1"/>
    <row r="408" s="32" customFormat="1" ht="13.5" thickTop="1" thickBot="1"/>
    <row r="409" s="32" customFormat="1" ht="13.5" thickTop="1" thickBot="1"/>
    <row r="410" s="32" customFormat="1" ht="13.5" thickTop="1" thickBot="1"/>
    <row r="411" s="32" customFormat="1" ht="13.5" thickTop="1" thickBot="1"/>
    <row r="412" s="32" customFormat="1" ht="13.5" thickTop="1" thickBot="1"/>
    <row r="413" s="32" customFormat="1" ht="13.5" thickTop="1" thickBot="1"/>
    <row r="414" s="32" customFormat="1" ht="13.5" thickTop="1" thickBot="1"/>
    <row r="415" s="32" customFormat="1" ht="13.5" thickTop="1" thickBot="1"/>
    <row r="416" s="32" customFormat="1" ht="13.5" thickTop="1" thickBot="1"/>
    <row r="417" s="32" customFormat="1" ht="13.5" thickTop="1" thickBot="1"/>
    <row r="418" s="32" customFormat="1" ht="13" thickTop="1"/>
    <row r="419" s="32" customFormat="1"/>
    <row r="420" s="32" customFormat="1"/>
    <row r="421" s="32" customFormat="1"/>
    <row r="422" s="32" customFormat="1"/>
    <row r="423" s="32" customFormat="1"/>
    <row r="424" s="32" customFormat="1"/>
    <row r="425" s="32" customFormat="1"/>
    <row r="426" s="32" customFormat="1"/>
    <row r="427" s="32" customFormat="1"/>
    <row r="428" s="32" customFormat="1"/>
    <row r="429" s="32" customFormat="1"/>
    <row r="430" s="32" customFormat="1"/>
    <row r="431" s="32" customFormat="1" ht="13" thickBot="1"/>
    <row r="432" s="32" customFormat="1" ht="13.5" thickTop="1" thickBot="1"/>
    <row r="433" s="32" customFormat="1" ht="13.5" thickTop="1" thickBot="1"/>
    <row r="434" s="32" customFormat="1" ht="13.5" thickTop="1" thickBot="1"/>
    <row r="435" s="32" customFormat="1" ht="13.5" thickTop="1" thickBot="1"/>
    <row r="436" s="32" customFormat="1" ht="13.5" thickTop="1" thickBot="1"/>
    <row r="437" s="32" customFormat="1" ht="13.5" thickTop="1" thickBot="1"/>
    <row r="438" s="32" customFormat="1" ht="13.5" thickTop="1" thickBot="1"/>
    <row r="439" s="32" customFormat="1" ht="13.5" thickTop="1" thickBot="1"/>
    <row r="440" s="32" customFormat="1" ht="13.5" thickTop="1" thickBot="1"/>
    <row r="441" s="32" customFormat="1" ht="13.5" thickTop="1" thickBot="1"/>
    <row r="442" s="32" customFormat="1" ht="13.5" thickTop="1" thickBot="1"/>
    <row r="443" s="32" customFormat="1" ht="13.5" thickTop="1" thickBot="1"/>
    <row r="444" s="32" customFormat="1" ht="13.5" thickTop="1" thickBot="1"/>
    <row r="445" s="32" customFormat="1" ht="13.5" thickTop="1" thickBot="1"/>
    <row r="446" s="32" customFormat="1" ht="13.5" thickTop="1" thickBot="1"/>
    <row r="447" s="32" customFormat="1" ht="13.5" thickTop="1" thickBot="1"/>
    <row r="448" s="32" customFormat="1" ht="13.5" thickTop="1" thickBot="1"/>
    <row r="449" s="32" customFormat="1" ht="13.5" thickTop="1" thickBot="1"/>
    <row r="450" s="32" customFormat="1" ht="13.5" thickTop="1" thickBot="1"/>
    <row r="451" s="32" customFormat="1" ht="13.5" thickTop="1" thickBot="1"/>
    <row r="452" s="32" customFormat="1" ht="13.5" thickTop="1" thickBot="1"/>
    <row r="453" s="32" customFormat="1" ht="13.5" thickTop="1" thickBot="1"/>
    <row r="454" s="32" customFormat="1" ht="13.5" thickTop="1" thickBot="1"/>
    <row r="455" s="32" customFormat="1" ht="13.5" thickTop="1" thickBot="1"/>
    <row r="456" s="32" customFormat="1" ht="13.5" thickTop="1" thickBot="1"/>
    <row r="457" s="32" customFormat="1" ht="13.5" thickTop="1" thickBot="1"/>
    <row r="458" s="32" customFormat="1" ht="13.5" thickTop="1" thickBot="1"/>
    <row r="459" s="32" customFormat="1" ht="13.5" thickTop="1" thickBot="1"/>
    <row r="460" s="32" customFormat="1" ht="13.5" thickTop="1" thickBot="1"/>
    <row r="461" s="32" customFormat="1" ht="13.5" thickTop="1" thickBot="1"/>
    <row r="462" s="32" customFormat="1" ht="13.5" thickTop="1" thickBot="1"/>
    <row r="463" s="32" customFormat="1" ht="13.5" thickTop="1" thickBot="1"/>
    <row r="464" s="32" customFormat="1" ht="13.5" thickTop="1" thickBot="1"/>
    <row r="465" s="32" customFormat="1" ht="13.5" thickTop="1" thickBot="1"/>
    <row r="466" s="32" customFormat="1" ht="13.5" thickTop="1" thickBot="1"/>
    <row r="467" s="32" customFormat="1" ht="13.5" thickTop="1" thickBot="1"/>
    <row r="468" s="32" customFormat="1" ht="13.5" thickTop="1" thickBot="1"/>
    <row r="469" s="32" customFormat="1" ht="13.5" thickTop="1" thickBot="1"/>
    <row r="470" s="32" customFormat="1" ht="13.5" thickTop="1" thickBot="1"/>
    <row r="471" s="32" customFormat="1" ht="13.5" thickTop="1" thickBot="1"/>
    <row r="472" s="32" customFormat="1" ht="13.5" thickTop="1" thickBot="1"/>
    <row r="473" s="32" customFormat="1" ht="13.5" thickTop="1" thickBot="1"/>
    <row r="474" s="32" customFormat="1" ht="13.5" thickTop="1" thickBot="1"/>
    <row r="475" s="32" customFormat="1" ht="13.5" thickTop="1" thickBot="1"/>
    <row r="476" s="32" customFormat="1" ht="13.5" thickTop="1" thickBot="1"/>
    <row r="477" s="32" customFormat="1" ht="13.5" thickTop="1" thickBot="1"/>
    <row r="478" s="32" customFormat="1" ht="13.5" thickTop="1" thickBot="1"/>
    <row r="479" s="32" customFormat="1" ht="13.5" thickTop="1" thickBot="1"/>
    <row r="480" s="32" customFormat="1" ht="13.5" thickTop="1" thickBot="1"/>
    <row r="481" s="32" customFormat="1" ht="13.5" thickTop="1" thickBot="1"/>
    <row r="482" s="32" customFormat="1" ht="13.5" thickTop="1" thickBot="1"/>
    <row r="483" s="32" customFormat="1" ht="13.5" thickTop="1" thickBot="1"/>
    <row r="484" s="32" customFormat="1" ht="13.5" thickTop="1" thickBot="1"/>
    <row r="485" s="32" customFormat="1" ht="13.5" thickTop="1" thickBot="1"/>
    <row r="486" s="32" customFormat="1" ht="13.5" thickTop="1" thickBot="1"/>
    <row r="487" s="32" customFormat="1" ht="13.5" thickTop="1" thickBot="1"/>
    <row r="488" s="32" customFormat="1" ht="13" thickTop="1"/>
    <row r="489" s="32" customFormat="1"/>
    <row r="490" s="32" customFormat="1"/>
    <row r="491" s="32" customFormat="1"/>
    <row r="492" s="32" customFormat="1"/>
    <row r="493" s="32" customFormat="1"/>
    <row r="494" s="32" customFormat="1"/>
    <row r="495" s="32" customFormat="1"/>
    <row r="496" s="32" customFormat="1"/>
    <row r="497" s="32" customFormat="1"/>
    <row r="498" s="32" customFormat="1"/>
    <row r="499" s="32" customFormat="1"/>
    <row r="500" s="32" customFormat="1"/>
    <row r="501" s="32" customFormat="1" ht="13" thickBot="1"/>
    <row r="502" s="32" customFormat="1" ht="13.5" thickTop="1" thickBot="1"/>
    <row r="503" s="32" customFormat="1" ht="13.5" thickTop="1" thickBot="1"/>
    <row r="504" s="32" customFormat="1" ht="13.5" thickTop="1" thickBot="1"/>
    <row r="505" s="32" customFormat="1" ht="13.5" thickTop="1" thickBot="1"/>
    <row r="506" s="32" customFormat="1" ht="13.5" thickTop="1" thickBot="1"/>
    <row r="507" s="32" customFormat="1" ht="13.5" thickTop="1" thickBot="1"/>
    <row r="508" s="32" customFormat="1" ht="13.5" thickTop="1" thickBot="1"/>
    <row r="509" s="32" customFormat="1" ht="13.5" thickTop="1" thickBot="1"/>
    <row r="510" s="32" customFormat="1" ht="13.5" thickTop="1" thickBot="1"/>
    <row r="511" s="32" customFormat="1" ht="13.5" thickTop="1" thickBot="1"/>
    <row r="512" s="32" customFormat="1" ht="13.5" thickTop="1" thickBot="1"/>
    <row r="513" s="32" customFormat="1" ht="13.5" thickTop="1" thickBot="1"/>
    <row r="514" s="32" customFormat="1" ht="13.5" thickTop="1" thickBot="1"/>
    <row r="515" s="32" customFormat="1" ht="13.5" thickTop="1" thickBot="1"/>
    <row r="516" s="32" customFormat="1" ht="13.5" thickTop="1" thickBot="1"/>
    <row r="517" s="32" customFormat="1" ht="13.5" thickTop="1" thickBot="1"/>
    <row r="518" s="32" customFormat="1" ht="13.5" thickTop="1" thickBot="1"/>
    <row r="519" s="32" customFormat="1" ht="13.5" thickTop="1" thickBot="1"/>
    <row r="520" s="32" customFormat="1" ht="13.5" thickTop="1" thickBot="1"/>
    <row r="521" s="32" customFormat="1" ht="13.5" thickTop="1" thickBot="1"/>
    <row r="522" s="32" customFormat="1" ht="13.5" thickTop="1" thickBot="1"/>
    <row r="523" s="32" customFormat="1" ht="13.5" thickTop="1" thickBot="1"/>
    <row r="524" s="32" customFormat="1" ht="13.5" thickTop="1" thickBot="1"/>
    <row r="525" s="32" customFormat="1" ht="13.5" thickTop="1" thickBot="1"/>
    <row r="526" s="32" customFormat="1" ht="13.5" thickTop="1" thickBot="1"/>
    <row r="527" s="32" customFormat="1" ht="13.5" thickTop="1" thickBot="1"/>
    <row r="528" s="32" customFormat="1" ht="13.5" thickTop="1" thickBot="1"/>
    <row r="529" s="32" customFormat="1" ht="13.5" thickTop="1" thickBot="1"/>
    <row r="530" s="32" customFormat="1" ht="13.5" thickTop="1" thickBot="1"/>
    <row r="531" s="32" customFormat="1" ht="13.5" thickTop="1" thickBot="1"/>
    <row r="532" s="32" customFormat="1" ht="13.5" thickTop="1" thickBot="1"/>
    <row r="533" s="32" customFormat="1" ht="13.5" thickTop="1" thickBot="1"/>
    <row r="534" s="32" customFormat="1" ht="13.5" thickTop="1" thickBot="1"/>
    <row r="535" s="32" customFormat="1" ht="13.5" thickTop="1" thickBot="1"/>
    <row r="536" s="32" customFormat="1" ht="13.5" thickTop="1" thickBot="1"/>
    <row r="537" s="32" customFormat="1" ht="13.5" thickTop="1" thickBot="1"/>
    <row r="538" s="32" customFormat="1" ht="13.5" thickTop="1" thickBot="1"/>
    <row r="539" s="32" customFormat="1" ht="13.5" thickTop="1" thickBot="1"/>
    <row r="540" s="32" customFormat="1" ht="13.5" thickTop="1" thickBot="1"/>
    <row r="541" s="32" customFormat="1" ht="13.5" thickTop="1" thickBot="1"/>
    <row r="542" s="32" customFormat="1" ht="13.5" thickTop="1" thickBot="1"/>
    <row r="543" s="32" customFormat="1" ht="13.5" thickTop="1" thickBot="1"/>
    <row r="544" s="32" customFormat="1" ht="13.5" thickTop="1" thickBot="1"/>
    <row r="545" s="32" customFormat="1" ht="13.5" thickTop="1" thickBot="1"/>
    <row r="546" s="32" customFormat="1" ht="13.5" thickTop="1" thickBot="1"/>
    <row r="547" s="32" customFormat="1" ht="13.5" thickTop="1" thickBot="1"/>
    <row r="548" s="32" customFormat="1" ht="13.5" thickTop="1" thickBot="1"/>
    <row r="549" s="32" customFormat="1" ht="13.5" thickTop="1" thickBot="1"/>
    <row r="550" s="32" customFormat="1" ht="13.5" thickTop="1" thickBot="1"/>
    <row r="551" s="32" customFormat="1" ht="13.5" thickTop="1" thickBot="1"/>
    <row r="552" s="32" customFormat="1" ht="13.5" thickTop="1" thickBot="1"/>
    <row r="553" s="32" customFormat="1" ht="13.5" thickTop="1" thickBot="1"/>
    <row r="554" s="32" customFormat="1" ht="13.5" thickTop="1" thickBot="1"/>
    <row r="555" s="32" customFormat="1" ht="13.5" thickTop="1" thickBot="1"/>
    <row r="556" s="32" customFormat="1" ht="13.5" thickTop="1" thickBot="1"/>
    <row r="557" s="32" customFormat="1" ht="13.5" thickTop="1" thickBot="1"/>
    <row r="558" s="32" customFormat="1" ht="13" thickTop="1"/>
    <row r="559" s="32" customFormat="1"/>
    <row r="560" s="32" customFormat="1"/>
    <row r="561" s="32" customFormat="1"/>
    <row r="562" s="32" customFormat="1"/>
    <row r="563" s="32" customFormat="1"/>
    <row r="564" s="32" customFormat="1"/>
    <row r="565" s="32" customFormat="1"/>
    <row r="566" s="32" customFormat="1"/>
    <row r="567" s="32" customFormat="1"/>
    <row r="568" s="32" customFormat="1"/>
    <row r="569" s="32" customFormat="1"/>
    <row r="570" s="32" customFormat="1"/>
    <row r="571" s="32" customFormat="1" ht="13" thickBot="1"/>
    <row r="572" s="32" customFormat="1" ht="13.5" thickTop="1" thickBot="1"/>
    <row r="573" s="32" customFormat="1" ht="13.5" thickTop="1" thickBot="1"/>
    <row r="574" s="32" customFormat="1" ht="13.5" thickTop="1" thickBot="1"/>
    <row r="575" s="32" customFormat="1" ht="13.5" thickTop="1" thickBot="1"/>
    <row r="576" s="32" customFormat="1" ht="13.5" thickTop="1" thickBot="1"/>
    <row r="577" s="32" customFormat="1" ht="13.5" thickTop="1" thickBot="1"/>
    <row r="578" s="32" customFormat="1" ht="13.5" thickTop="1" thickBot="1"/>
    <row r="579" s="32" customFormat="1" ht="13.5" thickTop="1" thickBot="1"/>
    <row r="580" s="32" customFormat="1" ht="13.5" thickTop="1" thickBot="1"/>
    <row r="581" s="32" customFormat="1" ht="13.5" thickTop="1" thickBot="1"/>
    <row r="582" s="32" customFormat="1" ht="13.5" thickTop="1" thickBot="1"/>
    <row r="583" s="32" customFormat="1" ht="13.5" thickTop="1" thickBot="1"/>
    <row r="584" s="32" customFormat="1" ht="13.5" thickTop="1" thickBot="1"/>
    <row r="585" s="32" customFormat="1" ht="13.5" thickTop="1" thickBot="1"/>
    <row r="586" s="32" customFormat="1" ht="13.5" thickTop="1" thickBot="1"/>
    <row r="587" s="32" customFormat="1" ht="13.5" thickTop="1" thickBot="1"/>
    <row r="588" s="32" customFormat="1" ht="13.5" thickTop="1" thickBot="1"/>
    <row r="589" s="32" customFormat="1" ht="13.5" thickTop="1" thickBot="1"/>
    <row r="590" s="32" customFormat="1" ht="13.5" thickTop="1" thickBot="1"/>
    <row r="591" s="32" customFormat="1" ht="13.5" thickTop="1" thickBot="1"/>
    <row r="592" s="32" customFormat="1" ht="13.5" thickTop="1" thickBot="1"/>
    <row r="593" s="32" customFormat="1" ht="13.5" thickTop="1" thickBot="1"/>
    <row r="594" s="32" customFormat="1" ht="13.5" thickTop="1" thickBot="1"/>
    <row r="595" s="32" customFormat="1" ht="13.5" thickTop="1" thickBot="1"/>
    <row r="596" s="32" customFormat="1" ht="13.5" thickTop="1" thickBot="1"/>
    <row r="597" s="32" customFormat="1" ht="13.5" thickTop="1" thickBot="1"/>
    <row r="598" s="32" customFormat="1" ht="13.5" thickTop="1" thickBot="1"/>
    <row r="599" s="32" customFormat="1" ht="13.5" thickTop="1" thickBot="1"/>
    <row r="600" s="32" customFormat="1" ht="13.5" thickTop="1" thickBot="1"/>
    <row r="601" s="32" customFormat="1" ht="13.5" thickTop="1" thickBot="1"/>
    <row r="602" s="32" customFormat="1" ht="13.5" thickTop="1" thickBot="1"/>
    <row r="603" s="32" customFormat="1" ht="13.5" thickTop="1" thickBot="1"/>
    <row r="604" s="32" customFormat="1" ht="13.5" thickTop="1" thickBot="1"/>
    <row r="605" s="32" customFormat="1" ht="13.5" thickTop="1" thickBot="1"/>
    <row r="606" s="32" customFormat="1" ht="13.5" thickTop="1" thickBot="1"/>
    <row r="607" s="32" customFormat="1" ht="13.5" thickTop="1" thickBot="1"/>
    <row r="608" s="32" customFormat="1" ht="13.5" thickTop="1" thickBot="1"/>
    <row r="609" s="32" customFormat="1" ht="13.5" thickTop="1" thickBot="1"/>
    <row r="610" s="32" customFormat="1" ht="13.5" thickTop="1" thickBot="1"/>
    <row r="611" s="32" customFormat="1" ht="13.5" thickTop="1" thickBot="1"/>
    <row r="612" s="32" customFormat="1" ht="13.5" thickTop="1" thickBot="1"/>
    <row r="613" s="32" customFormat="1" ht="13.5" thickTop="1" thickBot="1"/>
    <row r="614" s="32" customFormat="1" ht="13.5" thickTop="1" thickBot="1"/>
    <row r="615" s="32" customFormat="1" ht="13.5" thickTop="1" thickBot="1"/>
    <row r="616" s="32" customFormat="1" ht="13.5" thickTop="1" thickBot="1"/>
    <row r="617" s="32" customFormat="1" ht="13.5" thickTop="1" thickBot="1"/>
    <row r="618" s="32" customFormat="1" ht="13.5" thickTop="1" thickBot="1"/>
    <row r="619" s="32" customFormat="1" ht="13.5" thickTop="1" thickBot="1"/>
    <row r="620" s="32" customFormat="1" ht="13.5" thickTop="1" thickBot="1"/>
    <row r="621" s="32" customFormat="1" ht="13.5" thickTop="1" thickBot="1"/>
    <row r="622" s="32" customFormat="1" ht="13.5" thickTop="1" thickBot="1"/>
    <row r="623" s="32" customFormat="1" ht="13.5" thickTop="1" thickBot="1"/>
    <row r="624" s="32" customFormat="1" ht="13.5" thickTop="1" thickBot="1"/>
    <row r="625" s="32" customFormat="1" ht="13.5" thickTop="1" thickBot="1"/>
    <row r="626" s="32" customFormat="1" ht="13.5" thickTop="1" thickBot="1"/>
    <row r="627" s="32" customFormat="1" ht="13.5" thickTop="1" thickBot="1"/>
    <row r="628" s="32" customFormat="1" ht="13" thickTop="1"/>
    <row r="629" s="32" customFormat="1"/>
    <row r="630" s="32" customFormat="1"/>
    <row r="631" s="32" customFormat="1"/>
    <row r="632" s="32" customFormat="1"/>
    <row r="633" s="32" customFormat="1"/>
    <row r="634" s="32" customFormat="1"/>
    <row r="635" s="32" customFormat="1"/>
    <row r="636" s="32" customFormat="1"/>
    <row r="637" s="32" customFormat="1"/>
    <row r="638" s="32" customFormat="1"/>
    <row r="639" s="32" customFormat="1"/>
    <row r="640" s="32" customFormat="1"/>
    <row r="641" s="32" customFormat="1" ht="13" thickBot="1"/>
    <row r="642" s="32" customFormat="1" ht="13.5" thickTop="1" thickBot="1"/>
    <row r="643" s="32" customFormat="1" ht="13.5" thickTop="1" thickBot="1"/>
    <row r="644" s="32" customFormat="1" ht="13.5" thickTop="1" thickBot="1"/>
    <row r="645" s="32" customFormat="1" ht="13.5" thickTop="1" thickBot="1"/>
    <row r="646" s="32" customFormat="1" ht="13.5" thickTop="1" thickBot="1"/>
    <row r="647" s="32" customFormat="1" ht="13.5" thickTop="1" thickBot="1"/>
    <row r="648" s="32" customFormat="1" ht="13.5" thickTop="1" thickBot="1"/>
    <row r="649" s="32" customFormat="1" ht="13.5" thickTop="1" thickBot="1"/>
    <row r="650" s="32" customFormat="1" ht="13.5" thickTop="1" thickBot="1"/>
    <row r="651" s="32" customFormat="1" ht="13.5" thickTop="1" thickBot="1"/>
    <row r="652" s="32" customFormat="1" ht="13.5" thickTop="1" thickBot="1"/>
    <row r="653" s="32" customFormat="1" ht="13.5" thickTop="1" thickBot="1"/>
    <row r="654" s="32" customFormat="1" ht="13.5" thickTop="1" thickBot="1"/>
    <row r="655" s="32" customFormat="1" ht="13.5" thickTop="1" thickBot="1"/>
    <row r="656" s="32" customFormat="1" ht="13.5" thickTop="1" thickBot="1"/>
    <row r="657" s="32" customFormat="1" ht="13.5" thickTop="1" thickBot="1"/>
    <row r="658" s="32" customFormat="1" ht="13.5" thickTop="1" thickBot="1"/>
    <row r="659" s="32" customFormat="1" ht="13.5" thickTop="1" thickBot="1"/>
    <row r="660" s="32" customFormat="1" ht="13.5" thickTop="1" thickBot="1"/>
    <row r="661" s="32" customFormat="1" ht="13.5" thickTop="1" thickBot="1"/>
    <row r="662" s="32" customFormat="1" ht="13.5" thickTop="1" thickBot="1"/>
    <row r="663" s="32" customFormat="1" ht="13.5" thickTop="1" thickBot="1"/>
    <row r="664" s="32" customFormat="1" ht="13.5" thickTop="1" thickBot="1"/>
    <row r="665" s="32" customFormat="1" ht="13.5" thickTop="1" thickBot="1"/>
    <row r="666" s="32" customFormat="1" ht="13.5" thickTop="1" thickBot="1"/>
    <row r="667" s="32" customFormat="1" ht="13.5" thickTop="1" thickBot="1"/>
    <row r="668" s="32" customFormat="1" ht="13.5" thickTop="1" thickBot="1"/>
    <row r="669" s="32" customFormat="1" ht="13.5" thickTop="1" thickBot="1"/>
    <row r="670" s="32" customFormat="1" ht="13.5" thickTop="1" thickBot="1"/>
    <row r="671" s="32" customFormat="1" ht="13.5" thickTop="1" thickBot="1"/>
    <row r="672" s="32" customFormat="1" ht="13.5" thickTop="1" thickBot="1"/>
    <row r="673" s="32" customFormat="1" ht="13.5" thickTop="1" thickBot="1"/>
    <row r="674" s="32" customFormat="1" ht="13.5" thickTop="1" thickBot="1"/>
    <row r="675" s="32" customFormat="1" ht="13.5" thickTop="1" thickBot="1"/>
    <row r="676" s="32" customFormat="1" ht="13.5" thickTop="1" thickBot="1"/>
    <row r="677" s="32" customFormat="1" ht="13.5" thickTop="1" thickBot="1"/>
    <row r="678" s="32" customFormat="1" ht="13.5" thickTop="1" thickBot="1"/>
    <row r="679" s="32" customFormat="1" ht="13.5" thickTop="1" thickBot="1"/>
    <row r="680" s="32" customFormat="1" ht="13.5" thickTop="1" thickBot="1"/>
    <row r="681" s="32" customFormat="1" ht="13.5" thickTop="1" thickBot="1"/>
    <row r="682" s="32" customFormat="1" ht="13.5" thickTop="1" thickBot="1"/>
    <row r="683" s="32" customFormat="1" ht="13.5" thickTop="1" thickBot="1"/>
    <row r="684" s="32" customFormat="1" ht="13.5" thickTop="1" thickBot="1"/>
    <row r="685" s="32" customFormat="1" ht="13.5" thickTop="1" thickBot="1"/>
    <row r="686" s="32" customFormat="1" ht="13.5" thickTop="1" thickBot="1"/>
    <row r="687" s="32" customFormat="1" ht="13.5" thickTop="1" thickBot="1"/>
    <row r="688" s="32" customFormat="1" ht="13.5" thickTop="1" thickBot="1"/>
    <row r="689" s="32" customFormat="1" ht="13.5" thickTop="1" thickBot="1"/>
    <row r="690" s="32" customFormat="1" ht="13.5" thickTop="1" thickBot="1"/>
    <row r="691" s="32" customFormat="1" ht="13.5" thickTop="1" thickBot="1"/>
    <row r="692" s="32" customFormat="1" ht="13.5" thickTop="1" thickBot="1"/>
    <row r="693" s="32" customFormat="1" ht="13.5" thickTop="1" thickBot="1"/>
    <row r="694" s="32" customFormat="1" ht="13.5" thickTop="1" thickBot="1"/>
    <row r="695" s="32" customFormat="1" ht="13.5" thickTop="1" thickBot="1"/>
    <row r="696" s="32" customFormat="1" ht="13.5" thickTop="1" thickBot="1"/>
    <row r="697" s="32" customFormat="1" ht="13.5" thickTop="1" thickBot="1"/>
    <row r="698" s="32" customFormat="1" ht="13" thickTop="1"/>
    <row r="699" s="32" customFormat="1"/>
    <row r="700" s="32" customFormat="1"/>
    <row r="701" s="32" customFormat="1"/>
    <row r="702" s="32" customFormat="1"/>
    <row r="703" s="32" customFormat="1"/>
    <row r="704" s="32" customFormat="1"/>
    <row r="705" s="32" customFormat="1"/>
    <row r="706" s="32" customFormat="1"/>
    <row r="707" s="32" customFormat="1"/>
    <row r="708" s="32" customFormat="1"/>
    <row r="709" s="32" customFormat="1"/>
    <row r="710" s="32" customFormat="1"/>
    <row r="711" s="32" customFormat="1" ht="13" thickBot="1"/>
    <row r="712" s="32" customFormat="1" ht="13.5" thickTop="1" thickBot="1"/>
    <row r="713" s="32" customFormat="1" ht="13.5" thickTop="1" thickBot="1"/>
    <row r="714" s="32" customFormat="1" ht="13.5" thickTop="1" thickBot="1"/>
    <row r="715" s="32" customFormat="1" ht="13.5" thickTop="1" thickBot="1"/>
    <row r="716" s="32" customFormat="1" ht="13.5" thickTop="1" thickBot="1"/>
    <row r="717" s="32" customFormat="1" ht="13.5" thickTop="1" thickBot="1"/>
    <row r="718" s="32" customFormat="1" ht="13.5" thickTop="1" thickBot="1"/>
    <row r="719" s="32" customFormat="1" ht="13.5" thickTop="1" thickBot="1"/>
    <row r="720" s="32" customFormat="1" ht="13.5" thickTop="1" thickBot="1"/>
    <row r="721" s="32" customFormat="1" ht="13.5" thickTop="1" thickBot="1"/>
    <row r="722" s="32" customFormat="1" ht="13.5" thickTop="1" thickBot="1"/>
    <row r="723" s="32" customFormat="1" ht="13.5" thickTop="1" thickBot="1"/>
    <row r="724" s="32" customFormat="1" ht="13.5" thickTop="1" thickBot="1"/>
    <row r="725" s="32" customFormat="1" ht="13.5" thickTop="1" thickBot="1"/>
    <row r="726" s="32" customFormat="1" ht="13.5" thickTop="1" thickBot="1"/>
    <row r="727" s="32" customFormat="1" ht="13.5" thickTop="1" thickBot="1"/>
    <row r="728" s="32" customFormat="1" ht="13.5" thickTop="1" thickBot="1"/>
    <row r="729" s="32" customFormat="1" ht="13.5" thickTop="1" thickBot="1"/>
    <row r="730" s="32" customFormat="1" ht="13.5" thickTop="1" thickBot="1"/>
    <row r="731" s="32" customFormat="1" ht="13.5" thickTop="1" thickBot="1"/>
    <row r="732" s="32" customFormat="1" ht="13.5" thickTop="1" thickBot="1"/>
    <row r="733" s="32" customFormat="1" ht="13.5" thickTop="1" thickBot="1"/>
    <row r="734" s="32" customFormat="1" ht="13.5" thickTop="1" thickBot="1"/>
    <row r="735" s="32" customFormat="1" ht="13.5" thickTop="1" thickBot="1"/>
    <row r="736" s="32" customFormat="1" ht="13.5" thickTop="1" thickBot="1"/>
    <row r="737" s="32" customFormat="1" ht="13.5" thickTop="1" thickBot="1"/>
    <row r="738" s="32" customFormat="1" ht="13.5" thickTop="1" thickBot="1"/>
    <row r="739" s="32" customFormat="1" ht="13.5" thickTop="1" thickBot="1"/>
    <row r="740" s="32" customFormat="1" ht="13.5" thickTop="1" thickBot="1"/>
    <row r="741" s="32" customFormat="1" ht="13.5" thickTop="1" thickBot="1"/>
    <row r="742" s="32" customFormat="1" ht="13.5" thickTop="1" thickBot="1"/>
    <row r="743" s="32" customFormat="1" ht="13.5" thickTop="1" thickBot="1"/>
    <row r="744" s="32" customFormat="1" ht="13.5" thickTop="1" thickBot="1"/>
    <row r="745" s="32" customFormat="1" ht="13.5" thickTop="1" thickBot="1"/>
    <row r="746" s="32" customFormat="1" ht="13.5" thickTop="1" thickBot="1"/>
    <row r="747" s="32" customFormat="1" ht="13.5" thickTop="1" thickBot="1"/>
    <row r="748" s="32" customFormat="1" ht="13.5" thickTop="1" thickBot="1"/>
    <row r="749" s="32" customFormat="1" ht="13.5" thickTop="1" thickBot="1"/>
    <row r="750" s="32" customFormat="1" ht="13.5" thickTop="1" thickBot="1"/>
    <row r="751" s="32" customFormat="1" ht="13.5" thickTop="1" thickBot="1"/>
    <row r="752" s="32" customFormat="1" ht="13.5" thickTop="1" thickBot="1"/>
    <row r="753" s="32" customFormat="1" ht="13.5" thickTop="1" thickBot="1"/>
    <row r="754" s="32" customFormat="1" ht="13.5" thickTop="1" thickBot="1"/>
    <row r="755" s="32" customFormat="1" ht="13.5" thickTop="1" thickBot="1"/>
    <row r="756" s="32" customFormat="1" ht="13.5" thickTop="1" thickBot="1"/>
    <row r="757" s="32" customFormat="1" ht="13.5" thickTop="1" thickBot="1"/>
    <row r="758" s="32" customFormat="1" ht="13.5" thickTop="1" thickBot="1"/>
    <row r="759" s="32" customFormat="1" ht="13.5" thickTop="1" thickBot="1"/>
    <row r="760" s="32" customFormat="1" ht="13.5" thickTop="1" thickBot="1"/>
    <row r="761" s="32" customFormat="1" ht="13.5" thickTop="1" thickBot="1"/>
    <row r="762" s="32" customFormat="1" ht="13.5" thickTop="1" thickBot="1"/>
    <row r="763" s="32" customFormat="1" ht="13.5" thickTop="1" thickBot="1"/>
    <row r="764" s="32" customFormat="1" ht="13.5" thickTop="1" thickBot="1"/>
    <row r="765" s="32" customFormat="1" ht="13.5" thickTop="1" thickBot="1"/>
    <row r="766" s="32" customFormat="1" ht="13.5" thickTop="1" thickBot="1"/>
    <row r="767" s="32" customFormat="1" ht="13.5" thickTop="1" thickBot="1"/>
    <row r="768" s="32" customFormat="1" ht="13" thickTop="1"/>
    <row r="769" s="32" customFormat="1"/>
    <row r="770" s="32" customFormat="1"/>
    <row r="771" s="32" customFormat="1"/>
    <row r="772" s="32" customFormat="1"/>
    <row r="773" s="32" customFormat="1"/>
    <row r="774" s="32" customFormat="1"/>
    <row r="775" s="32" customFormat="1"/>
    <row r="776" s="32" customFormat="1"/>
    <row r="777" s="32" customFormat="1"/>
    <row r="778" s="32" customFormat="1"/>
    <row r="779" s="32" customFormat="1"/>
    <row r="780" s="32" customFormat="1"/>
    <row r="781" s="32" customFormat="1" ht="13" thickBot="1"/>
    <row r="782" s="32" customFormat="1" ht="13.5" thickTop="1" thickBot="1"/>
    <row r="783" s="32" customFormat="1" ht="13.5" thickTop="1" thickBot="1"/>
    <row r="784" s="32" customFormat="1" ht="13.5" thickTop="1" thickBot="1"/>
    <row r="785" s="32" customFormat="1" ht="13.5" thickTop="1" thickBot="1"/>
    <row r="786" s="32" customFormat="1" ht="13.5" thickTop="1" thickBot="1"/>
    <row r="787" s="32" customFormat="1" ht="13.5" thickTop="1" thickBot="1"/>
    <row r="788" s="32" customFormat="1" ht="13.5" thickTop="1" thickBot="1"/>
    <row r="789" s="32" customFormat="1" ht="13.5" thickTop="1" thickBot="1"/>
    <row r="790" s="32" customFormat="1" ht="13.5" thickTop="1" thickBot="1"/>
    <row r="791" s="32" customFormat="1" ht="13.5" thickTop="1" thickBot="1"/>
    <row r="792" s="32" customFormat="1" ht="13.5" thickTop="1" thickBot="1"/>
    <row r="793" s="32" customFormat="1" ht="13.5" thickTop="1" thickBot="1"/>
    <row r="794" s="32" customFormat="1" ht="13.5" thickTop="1" thickBot="1"/>
    <row r="795" s="32" customFormat="1" ht="13.5" thickTop="1" thickBot="1"/>
    <row r="796" s="32" customFormat="1" ht="13.5" thickTop="1" thickBot="1"/>
    <row r="797" s="32" customFormat="1" ht="13.5" thickTop="1" thickBot="1"/>
    <row r="798" s="32" customFormat="1" ht="13.5" thickTop="1" thickBot="1"/>
    <row r="799" s="32" customFormat="1" ht="13.5" thickTop="1" thickBot="1"/>
    <row r="800" s="32" customFormat="1" ht="13.5" thickTop="1" thickBot="1"/>
    <row r="801" s="32" customFormat="1" ht="13.5" thickTop="1" thickBot="1"/>
    <row r="802" s="32" customFormat="1" ht="13.5" thickTop="1" thickBot="1"/>
    <row r="803" s="32" customFormat="1" ht="13.5" thickTop="1" thickBot="1"/>
    <row r="804" s="32" customFormat="1" ht="13.5" thickTop="1" thickBot="1"/>
    <row r="805" s="32" customFormat="1" ht="13.5" thickTop="1" thickBot="1"/>
    <row r="806" s="32" customFormat="1" ht="13.5" thickTop="1" thickBot="1"/>
    <row r="807" s="32" customFormat="1" ht="13.5" thickTop="1" thickBot="1"/>
    <row r="808" s="32" customFormat="1" ht="13.5" thickTop="1" thickBot="1"/>
    <row r="809" s="32" customFormat="1" ht="13.5" thickTop="1" thickBot="1"/>
    <row r="810" s="32" customFormat="1" ht="13.5" thickTop="1" thickBot="1"/>
    <row r="811" s="32" customFormat="1" ht="13.5" thickTop="1" thickBot="1"/>
    <row r="812" s="32" customFormat="1" ht="13.5" thickTop="1" thickBot="1"/>
    <row r="813" s="32" customFormat="1" ht="13.5" thickTop="1" thickBot="1"/>
    <row r="814" s="32" customFormat="1" ht="13.5" thickTop="1" thickBot="1"/>
    <row r="815" s="32" customFormat="1" ht="13.5" thickTop="1" thickBot="1"/>
    <row r="816" s="32" customFormat="1" ht="13.5" thickTop="1" thickBot="1"/>
    <row r="817" s="32" customFormat="1" ht="13.5" thickTop="1" thickBot="1"/>
    <row r="818" s="32" customFormat="1" ht="13.5" thickTop="1" thickBot="1"/>
    <row r="819" s="32" customFormat="1" ht="13.5" thickTop="1" thickBot="1"/>
    <row r="820" s="32" customFormat="1" ht="13.5" thickTop="1" thickBot="1"/>
    <row r="821" s="32" customFormat="1" ht="13.5" thickTop="1" thickBot="1"/>
    <row r="822" s="32" customFormat="1" ht="13.5" thickTop="1" thickBot="1"/>
    <row r="823" s="32" customFormat="1" ht="13.5" thickTop="1" thickBot="1"/>
    <row r="824" s="32" customFormat="1" ht="13.5" thickTop="1" thickBot="1"/>
    <row r="825" s="32" customFormat="1" ht="13.5" thickTop="1" thickBot="1"/>
    <row r="826" s="32" customFormat="1" ht="13.5" thickTop="1" thickBot="1"/>
    <row r="827" s="32" customFormat="1" ht="13.5" thickTop="1" thickBot="1"/>
    <row r="828" s="32" customFormat="1" ht="13.5" thickTop="1" thickBot="1"/>
    <row r="829" s="32" customFormat="1" ht="13.5" thickTop="1" thickBot="1"/>
    <row r="830" s="32" customFormat="1" ht="13.5" thickTop="1" thickBot="1"/>
    <row r="831" s="32" customFormat="1" ht="13.5" thickTop="1" thickBot="1"/>
    <row r="832" s="32" customFormat="1" ht="13.5" thickTop="1" thickBot="1"/>
    <row r="833" s="32" customFormat="1" ht="13.5" thickTop="1" thickBot="1"/>
    <row r="834" s="32" customFormat="1" ht="13.5" thickTop="1" thickBot="1"/>
    <row r="835" s="32" customFormat="1" ht="13.5" thickTop="1" thickBot="1"/>
    <row r="836" s="32" customFormat="1" ht="13.5" thickTop="1" thickBot="1"/>
    <row r="837" s="32" customFormat="1" ht="13.5" thickTop="1" thickBot="1"/>
    <row r="838" s="32" customFormat="1" ht="13" thickTop="1"/>
    <row r="839" s="32" customFormat="1"/>
    <row r="840" s="32" customFormat="1"/>
    <row r="841" s="32" customFormat="1"/>
    <row r="842" s="32" customFormat="1"/>
    <row r="843" s="32" customFormat="1"/>
    <row r="844" s="32" customFormat="1"/>
    <row r="845" s="32" customFormat="1"/>
    <row r="846" s="32" customFormat="1"/>
    <row r="847" s="32" customFormat="1"/>
    <row r="848" s="32" customFormat="1"/>
    <row r="849" s="32" customFormat="1"/>
    <row r="850" s="32" customFormat="1"/>
    <row r="851" s="32" customFormat="1" ht="13" thickBot="1"/>
    <row r="852" s="32" customFormat="1" ht="13.5" thickTop="1" thickBot="1"/>
    <row r="853" s="32" customFormat="1" ht="13.5" thickTop="1" thickBot="1"/>
    <row r="854" s="32" customFormat="1" ht="13.5" thickTop="1" thickBot="1"/>
    <row r="855" s="32" customFormat="1" ht="13.5" thickTop="1" thickBot="1"/>
    <row r="856" s="32" customFormat="1" ht="13.5" thickTop="1" thickBot="1"/>
    <row r="857" s="32" customFormat="1" ht="13.5" thickTop="1" thickBot="1"/>
    <row r="858" s="32" customFormat="1" ht="13.5" thickTop="1" thickBot="1"/>
    <row r="859" s="32" customFormat="1" ht="13.5" thickTop="1" thickBot="1"/>
    <row r="860" s="32" customFormat="1" ht="13.5" thickTop="1" thickBot="1"/>
    <row r="861" s="32" customFormat="1" ht="13.5" thickTop="1" thickBot="1"/>
    <row r="862" s="32" customFormat="1" ht="13.5" thickTop="1" thickBot="1"/>
    <row r="863" s="32" customFormat="1" ht="13.5" thickTop="1" thickBot="1"/>
    <row r="864" s="32" customFormat="1" ht="13.5" thickTop="1" thickBot="1"/>
    <row r="865" s="32" customFormat="1" ht="13.5" thickTop="1" thickBot="1"/>
    <row r="866" s="32" customFormat="1" ht="13.5" thickTop="1" thickBot="1"/>
    <row r="867" s="32" customFormat="1" ht="13.5" thickTop="1" thickBot="1"/>
    <row r="868" s="32" customFormat="1" ht="13.5" thickTop="1" thickBot="1"/>
    <row r="869" s="32" customFormat="1" ht="13.5" thickTop="1" thickBot="1"/>
    <row r="870" s="32" customFormat="1" ht="13.5" thickTop="1" thickBot="1"/>
    <row r="871" s="32" customFormat="1" ht="13.5" thickTop="1" thickBot="1"/>
    <row r="872" s="32" customFormat="1" ht="13.5" thickTop="1" thickBot="1"/>
    <row r="873" s="32" customFormat="1" ht="13.5" thickTop="1" thickBot="1"/>
    <row r="874" s="32" customFormat="1" ht="13.5" thickTop="1" thickBot="1"/>
    <row r="875" s="32" customFormat="1" ht="13.5" thickTop="1" thickBot="1"/>
    <row r="876" s="32" customFormat="1" ht="13.5" thickTop="1" thickBot="1"/>
    <row r="877" s="32" customFormat="1" ht="13.5" thickTop="1" thickBot="1"/>
    <row r="878" s="32" customFormat="1" ht="13.5" thickTop="1" thickBot="1"/>
    <row r="879" s="32" customFormat="1" ht="13.5" thickTop="1" thickBot="1"/>
    <row r="880" s="32" customFormat="1" ht="13.5" thickTop="1" thickBot="1"/>
    <row r="881" s="32" customFormat="1" ht="13.5" thickTop="1" thickBot="1"/>
    <row r="882" s="32" customFormat="1" ht="13.5" thickTop="1" thickBot="1"/>
    <row r="883" s="32" customFormat="1" ht="13.5" thickTop="1" thickBot="1"/>
    <row r="884" s="32" customFormat="1" ht="13.5" thickTop="1" thickBot="1"/>
    <row r="885" s="32" customFormat="1" ht="13.5" thickTop="1" thickBot="1"/>
    <row r="886" s="32" customFormat="1" ht="13.5" thickTop="1" thickBot="1"/>
    <row r="887" s="32" customFormat="1" ht="13.5" thickTop="1" thickBot="1"/>
    <row r="888" s="32" customFormat="1" ht="13.5" thickTop="1" thickBot="1"/>
    <row r="889" s="32" customFormat="1" ht="13.5" thickTop="1" thickBot="1"/>
    <row r="890" s="32" customFormat="1" ht="13.5" thickTop="1" thickBot="1"/>
    <row r="891" s="32" customFormat="1" ht="13.5" thickTop="1" thickBot="1"/>
    <row r="892" s="32" customFormat="1" ht="13.5" thickTop="1" thickBot="1"/>
    <row r="893" s="32" customFormat="1" ht="13.5" thickTop="1" thickBot="1"/>
    <row r="894" s="32" customFormat="1" ht="13.5" thickTop="1" thickBot="1"/>
    <row r="895" s="32" customFormat="1" ht="13.5" thickTop="1" thickBot="1"/>
    <row r="896" s="32" customFormat="1" ht="13.5" thickTop="1" thickBot="1"/>
    <row r="897" s="32" customFormat="1" ht="13.5" thickTop="1" thickBot="1"/>
    <row r="898" s="32" customFormat="1" ht="13.5" thickTop="1" thickBot="1"/>
    <row r="899" s="32" customFormat="1" ht="13.5" thickTop="1" thickBot="1"/>
    <row r="900" s="32" customFormat="1" ht="13.5" thickTop="1" thickBot="1"/>
    <row r="901" s="32" customFormat="1" ht="13.5" thickTop="1" thickBot="1"/>
    <row r="902" s="32" customFormat="1" ht="13.5" thickTop="1" thickBot="1"/>
    <row r="903" s="32" customFormat="1" ht="13.5" thickTop="1" thickBot="1"/>
    <row r="904" s="32" customFormat="1" ht="13.5" thickTop="1" thickBot="1"/>
    <row r="905" s="32" customFormat="1" ht="13.5" thickTop="1" thickBot="1"/>
    <row r="906" s="32" customFormat="1" ht="13.5" thickTop="1" thickBot="1"/>
    <row r="907" s="32" customFormat="1" ht="13.5" thickTop="1" thickBot="1"/>
    <row r="908" s="32" customFormat="1" ht="13" thickTop="1"/>
    <row r="909" s="32" customFormat="1"/>
    <row r="910" s="32" customFormat="1"/>
    <row r="911" s="32" customFormat="1"/>
    <row r="912" s="32" customFormat="1"/>
    <row r="913" s="32" customFormat="1"/>
    <row r="914" s="32" customFormat="1"/>
    <row r="915" s="32" customFormat="1"/>
    <row r="916" s="32" customFormat="1"/>
    <row r="917" s="32" customFormat="1"/>
    <row r="918" s="32" customFormat="1"/>
    <row r="919" s="32" customFormat="1"/>
    <row r="920" s="32" customFormat="1"/>
    <row r="921" s="32" customFormat="1" ht="13" thickBot="1"/>
    <row r="922" s="32" customFormat="1" ht="13.5" thickTop="1" thickBot="1"/>
    <row r="923" s="32" customFormat="1" ht="13.5" thickTop="1" thickBot="1"/>
    <row r="924" s="32" customFormat="1" ht="13.5" thickTop="1" thickBot="1"/>
    <row r="925" s="32" customFormat="1" ht="13.5" thickTop="1" thickBot="1"/>
    <row r="926" s="32" customFormat="1" ht="13.5" thickTop="1" thickBot="1"/>
    <row r="927" s="32" customFormat="1" ht="13.5" thickTop="1" thickBot="1"/>
    <row r="928" s="32" customFormat="1" ht="13.5" thickTop="1" thickBot="1"/>
    <row r="929" s="32" customFormat="1" ht="13.5" thickTop="1" thickBot="1"/>
    <row r="930" s="32" customFormat="1" ht="13.5" thickTop="1" thickBot="1"/>
    <row r="931" s="32" customFormat="1" ht="13.5" thickTop="1" thickBot="1"/>
    <row r="932" s="32" customFormat="1" ht="13.5" thickTop="1" thickBot="1"/>
    <row r="933" s="32" customFormat="1" ht="13.5" thickTop="1" thickBot="1"/>
    <row r="934" s="32" customFormat="1" ht="13.5" thickTop="1" thickBot="1"/>
    <row r="935" s="32" customFormat="1" ht="13.5" thickTop="1" thickBot="1"/>
    <row r="936" s="32" customFormat="1" ht="13.5" thickTop="1" thickBot="1"/>
    <row r="937" s="32" customFormat="1" ht="13.5" thickTop="1" thickBot="1"/>
    <row r="938" s="32" customFormat="1" ht="13.5" thickTop="1" thickBot="1"/>
    <row r="939" s="32" customFormat="1" ht="13.5" thickTop="1" thickBot="1"/>
    <row r="940" s="32" customFormat="1" ht="13.5" thickTop="1" thickBot="1"/>
    <row r="941" s="32" customFormat="1" ht="13.5" thickTop="1" thickBot="1"/>
    <row r="942" s="32" customFormat="1" ht="13.5" thickTop="1" thickBot="1"/>
    <row r="943" s="32" customFormat="1" ht="13.5" thickTop="1" thickBot="1"/>
    <row r="944" s="32" customFormat="1" ht="13.5" thickTop="1" thickBot="1"/>
    <row r="945" s="32" customFormat="1" ht="13.5" thickTop="1" thickBot="1"/>
    <row r="946" s="32" customFormat="1" ht="13.5" thickTop="1" thickBot="1"/>
    <row r="947" s="32" customFormat="1" ht="13.5" thickTop="1" thickBot="1"/>
    <row r="948" s="32" customFormat="1" ht="13.5" thickTop="1" thickBot="1"/>
    <row r="949" s="32" customFormat="1" ht="13.5" thickTop="1" thickBot="1"/>
    <row r="950" s="32" customFormat="1" ht="13.5" thickTop="1" thickBot="1"/>
    <row r="951" s="32" customFormat="1" ht="13.5" thickTop="1" thickBot="1"/>
    <row r="952" s="32" customFormat="1" ht="13.5" thickTop="1" thickBot="1"/>
    <row r="953" s="32" customFormat="1" ht="13.5" thickTop="1" thickBot="1"/>
    <row r="954" s="32" customFormat="1" ht="13.5" thickTop="1" thickBot="1"/>
    <row r="955" s="32" customFormat="1" ht="13.5" thickTop="1" thickBot="1"/>
    <row r="956" s="32" customFormat="1" ht="13.5" thickTop="1" thickBot="1"/>
    <row r="957" s="32" customFormat="1" ht="13.5" thickTop="1" thickBot="1"/>
    <row r="958" s="32" customFormat="1" ht="13.5" thickTop="1" thickBot="1"/>
    <row r="959" s="32" customFormat="1" ht="13.5" thickTop="1" thickBot="1"/>
    <row r="960" s="32" customFormat="1" ht="13.5" thickTop="1" thickBot="1"/>
    <row r="961" s="32" customFormat="1" ht="13.5" thickTop="1" thickBot="1"/>
    <row r="962" s="32" customFormat="1" ht="13.5" thickTop="1" thickBot="1"/>
    <row r="963" s="32" customFormat="1" ht="13.5" thickTop="1" thickBot="1"/>
    <row r="964" s="32" customFormat="1" ht="13.5" thickTop="1" thickBot="1"/>
    <row r="965" s="32" customFormat="1" ht="13.5" thickTop="1" thickBot="1"/>
    <row r="966" s="32" customFormat="1" ht="13.5" thickTop="1" thickBot="1"/>
    <row r="967" s="32" customFormat="1" ht="13.5" thickTop="1" thickBot="1"/>
    <row r="968" s="32" customFormat="1" ht="13.5" thickTop="1" thickBot="1"/>
    <row r="969" s="32" customFormat="1" ht="13.5" thickTop="1" thickBot="1"/>
    <row r="970" s="32" customFormat="1" ht="13.5" thickTop="1" thickBot="1"/>
    <row r="971" s="32" customFormat="1" ht="13.5" thickTop="1" thickBot="1"/>
    <row r="972" s="32" customFormat="1" ht="13.5" thickTop="1" thickBot="1"/>
    <row r="973" s="32" customFormat="1" ht="13.5" thickTop="1" thickBot="1"/>
    <row r="974" s="32" customFormat="1" ht="13.5" thickTop="1" thickBot="1"/>
    <row r="975" s="32" customFormat="1" ht="13.5" thickTop="1" thickBot="1"/>
    <row r="976" s="32" customFormat="1" ht="13.5" thickTop="1" thickBot="1"/>
    <row r="977" s="32" customFormat="1" ht="13.5" thickTop="1" thickBot="1"/>
    <row r="978" s="32" customFormat="1" ht="13" thickTop="1"/>
    <row r="979" s="32" customFormat="1"/>
    <row r="980" s="32" customFormat="1"/>
    <row r="981" s="32" customFormat="1"/>
    <row r="982" s="32" customFormat="1"/>
    <row r="983" s="32" customFormat="1"/>
    <row r="984" s="32" customFormat="1"/>
    <row r="985" s="32" customFormat="1"/>
    <row r="986" s="32" customFormat="1"/>
    <row r="987" s="32" customFormat="1"/>
    <row r="988" s="32" customFormat="1"/>
    <row r="989" s="32" customFormat="1"/>
    <row r="990" s="32" customFormat="1"/>
    <row r="991" s="32" customFormat="1" ht="13" thickBot="1"/>
    <row r="992" s="32" customFormat="1" ht="13.5" thickTop="1" thickBot="1"/>
    <row r="993" s="32" customFormat="1" ht="13.5" thickTop="1" thickBot="1"/>
    <row r="994" s="32" customFormat="1" ht="13.5" thickTop="1" thickBot="1"/>
    <row r="995" s="32" customFormat="1" ht="13.5" thickTop="1" thickBot="1"/>
    <row r="996" s="32" customFormat="1" ht="13.5" thickTop="1" thickBot="1"/>
    <row r="997" s="32" customFormat="1" ht="13.5" thickTop="1" thickBot="1"/>
    <row r="998" s="32" customFormat="1" ht="13.5" thickTop="1" thickBot="1"/>
    <row r="999" s="32" customFormat="1" ht="13.5" thickTop="1" thickBot="1"/>
    <row r="1000" s="32" customFormat="1" ht="13.5" thickTop="1" thickBot="1"/>
    <row r="1001" s="32" customFormat="1" ht="13.5" thickTop="1" thickBot="1"/>
    <row r="1002" s="32" customFormat="1" ht="13.5" thickTop="1" thickBot="1"/>
    <row r="1003" s="32" customFormat="1" ht="13.5" thickTop="1" thickBot="1"/>
    <row r="1004" s="32" customFormat="1" ht="13.5" thickTop="1" thickBot="1"/>
    <row r="1005" s="32" customFormat="1" ht="13.5" thickTop="1" thickBot="1"/>
    <row r="1006" s="32" customFormat="1" ht="13.5" thickTop="1" thickBot="1"/>
    <row r="1007" s="32" customFormat="1" ht="13.5" thickTop="1" thickBot="1"/>
    <row r="1008" s="32" customFormat="1" ht="13.5" thickTop="1" thickBot="1"/>
    <row r="1009" s="32" customFormat="1" ht="13.5" thickTop="1" thickBot="1"/>
    <row r="1010" s="32" customFormat="1" ht="13.5" thickTop="1" thickBot="1"/>
    <row r="1011" s="32" customFormat="1" ht="13.5" thickTop="1" thickBot="1"/>
    <row r="1012" s="32" customFormat="1" ht="13.5" thickTop="1" thickBot="1"/>
    <row r="1013" s="32" customFormat="1" ht="13.5" thickTop="1" thickBot="1"/>
    <row r="1014" s="32" customFormat="1" ht="13.5" thickTop="1" thickBot="1"/>
    <row r="1015" s="32" customFormat="1" ht="13.5" thickTop="1" thickBot="1"/>
    <row r="1016" s="32" customFormat="1" ht="13.5" thickTop="1" thickBot="1"/>
    <row r="1017" s="32" customFormat="1" ht="13.5" thickTop="1" thickBot="1"/>
    <row r="1018" s="32" customFormat="1" ht="13.5" thickTop="1" thickBot="1"/>
    <row r="1019" s="32" customFormat="1" ht="13.5" thickTop="1" thickBot="1"/>
    <row r="1020" s="32" customFormat="1" ht="13.5" thickTop="1" thickBot="1"/>
    <row r="1021" s="32" customFormat="1" ht="13.5" thickTop="1" thickBot="1"/>
    <row r="1022" s="32" customFormat="1" ht="13.5" thickTop="1" thickBot="1"/>
    <row r="1023" s="32" customFormat="1" ht="13.5" thickTop="1" thickBot="1"/>
    <row r="1024" s="32" customFormat="1" ht="13.5" thickTop="1" thickBot="1"/>
    <row r="1025" s="32" customFormat="1" ht="13.5" thickTop="1" thickBot="1"/>
    <row r="1026" s="32" customFormat="1" ht="13.5" thickTop="1" thickBot="1"/>
    <row r="1027" s="32" customFormat="1" ht="13.5" thickTop="1" thickBot="1"/>
    <row r="1028" s="32" customFormat="1" ht="13.5" thickTop="1" thickBot="1"/>
    <row r="1029" s="32" customFormat="1" ht="13.5" thickTop="1" thickBot="1"/>
    <row r="1030" s="32" customFormat="1" ht="13.5" thickTop="1" thickBot="1"/>
    <row r="1031" s="32" customFormat="1" ht="13.5" thickTop="1" thickBot="1"/>
    <row r="1032" s="32" customFormat="1" ht="13.5" thickTop="1" thickBot="1"/>
    <row r="1033" s="32" customFormat="1" ht="13.5" thickTop="1" thickBot="1"/>
    <row r="1034" s="32" customFormat="1" ht="13.5" thickTop="1" thickBot="1"/>
    <row r="1035" s="32" customFormat="1" ht="13.5" thickTop="1" thickBot="1"/>
    <row r="1036" s="32" customFormat="1" ht="13.5" thickTop="1" thickBot="1"/>
    <row r="1037" s="32" customFormat="1" ht="13.5" thickTop="1" thickBot="1"/>
    <row r="1038" s="32" customFormat="1" ht="13.5" thickTop="1" thickBot="1"/>
    <row r="1039" s="32" customFormat="1" ht="13.5" thickTop="1" thickBot="1"/>
    <row r="1040" s="32" customFormat="1" ht="13.5" thickTop="1" thickBot="1"/>
    <row r="1041" s="32" customFormat="1" ht="13.5" thickTop="1" thickBot="1"/>
    <row r="1042" s="32" customFormat="1" ht="13.5" thickTop="1" thickBot="1"/>
    <row r="1043" s="32" customFormat="1" ht="13.5" thickTop="1" thickBot="1"/>
    <row r="1044" s="32" customFormat="1" ht="13.5" thickTop="1" thickBot="1"/>
    <row r="1045" s="32" customFormat="1" ht="13.5" thickTop="1" thickBot="1"/>
    <row r="1046" s="32" customFormat="1" ht="13.5" thickTop="1" thickBot="1"/>
    <row r="1047" s="32" customFormat="1" ht="13.5" thickTop="1" thickBot="1"/>
    <row r="1048" s="32" customFormat="1" ht="13" thickTop="1"/>
    <row r="1049" s="32" customFormat="1"/>
    <row r="1050" s="32" customFormat="1"/>
    <row r="1051" s="32" customFormat="1"/>
    <row r="1052" s="32" customFormat="1"/>
    <row r="1053" s="32" customFormat="1"/>
    <row r="1054" s="32" customFormat="1"/>
    <row r="1055" s="32" customFormat="1"/>
    <row r="1056" s="32" customFormat="1"/>
    <row r="1057" s="32" customFormat="1"/>
    <row r="1058" s="32" customFormat="1"/>
    <row r="1059" s="32" customFormat="1"/>
    <row r="1060" s="32" customFormat="1"/>
    <row r="1061" s="32" customFormat="1" ht="13" thickBot="1"/>
    <row r="1062" s="32" customFormat="1" ht="13.5" thickTop="1" thickBot="1"/>
    <row r="1063" s="32" customFormat="1" ht="13.5" thickTop="1" thickBot="1"/>
    <row r="1064" s="32" customFormat="1" ht="13.5" thickTop="1" thickBot="1"/>
    <row r="1065" s="32" customFormat="1" ht="13.5" thickTop="1" thickBot="1"/>
    <row r="1066" s="32" customFormat="1" ht="13.5" thickTop="1" thickBot="1"/>
    <row r="1067" s="32" customFormat="1" ht="13.5" thickTop="1" thickBot="1"/>
    <row r="1068" s="32" customFormat="1" ht="13.5" thickTop="1" thickBot="1"/>
    <row r="1069" s="32" customFormat="1" ht="13.5" thickTop="1" thickBot="1"/>
    <row r="1070" s="32" customFormat="1" ht="13.5" thickTop="1" thickBot="1"/>
    <row r="1071" s="32" customFormat="1" ht="13.5" thickTop="1" thickBot="1"/>
    <row r="1072" s="32" customFormat="1" ht="13.5" thickTop="1" thickBot="1"/>
    <row r="1073" s="32" customFormat="1" ht="13.5" thickTop="1" thickBot="1"/>
    <row r="1074" s="32" customFormat="1" ht="13.5" thickTop="1" thickBot="1"/>
    <row r="1075" s="32" customFormat="1" ht="13.5" thickTop="1" thickBot="1"/>
    <row r="1076" s="32" customFormat="1" ht="13.5" thickTop="1" thickBot="1"/>
    <row r="1077" s="32" customFormat="1" ht="13.5" thickTop="1" thickBot="1"/>
    <row r="1078" s="32" customFormat="1" ht="13.5" thickTop="1" thickBot="1"/>
    <row r="1079" s="32" customFormat="1" ht="13.5" thickTop="1" thickBot="1"/>
    <row r="1080" s="32" customFormat="1" ht="13.5" thickTop="1" thickBot="1"/>
    <row r="1081" s="32" customFormat="1" ht="13.5" thickTop="1" thickBot="1"/>
    <row r="1082" s="32" customFormat="1" ht="13.5" thickTop="1" thickBot="1"/>
    <row r="1083" s="32" customFormat="1" ht="13.5" thickTop="1" thickBot="1"/>
    <row r="1084" s="32" customFormat="1" ht="13.5" thickTop="1" thickBot="1"/>
    <row r="1085" s="32" customFormat="1" ht="13.5" thickTop="1" thickBot="1"/>
    <row r="1086" s="32" customFormat="1" ht="13.5" thickTop="1" thickBot="1"/>
    <row r="1087" s="32" customFormat="1" ht="13.5" thickTop="1" thickBot="1"/>
    <row r="1088" s="32" customFormat="1" ht="13.5" thickTop="1" thickBot="1"/>
    <row r="1089" s="32" customFormat="1" ht="13.5" thickTop="1" thickBot="1"/>
    <row r="1090" s="32" customFormat="1" ht="13.5" thickTop="1" thickBot="1"/>
    <row r="1091" s="32" customFormat="1" ht="13.5" thickTop="1" thickBot="1"/>
    <row r="1092" s="32" customFormat="1" ht="13.5" thickTop="1" thickBot="1"/>
    <row r="1093" s="32" customFormat="1" ht="13.5" thickTop="1" thickBot="1"/>
    <row r="1094" s="32" customFormat="1" ht="13.5" thickTop="1" thickBot="1"/>
    <row r="1095" s="32" customFormat="1" ht="13.5" thickTop="1" thickBot="1"/>
    <row r="1096" s="32" customFormat="1" ht="13.5" thickTop="1" thickBot="1"/>
    <row r="1097" s="32" customFormat="1" ht="13.5" thickTop="1" thickBot="1"/>
    <row r="1098" s="32" customFormat="1" ht="13.5" thickTop="1" thickBot="1"/>
    <row r="1099" s="32" customFormat="1" ht="13.5" thickTop="1" thickBot="1"/>
    <row r="1100" s="32" customFormat="1" ht="13.5" thickTop="1" thickBot="1"/>
    <row r="1101" s="32" customFormat="1" ht="13.5" thickTop="1" thickBot="1"/>
    <row r="1102" s="32" customFormat="1" ht="13.5" thickTop="1" thickBot="1"/>
    <row r="1103" s="32" customFormat="1" ht="13.5" thickTop="1" thickBot="1"/>
    <row r="1104" s="32" customFormat="1" ht="13.5" thickTop="1" thickBot="1"/>
    <row r="1105" s="32" customFormat="1" ht="13.5" thickTop="1" thickBot="1"/>
    <row r="1106" s="32" customFormat="1" ht="13.5" thickTop="1" thickBot="1"/>
    <row r="1107" s="32" customFormat="1" ht="13.5" thickTop="1" thickBot="1"/>
    <row r="1108" s="32" customFormat="1" ht="13.5" thickTop="1" thickBot="1"/>
    <row r="1109" s="32" customFormat="1" ht="13.5" thickTop="1" thickBot="1"/>
    <row r="1110" s="32" customFormat="1" ht="13.5" thickTop="1" thickBot="1"/>
    <row r="1111" s="32" customFormat="1" ht="13.5" thickTop="1" thickBot="1"/>
    <row r="1112" s="32" customFormat="1" ht="13.5" thickTop="1" thickBot="1"/>
    <row r="1113" s="32" customFormat="1" ht="13.5" thickTop="1" thickBot="1"/>
    <row r="1114" s="32" customFormat="1" ht="13.5" thickTop="1" thickBot="1"/>
    <row r="1115" s="32" customFormat="1" ht="13.5" thickTop="1" thickBot="1"/>
    <row r="1116" s="32" customFormat="1" ht="13.5" thickTop="1" thickBot="1"/>
    <row r="1117" s="32" customFormat="1" ht="13.5" thickTop="1" thickBot="1"/>
    <row r="1118" s="32" customFormat="1" ht="13" thickTop="1"/>
    <row r="1119" s="32" customFormat="1"/>
    <row r="1120" s="32" customFormat="1"/>
    <row r="1121" s="32" customFormat="1"/>
    <row r="1122" s="32" customFormat="1"/>
    <row r="1123" s="32" customFormat="1"/>
    <row r="1124" s="32" customFormat="1"/>
    <row r="1125" s="32" customFormat="1"/>
    <row r="1126" s="32" customFormat="1"/>
    <row r="1127" s="32" customFormat="1"/>
    <row r="1128" s="32" customFormat="1"/>
    <row r="1129" s="32" customFormat="1"/>
    <row r="1130" s="32" customFormat="1"/>
    <row r="1131" s="32" customFormat="1" ht="13" thickBot="1"/>
    <row r="1132" s="32" customFormat="1" ht="13.5" thickTop="1" thickBot="1"/>
    <row r="1133" s="32" customFormat="1" ht="13.5" thickTop="1" thickBot="1"/>
    <row r="1134" s="32" customFormat="1" ht="13.5" thickTop="1" thickBot="1"/>
    <row r="1135" s="32" customFormat="1" ht="13.5" thickTop="1" thickBot="1"/>
    <row r="1136" s="32" customFormat="1" ht="13.5" thickTop="1" thickBot="1"/>
    <row r="1137" s="32" customFormat="1" ht="13.5" thickTop="1" thickBot="1"/>
    <row r="1138" s="32" customFormat="1" ht="13.5" thickTop="1" thickBot="1"/>
    <row r="1139" s="32" customFormat="1" ht="13.5" thickTop="1" thickBot="1"/>
    <row r="1140" s="32" customFormat="1" ht="13.5" thickTop="1" thickBot="1"/>
    <row r="1141" s="32" customFormat="1" ht="13.5" thickTop="1" thickBot="1"/>
    <row r="1142" s="32" customFormat="1" ht="13.5" thickTop="1" thickBot="1"/>
    <row r="1143" s="32" customFormat="1" ht="13.5" thickTop="1" thickBot="1"/>
    <row r="1144" s="32" customFormat="1" ht="13.5" thickTop="1" thickBot="1"/>
    <row r="1145" s="32" customFormat="1" ht="13.5" thickTop="1" thickBot="1"/>
    <row r="1146" s="32" customFormat="1" ht="13.5" thickTop="1" thickBot="1"/>
    <row r="1147" s="32" customFormat="1" ht="13.5" thickTop="1" thickBot="1"/>
    <row r="1148" s="32" customFormat="1" ht="13.5" thickTop="1" thickBot="1"/>
    <row r="1149" s="32" customFormat="1" ht="13.5" thickTop="1" thickBot="1"/>
    <row r="1150" s="32" customFormat="1" ht="13.5" thickTop="1" thickBot="1"/>
    <row r="1151" s="32" customFormat="1" ht="13.5" thickTop="1" thickBot="1"/>
    <row r="1152" s="32" customFormat="1" ht="13.5" thickTop="1" thickBot="1"/>
    <row r="1153" s="32" customFormat="1" ht="13.5" thickTop="1" thickBot="1"/>
    <row r="1154" s="32" customFormat="1" ht="13.5" thickTop="1" thickBot="1"/>
    <row r="1155" s="32" customFormat="1" ht="13.5" thickTop="1" thickBot="1"/>
    <row r="1156" s="32" customFormat="1" ht="13.5" thickTop="1" thickBot="1"/>
    <row r="1157" s="32" customFormat="1" ht="13.5" thickTop="1" thickBot="1"/>
    <row r="1158" s="32" customFormat="1" ht="13.5" thickTop="1" thickBot="1"/>
    <row r="1159" s="32" customFormat="1" ht="13.5" thickTop="1" thickBot="1"/>
    <row r="1160" s="32" customFormat="1" ht="13.5" thickTop="1" thickBot="1"/>
    <row r="1161" s="32" customFormat="1" ht="13.5" thickTop="1" thickBot="1"/>
    <row r="1162" s="32" customFormat="1" ht="13.5" thickTop="1" thickBot="1"/>
    <row r="1163" s="32" customFormat="1" ht="13.5" thickTop="1" thickBot="1"/>
    <row r="1164" s="32" customFormat="1" ht="13.5" thickTop="1" thickBot="1"/>
    <row r="1165" s="32" customFormat="1" ht="13.5" thickTop="1" thickBot="1"/>
    <row r="1166" s="32" customFormat="1" ht="13.5" thickTop="1" thickBot="1"/>
    <row r="1167" s="32" customFormat="1" ht="13.5" thickTop="1" thickBot="1"/>
    <row r="1168" s="32" customFormat="1" ht="13.5" thickTop="1" thickBot="1"/>
    <row r="1169" s="32" customFormat="1" ht="13.5" thickTop="1" thickBot="1"/>
    <row r="1170" s="32" customFormat="1" ht="13.5" thickTop="1" thickBot="1"/>
    <row r="1171" s="32" customFormat="1" ht="13.5" thickTop="1" thickBot="1"/>
    <row r="1172" s="32" customFormat="1" ht="13.5" thickTop="1" thickBot="1"/>
    <row r="1173" s="32" customFormat="1" ht="13.5" thickTop="1" thickBot="1"/>
    <row r="1174" s="32" customFormat="1" ht="13.5" thickTop="1" thickBot="1"/>
    <row r="1175" s="32" customFormat="1" ht="13.5" thickTop="1" thickBot="1"/>
    <row r="1176" s="32" customFormat="1" ht="13.5" thickTop="1" thickBot="1"/>
    <row r="1177" s="32" customFormat="1" ht="13.5" thickTop="1" thickBot="1"/>
    <row r="1178" s="32" customFormat="1" ht="13.5" thickTop="1" thickBot="1"/>
    <row r="1179" s="32" customFormat="1" ht="13.5" thickTop="1" thickBot="1"/>
    <row r="1180" s="32" customFormat="1" ht="13.5" thickTop="1" thickBot="1"/>
    <row r="1181" s="32" customFormat="1" ht="13.5" thickTop="1" thickBot="1"/>
    <row r="1182" s="32" customFormat="1" ht="13.5" thickTop="1" thickBot="1"/>
    <row r="1183" s="32" customFormat="1" ht="13.5" thickTop="1" thickBot="1"/>
    <row r="1184" s="32" customFormat="1" ht="13.5" thickTop="1" thickBot="1"/>
    <row r="1185" s="32" customFormat="1" ht="13.5" thickTop="1" thickBot="1"/>
    <row r="1186" s="32" customFormat="1" ht="13.5" thickTop="1" thickBot="1"/>
    <row r="1187" s="32" customFormat="1" ht="13.5" thickTop="1" thickBot="1"/>
    <row r="1188" s="32" customFormat="1" ht="13" thickTop="1"/>
    <row r="1189" s="32" customFormat="1"/>
    <row r="1190" s="32" customFormat="1"/>
    <row r="1191" s="32" customFormat="1"/>
    <row r="1192" s="32" customFormat="1"/>
    <row r="1193" s="32" customFormat="1"/>
    <row r="1194" s="32" customFormat="1"/>
    <row r="1195" s="32" customFormat="1"/>
    <row r="1196" s="32" customFormat="1"/>
    <row r="1197" s="32" customFormat="1"/>
    <row r="1198" s="32" customFormat="1"/>
    <row r="1199" s="32" customFormat="1"/>
    <row r="1200" s="32" customFormat="1"/>
    <row r="1201" s="32" customFormat="1" ht="13" thickBot="1"/>
    <row r="1202" s="32" customFormat="1" ht="13.5" thickTop="1" thickBot="1"/>
    <row r="1203" s="32" customFormat="1" ht="13.5" thickTop="1" thickBot="1"/>
    <row r="1204" s="32" customFormat="1" ht="13.5" thickTop="1" thickBot="1"/>
    <row r="1205" s="32" customFormat="1" ht="13.5" thickTop="1" thickBot="1"/>
    <row r="1206" s="32" customFormat="1" ht="13.5" thickTop="1" thickBot="1"/>
    <row r="1207" s="32" customFormat="1" ht="13.5" thickTop="1" thickBot="1"/>
    <row r="1208" s="32" customFormat="1" ht="13.5" thickTop="1" thickBot="1"/>
    <row r="1209" s="32" customFormat="1" ht="13.5" thickTop="1" thickBot="1"/>
    <row r="1210" s="32" customFormat="1" ht="13.5" thickTop="1" thickBot="1"/>
    <row r="1211" s="32" customFormat="1" ht="13.5" thickTop="1" thickBot="1"/>
    <row r="1212" s="32" customFormat="1" ht="13.5" thickTop="1" thickBot="1"/>
    <row r="1213" s="32" customFormat="1" ht="13.5" thickTop="1" thickBot="1"/>
    <row r="1214" s="32" customFormat="1" ht="13.5" thickTop="1" thickBot="1"/>
    <row r="1215" s="32" customFormat="1" ht="13.5" thickTop="1" thickBot="1"/>
    <row r="1216" s="32" customFormat="1" ht="13.5" thickTop="1" thickBot="1"/>
    <row r="1217" s="32" customFormat="1" ht="13.5" thickTop="1" thickBot="1"/>
    <row r="1218" s="32" customFormat="1" ht="13.5" thickTop="1" thickBot="1"/>
    <row r="1219" s="32" customFormat="1" ht="13.5" thickTop="1" thickBot="1"/>
    <row r="1220" s="32" customFormat="1" ht="13.5" thickTop="1" thickBot="1"/>
    <row r="1221" s="32" customFormat="1" ht="13.5" thickTop="1" thickBot="1"/>
    <row r="1222" s="32" customFormat="1" ht="13.5" thickTop="1" thickBot="1"/>
    <row r="1223" s="32" customFormat="1" ht="13.5" thickTop="1" thickBot="1"/>
    <row r="1224" s="32" customFormat="1" ht="13.5" thickTop="1" thickBot="1"/>
    <row r="1225" s="32" customFormat="1" ht="13.5" thickTop="1" thickBot="1"/>
    <row r="1226" s="32" customFormat="1" ht="13.5" thickTop="1" thickBot="1"/>
    <row r="1227" s="32" customFormat="1" ht="13.5" thickTop="1" thickBot="1"/>
    <row r="1228" s="32" customFormat="1" ht="13.5" thickTop="1" thickBot="1"/>
    <row r="1229" s="32" customFormat="1" ht="13.5" thickTop="1" thickBot="1"/>
    <row r="1230" s="32" customFormat="1" ht="13.5" thickTop="1" thickBot="1"/>
    <row r="1231" s="32" customFormat="1" ht="13.5" thickTop="1" thickBot="1"/>
    <row r="1232" s="32" customFormat="1" ht="13.5" thickTop="1" thickBot="1"/>
    <row r="1233" s="32" customFormat="1" ht="13.5" thickTop="1" thickBot="1"/>
    <row r="1234" s="32" customFormat="1" ht="13.5" thickTop="1" thickBot="1"/>
    <row r="1235" s="32" customFormat="1" ht="13.5" thickTop="1" thickBot="1"/>
    <row r="1236" s="32" customFormat="1" ht="13.5" thickTop="1" thickBot="1"/>
    <row r="1237" s="32" customFormat="1" ht="13.5" thickTop="1" thickBot="1"/>
    <row r="1238" s="32" customFormat="1" ht="13.5" thickTop="1" thickBot="1"/>
    <row r="1239" s="32" customFormat="1" ht="13.5" thickTop="1" thickBot="1"/>
    <row r="1240" s="32" customFormat="1" ht="13.5" thickTop="1" thickBot="1"/>
    <row r="1241" s="32" customFormat="1" ht="13.5" thickTop="1" thickBot="1"/>
    <row r="1242" s="32" customFormat="1" ht="13.5" thickTop="1" thickBot="1"/>
    <row r="1243" s="32" customFormat="1" ht="13.5" thickTop="1" thickBot="1"/>
    <row r="1244" s="32" customFormat="1" ht="13.5" thickTop="1" thickBot="1"/>
    <row r="1245" s="32" customFormat="1" ht="13.5" thickTop="1" thickBot="1"/>
    <row r="1246" s="32" customFormat="1" ht="13.5" thickTop="1" thickBot="1"/>
    <row r="1247" s="32" customFormat="1" ht="13.5" thickTop="1" thickBot="1"/>
    <row r="1248" s="32" customFormat="1" ht="13.5" thickTop="1" thickBot="1"/>
    <row r="1249" s="32" customFormat="1" ht="13.5" thickTop="1" thickBot="1"/>
    <row r="1250" s="32" customFormat="1" ht="13.5" thickTop="1" thickBot="1"/>
    <row r="1251" s="32" customFormat="1" ht="13.5" thickTop="1" thickBot="1"/>
    <row r="1252" s="32" customFormat="1" ht="13.5" thickTop="1" thickBot="1"/>
    <row r="1253" s="32" customFormat="1" ht="13.5" thickTop="1" thickBot="1"/>
    <row r="1254" s="32" customFormat="1" ht="13.5" thickTop="1" thickBot="1"/>
    <row r="1255" s="32" customFormat="1" ht="13.5" thickTop="1" thickBot="1"/>
    <row r="1256" s="32" customFormat="1" ht="13.5" thickTop="1" thickBot="1"/>
    <row r="1257" s="32" customFormat="1" ht="13.5" thickTop="1" thickBot="1"/>
    <row r="1258" s="32" customFormat="1" ht="13" thickTop="1"/>
    <row r="1259" s="32" customFormat="1"/>
    <row r="1260" s="32" customFormat="1"/>
    <row r="1261" s="32" customFormat="1"/>
    <row r="1262" s="32" customFormat="1"/>
    <row r="1263" s="32" customFormat="1"/>
    <row r="1264" s="32" customFormat="1"/>
    <row r="1265" s="32" customFormat="1"/>
    <row r="1266" s="32" customFormat="1"/>
    <row r="1267" s="32" customFormat="1"/>
    <row r="1268" s="32" customFormat="1"/>
    <row r="1269" s="32" customFormat="1"/>
    <row r="1270" s="32" customFormat="1"/>
    <row r="1271" s="32" customFormat="1" ht="13" thickBot="1"/>
    <row r="1272" s="32" customFormat="1" ht="13.5" thickTop="1" thickBot="1"/>
    <row r="1273" s="32" customFormat="1" ht="13.5" thickTop="1" thickBot="1"/>
    <row r="1274" s="32" customFormat="1" ht="13.5" thickTop="1" thickBot="1"/>
    <row r="1275" s="32" customFormat="1" ht="13.5" thickTop="1" thickBot="1"/>
    <row r="1276" s="32" customFormat="1" ht="13.5" thickTop="1" thickBot="1"/>
    <row r="1277" s="32" customFormat="1" ht="13.5" thickTop="1" thickBot="1"/>
    <row r="1278" s="32" customFormat="1" ht="13.5" thickTop="1" thickBot="1"/>
    <row r="1279" s="32" customFormat="1" ht="13.5" thickTop="1" thickBot="1"/>
    <row r="1280" s="32" customFormat="1" ht="13.5" thickTop="1" thickBot="1"/>
    <row r="1281" s="32" customFormat="1" ht="13.5" thickTop="1" thickBot="1"/>
    <row r="1282" s="32" customFormat="1" ht="13.5" thickTop="1" thickBot="1"/>
    <row r="1283" s="32" customFormat="1" ht="13.5" thickTop="1" thickBot="1"/>
    <row r="1284" s="32" customFormat="1" ht="13.5" thickTop="1" thickBot="1"/>
    <row r="1285" s="32" customFormat="1" ht="13.5" thickTop="1" thickBot="1"/>
    <row r="1286" s="32" customFormat="1" ht="13.5" thickTop="1" thickBot="1"/>
    <row r="1287" s="32" customFormat="1" ht="13.5" thickTop="1" thickBot="1"/>
    <row r="1288" s="32" customFormat="1" ht="13.5" thickTop="1" thickBot="1"/>
    <row r="1289" s="32" customFormat="1" ht="13.5" thickTop="1" thickBot="1"/>
    <row r="1290" s="32" customFormat="1" ht="13.5" thickTop="1" thickBot="1"/>
    <row r="1291" s="32" customFormat="1" ht="13.5" thickTop="1" thickBot="1"/>
    <row r="1292" s="32" customFormat="1" ht="13.5" thickTop="1" thickBot="1"/>
    <row r="1293" s="32" customFormat="1" ht="13.5" thickTop="1" thickBot="1"/>
    <row r="1294" s="32" customFormat="1" ht="13.5" thickTop="1" thickBot="1"/>
    <row r="1295" s="32" customFormat="1" ht="13.5" thickTop="1" thickBot="1"/>
    <row r="1296" s="32" customFormat="1" ht="13.5" thickTop="1" thickBot="1"/>
    <row r="1297" s="32" customFormat="1" ht="13.5" thickTop="1" thickBot="1"/>
    <row r="1298" s="32" customFormat="1" ht="13.5" thickTop="1" thickBot="1"/>
    <row r="1299" s="32" customFormat="1" ht="13.5" thickTop="1" thickBot="1"/>
    <row r="1300" s="32" customFormat="1" ht="13.5" thickTop="1" thickBot="1"/>
    <row r="1301" s="32" customFormat="1" ht="13.5" thickTop="1" thickBot="1"/>
    <row r="1302" s="32" customFormat="1" ht="13.5" thickTop="1" thickBot="1"/>
    <row r="1303" s="32" customFormat="1" ht="13.5" thickTop="1" thickBot="1"/>
    <row r="1304" s="32" customFormat="1" ht="13.5" thickTop="1" thickBot="1"/>
    <row r="1305" s="32" customFormat="1" ht="13.5" thickTop="1" thickBot="1"/>
    <row r="1306" s="32" customFormat="1" ht="13.5" thickTop="1" thickBot="1"/>
    <row r="1307" s="32" customFormat="1" ht="13.5" thickTop="1" thickBot="1"/>
    <row r="1308" s="32" customFormat="1" ht="13.5" thickTop="1" thickBot="1"/>
    <row r="1309" s="32" customFormat="1" ht="13.5" thickTop="1" thickBot="1"/>
    <row r="1310" s="32" customFormat="1" ht="13.5" thickTop="1" thickBot="1"/>
    <row r="1311" s="32" customFormat="1" ht="13.5" thickTop="1" thickBot="1"/>
    <row r="1312" s="32" customFormat="1" ht="13.5" thickTop="1" thickBot="1"/>
    <row r="1313" s="32" customFormat="1" ht="13.5" thickTop="1" thickBot="1"/>
    <row r="1314" s="32" customFormat="1" ht="13.5" thickTop="1" thickBot="1"/>
    <row r="1315" s="32" customFormat="1" ht="13.5" thickTop="1" thickBot="1"/>
    <row r="1316" s="32" customFormat="1" ht="13.5" thickTop="1" thickBot="1"/>
    <row r="1317" s="32" customFormat="1" ht="13.5" thickTop="1" thickBot="1"/>
    <row r="1318" s="32" customFormat="1" ht="13.5" thickTop="1" thickBot="1"/>
    <row r="1319" s="32" customFormat="1" ht="13.5" thickTop="1" thickBot="1"/>
    <row r="1320" s="32" customFormat="1" ht="13.5" thickTop="1" thickBot="1"/>
    <row r="1321" s="32" customFormat="1" ht="13.5" thickTop="1" thickBot="1"/>
    <row r="1322" s="32" customFormat="1" ht="13.5" thickTop="1" thickBot="1"/>
    <row r="1323" s="32" customFormat="1" ht="13.5" thickTop="1" thickBot="1"/>
    <row r="1324" s="32" customFormat="1" ht="13.5" thickTop="1" thickBot="1"/>
    <row r="1325" s="32" customFormat="1" ht="13.5" thickTop="1" thickBot="1"/>
    <row r="1326" s="32" customFormat="1" ht="13.5" thickTop="1" thickBot="1"/>
    <row r="1327" s="32" customFormat="1" ht="13.5" thickTop="1" thickBot="1"/>
    <row r="1328" s="32" customFormat="1" ht="13" thickTop="1"/>
    <row r="1329" s="32" customFormat="1"/>
    <row r="1330" s="32" customFormat="1"/>
    <row r="1331" s="32" customFormat="1"/>
    <row r="1332" s="32" customFormat="1"/>
    <row r="1333" s="32" customFormat="1"/>
    <row r="1334" s="32" customFormat="1"/>
    <row r="1335" s="32" customFormat="1"/>
    <row r="1336" s="32" customFormat="1"/>
    <row r="1337" s="32" customFormat="1"/>
    <row r="1338" s="32" customFormat="1"/>
    <row r="1339" s="32" customFormat="1"/>
    <row r="1340" s="32" customFormat="1"/>
    <row r="1341" s="32" customFormat="1" ht="13" thickBot="1"/>
    <row r="1342" s="32" customFormat="1" ht="13.5" thickTop="1" thickBot="1"/>
    <row r="1343" s="32" customFormat="1" ht="13.5" thickTop="1" thickBot="1"/>
    <row r="1344" s="32" customFormat="1" ht="13.5" thickTop="1" thickBot="1"/>
    <row r="1345" s="32" customFormat="1" ht="13.5" thickTop="1" thickBot="1"/>
    <row r="1346" s="32" customFormat="1" ht="13.5" thickTop="1" thickBot="1"/>
    <row r="1347" s="32" customFormat="1" ht="13.5" thickTop="1" thickBot="1"/>
    <row r="1348" s="32" customFormat="1" ht="13.5" thickTop="1" thickBot="1"/>
    <row r="1349" s="32" customFormat="1" ht="13.5" thickTop="1" thickBot="1"/>
    <row r="1350" s="32" customFormat="1" ht="13.5" thickTop="1" thickBot="1"/>
    <row r="1351" s="32" customFormat="1" ht="13.5" thickTop="1" thickBot="1"/>
    <row r="1352" s="32" customFormat="1" ht="13.5" thickTop="1" thickBot="1"/>
    <row r="1353" s="32" customFormat="1" ht="13.5" thickTop="1" thickBot="1"/>
    <row r="1354" s="32" customFormat="1" ht="13.5" thickTop="1" thickBot="1"/>
    <row r="1355" s="32" customFormat="1" ht="13.5" thickTop="1" thickBot="1"/>
    <row r="1356" s="32" customFormat="1" ht="13.5" thickTop="1" thickBot="1"/>
    <row r="1357" s="32" customFormat="1" ht="13.5" thickTop="1" thickBot="1"/>
    <row r="1358" s="32" customFormat="1" ht="13.5" thickTop="1" thickBot="1"/>
    <row r="1359" s="32" customFormat="1" ht="13.5" thickTop="1" thickBot="1"/>
    <row r="1360" s="32" customFormat="1" ht="13.5" thickTop="1" thickBot="1"/>
    <row r="1361" s="32" customFormat="1" ht="13.5" thickTop="1" thickBot="1"/>
    <row r="1362" s="32" customFormat="1" ht="13.5" thickTop="1" thickBot="1"/>
    <row r="1363" s="32" customFormat="1" ht="13.5" thickTop="1" thickBot="1"/>
    <row r="1364" s="32" customFormat="1" ht="13.5" thickTop="1" thickBot="1"/>
    <row r="1365" s="32" customFormat="1" ht="13.5" thickTop="1" thickBot="1"/>
    <row r="1366" s="32" customFormat="1" ht="13.5" thickTop="1" thickBot="1"/>
    <row r="1367" s="32" customFormat="1" ht="13.5" thickTop="1" thickBot="1"/>
    <row r="1368" s="32" customFormat="1" ht="13.5" thickTop="1" thickBot="1"/>
    <row r="1369" s="32" customFormat="1" ht="13.5" thickTop="1" thickBot="1"/>
    <row r="1370" s="32" customFormat="1" ht="13.5" thickTop="1" thickBot="1"/>
    <row r="1371" s="32" customFormat="1" ht="13.5" thickTop="1" thickBot="1"/>
    <row r="1372" s="32" customFormat="1" ht="13.5" thickTop="1" thickBot="1"/>
    <row r="1373" s="32" customFormat="1" ht="13.5" thickTop="1" thickBot="1"/>
    <row r="1374" s="32" customFormat="1" ht="13.5" thickTop="1" thickBot="1"/>
    <row r="1375" s="32" customFormat="1" ht="13.5" thickTop="1" thickBot="1"/>
    <row r="1376" s="32" customFormat="1" ht="13.5" thickTop="1" thickBot="1"/>
    <row r="1377" s="32" customFormat="1" ht="13.5" thickTop="1" thickBot="1"/>
    <row r="1378" s="32" customFormat="1" ht="13.5" thickTop="1" thickBot="1"/>
    <row r="1379" s="32" customFormat="1" ht="13.5" thickTop="1" thickBot="1"/>
    <row r="1380" s="32" customFormat="1" ht="13.5" thickTop="1" thickBot="1"/>
    <row r="1381" s="32" customFormat="1" ht="13.5" thickTop="1" thickBot="1"/>
    <row r="1382" s="32" customFormat="1" ht="13.5" thickTop="1" thickBot="1"/>
    <row r="1383" s="32" customFormat="1" ht="13.5" thickTop="1" thickBot="1"/>
    <row r="1384" s="32" customFormat="1" ht="13.5" thickTop="1" thickBot="1"/>
    <row r="1385" s="32" customFormat="1" ht="13.5" thickTop="1" thickBot="1"/>
    <row r="1386" s="32" customFormat="1" ht="13.5" thickTop="1" thickBot="1"/>
    <row r="1387" s="32" customFormat="1" ht="13.5" thickTop="1" thickBot="1"/>
    <row r="1388" s="32" customFormat="1" ht="13.5" thickTop="1" thickBot="1"/>
    <row r="1389" s="32" customFormat="1" ht="13.5" thickTop="1" thickBot="1"/>
    <row r="1390" s="32" customFormat="1" ht="13.5" thickTop="1" thickBot="1"/>
    <row r="1391" s="32" customFormat="1" ht="13.5" thickTop="1" thickBot="1"/>
    <row r="1392" s="32" customFormat="1" ht="13.5" thickTop="1" thickBot="1"/>
    <row r="1393" s="32" customFormat="1" ht="13.5" thickTop="1" thickBot="1"/>
    <row r="1394" s="32" customFormat="1" ht="13.5" thickTop="1" thickBot="1"/>
    <row r="1395" s="32" customFormat="1" ht="13.5" thickTop="1" thickBot="1"/>
    <row r="1396" s="32" customFormat="1" ht="13.5" thickTop="1" thickBot="1"/>
    <row r="1397" s="32" customFormat="1" ht="13.5" thickTop="1" thickBot="1"/>
    <row r="1398" s="32" customFormat="1" ht="13" thickTop="1"/>
    <row r="1399" s="32" customFormat="1"/>
    <row r="1400" s="32" customFormat="1"/>
    <row r="1401" s="32" customFormat="1"/>
    <row r="1402" s="32" customFormat="1"/>
    <row r="1403" s="32" customFormat="1"/>
    <row r="1404" s="32" customFormat="1"/>
    <row r="1405" s="32" customFormat="1"/>
    <row r="1406" s="32" customFormat="1"/>
    <row r="1407" s="32" customFormat="1"/>
    <row r="1408" s="32" customFormat="1"/>
    <row r="1409" s="32" customFormat="1"/>
    <row r="1410" s="32" customFormat="1"/>
    <row r="1411" s="32" customFormat="1" ht="13" thickBot="1"/>
    <row r="1412" s="32" customFormat="1" ht="13.5" thickTop="1" thickBot="1"/>
    <row r="1413" s="32" customFormat="1" ht="13.5" thickTop="1" thickBot="1"/>
    <row r="1414" s="32" customFormat="1" ht="13.5" thickTop="1" thickBot="1"/>
    <row r="1415" s="32" customFormat="1" ht="13.5" thickTop="1" thickBot="1"/>
    <row r="1416" s="32" customFormat="1" ht="13.5" thickTop="1" thickBot="1"/>
    <row r="1417" s="32" customFormat="1" ht="13.5" thickTop="1" thickBot="1"/>
    <row r="1418" s="32" customFormat="1" ht="13.5" thickTop="1" thickBot="1"/>
    <row r="1419" s="32" customFormat="1" ht="13.5" thickTop="1" thickBot="1"/>
    <row r="1420" s="32" customFormat="1" ht="13.5" thickTop="1" thickBot="1"/>
    <row r="1421" s="32" customFormat="1" ht="13.5" thickTop="1" thickBot="1"/>
    <row r="1422" s="32" customFormat="1" ht="13.5" thickTop="1" thickBot="1"/>
    <row r="1423" s="32" customFormat="1" ht="13.5" thickTop="1" thickBot="1"/>
    <row r="1424" s="32" customFormat="1" ht="13.5" thickTop="1" thickBot="1"/>
    <row r="1425" s="32" customFormat="1" ht="13.5" thickTop="1" thickBot="1"/>
    <row r="1426" s="32" customFormat="1" ht="13.5" thickTop="1" thickBot="1"/>
    <row r="1427" s="32" customFormat="1" ht="13.5" thickTop="1" thickBot="1"/>
    <row r="1428" s="32" customFormat="1" ht="13.5" thickTop="1" thickBot="1"/>
    <row r="1429" s="32" customFormat="1" ht="13.5" thickTop="1" thickBot="1"/>
    <row r="1430" s="32" customFormat="1" ht="13.5" thickTop="1" thickBot="1"/>
    <row r="1431" s="32" customFormat="1" ht="13.5" thickTop="1" thickBot="1"/>
    <row r="1432" s="32" customFormat="1" ht="13.5" thickTop="1" thickBot="1"/>
    <row r="1433" s="32" customFormat="1" ht="13.5" thickTop="1" thickBot="1"/>
    <row r="1434" s="32" customFormat="1" ht="13.5" thickTop="1" thickBot="1"/>
    <row r="1435" s="32" customFormat="1" ht="13.5" thickTop="1" thickBot="1"/>
    <row r="1436" s="32" customFormat="1" ht="13.5" thickTop="1" thickBot="1"/>
    <row r="1437" s="32" customFormat="1" ht="13.5" thickTop="1" thickBot="1"/>
    <row r="1438" s="32" customFormat="1" ht="13.5" thickTop="1" thickBot="1"/>
    <row r="1439" s="32" customFormat="1" ht="13.5" thickTop="1" thickBot="1"/>
    <row r="1440" s="32" customFormat="1" ht="13.5" thickTop="1" thickBot="1"/>
    <row r="1441" s="32" customFormat="1" ht="13.5" thickTop="1" thickBot="1"/>
    <row r="1442" s="32" customFormat="1" ht="13.5" thickTop="1" thickBot="1"/>
    <row r="1443" s="32" customFormat="1" ht="13.5" thickTop="1" thickBot="1"/>
    <row r="1444" s="32" customFormat="1" ht="13.5" thickTop="1" thickBot="1"/>
    <row r="1445" s="32" customFormat="1" ht="13.5" thickTop="1" thickBot="1"/>
    <row r="1446" s="32" customFormat="1" ht="13.5" thickTop="1" thickBot="1"/>
    <row r="1447" s="32" customFormat="1" ht="13.5" thickTop="1" thickBot="1"/>
    <row r="1448" s="32" customFormat="1" ht="13.5" thickTop="1" thickBot="1"/>
    <row r="1449" s="32" customFormat="1" ht="13.5" thickTop="1" thickBot="1"/>
    <row r="1450" s="32" customFormat="1" ht="13.5" thickTop="1" thickBot="1"/>
    <row r="1451" s="32" customFormat="1" ht="13.5" thickTop="1" thickBot="1"/>
    <row r="1452" s="32" customFormat="1" ht="13.5" thickTop="1" thickBot="1"/>
    <row r="1453" s="32" customFormat="1" ht="13.5" thickTop="1" thickBot="1"/>
    <row r="1454" s="32" customFormat="1" ht="13.5" thickTop="1" thickBot="1"/>
    <row r="1455" s="32" customFormat="1" ht="13.5" thickTop="1" thickBot="1"/>
    <row r="1456" s="32" customFormat="1" ht="13.5" thickTop="1" thickBot="1"/>
    <row r="1457" s="32" customFormat="1" ht="13.5" thickTop="1" thickBot="1"/>
    <row r="1458" s="32" customFormat="1" ht="13.5" thickTop="1" thickBot="1"/>
    <row r="1459" s="32" customFormat="1" ht="13.5" thickTop="1" thickBot="1"/>
    <row r="1460" s="32" customFormat="1" ht="13.5" thickTop="1" thickBot="1"/>
    <row r="1461" s="32" customFormat="1" ht="13.5" thickTop="1" thickBot="1"/>
    <row r="1462" s="32" customFormat="1" ht="13.5" thickTop="1" thickBot="1"/>
    <row r="1463" s="32" customFormat="1" ht="13.5" thickTop="1" thickBot="1"/>
    <row r="1464" s="32" customFormat="1" ht="13.5" thickTop="1" thickBot="1"/>
    <row r="1465" s="32" customFormat="1" ht="13.5" thickTop="1" thickBot="1"/>
    <row r="1466" s="32" customFormat="1" ht="13.5" thickTop="1" thickBot="1"/>
    <row r="1467" s="32" customFormat="1" ht="13.5" thickTop="1" thickBot="1"/>
    <row r="1468" s="32" customFormat="1" ht="13" thickTop="1"/>
    <row r="1469" s="32" customFormat="1"/>
    <row r="1470" s="32" customFormat="1"/>
    <row r="1471" s="32" customFormat="1"/>
    <row r="1472" s="32" customFormat="1"/>
    <row r="1473" s="32" customFormat="1"/>
    <row r="1474" s="32" customFormat="1"/>
    <row r="1475" s="32" customFormat="1"/>
    <row r="1476" s="32" customFormat="1"/>
    <row r="1477" s="32" customFormat="1"/>
    <row r="1478" s="32" customFormat="1"/>
    <row r="1479" s="32" customFormat="1"/>
    <row r="1480" s="32" customFormat="1"/>
    <row r="1481" s="32" customFormat="1" ht="13" thickBot="1"/>
    <row r="1482" s="32" customFormat="1" ht="13.5" thickTop="1" thickBot="1"/>
    <row r="1483" s="32" customFormat="1" ht="13.5" thickTop="1" thickBot="1"/>
    <row r="1484" s="32" customFormat="1" ht="13.5" thickTop="1" thickBot="1"/>
    <row r="1485" s="32" customFormat="1" ht="13.5" thickTop="1" thickBot="1"/>
    <row r="1486" s="32" customFormat="1" ht="13.5" thickTop="1" thickBot="1"/>
    <row r="1487" s="32" customFormat="1" ht="13.5" thickTop="1" thickBot="1"/>
    <row r="1488" s="32" customFormat="1" ht="13.5" thickTop="1" thickBot="1"/>
    <row r="1489" s="32" customFormat="1" ht="13.5" thickTop="1" thickBot="1"/>
    <row r="1490" s="32" customFormat="1" ht="13.5" thickTop="1" thickBot="1"/>
    <row r="1491" s="32" customFormat="1" ht="13.5" thickTop="1" thickBot="1"/>
    <row r="1492" s="32" customFormat="1" ht="13.5" thickTop="1" thickBot="1"/>
    <row r="1493" s="32" customFormat="1" ht="13.5" thickTop="1" thickBot="1"/>
    <row r="1494" s="32" customFormat="1" ht="13.5" thickTop="1" thickBot="1"/>
    <row r="1495" s="32" customFormat="1" ht="13.5" thickTop="1" thickBot="1"/>
    <row r="1496" s="32" customFormat="1" ht="13.5" thickTop="1" thickBot="1"/>
    <row r="1497" s="32" customFormat="1" ht="13.5" thickTop="1" thickBot="1"/>
    <row r="1498" s="32" customFormat="1" ht="13.5" thickTop="1" thickBot="1"/>
    <row r="1499" s="32" customFormat="1" ht="13.5" thickTop="1" thickBot="1"/>
    <row r="1500" s="32" customFormat="1" ht="13.5" thickTop="1" thickBot="1"/>
    <row r="1501" s="32" customFormat="1" ht="13.5" thickTop="1" thickBot="1"/>
    <row r="1502" s="32" customFormat="1" ht="13.5" thickTop="1" thickBot="1"/>
    <row r="1503" s="32" customFormat="1" ht="13.5" thickTop="1" thickBot="1"/>
    <row r="1504" s="32" customFormat="1" ht="13.5" thickTop="1" thickBot="1"/>
    <row r="1505" s="32" customFormat="1" ht="13.5" thickTop="1" thickBot="1"/>
    <row r="1506" s="32" customFormat="1" ht="13.5" thickTop="1" thickBot="1"/>
    <row r="1507" s="32" customFormat="1" ht="13.5" thickTop="1" thickBot="1"/>
    <row r="1508" s="32" customFormat="1" ht="13.5" thickTop="1" thickBot="1"/>
    <row r="1509" s="32" customFormat="1" ht="13.5" thickTop="1" thickBot="1"/>
    <row r="1510" s="32" customFormat="1" ht="13.5" thickTop="1" thickBot="1"/>
    <row r="1511" s="32" customFormat="1" ht="13.5" thickTop="1" thickBot="1"/>
    <row r="1512" s="32" customFormat="1" ht="13.5" thickTop="1" thickBot="1"/>
    <row r="1513" s="32" customFormat="1" ht="13.5" thickTop="1" thickBot="1"/>
    <row r="1514" s="32" customFormat="1" ht="13.5" thickTop="1" thickBot="1"/>
    <row r="1515" s="32" customFormat="1" ht="13.5" thickTop="1" thickBot="1"/>
    <row r="1516" s="32" customFormat="1" ht="13.5" thickTop="1" thickBot="1"/>
    <row r="1517" s="32" customFormat="1" ht="13.5" thickTop="1" thickBot="1"/>
    <row r="1518" s="32" customFormat="1" ht="13.5" thickTop="1" thickBot="1"/>
    <row r="1519" s="32" customFormat="1" ht="13.5" thickTop="1" thickBot="1"/>
    <row r="1520" s="32" customFormat="1" ht="13.5" thickTop="1" thickBot="1"/>
    <row r="1521" s="32" customFormat="1" ht="13.5" thickTop="1" thickBot="1"/>
    <row r="1522" s="32" customFormat="1" ht="13.5" thickTop="1" thickBot="1"/>
    <row r="1523" s="32" customFormat="1" ht="13.5" thickTop="1" thickBot="1"/>
    <row r="1524" s="32" customFormat="1" ht="13.5" thickTop="1" thickBot="1"/>
    <row r="1525" s="32" customFormat="1" ht="13.5" thickTop="1" thickBot="1"/>
    <row r="1526" s="32" customFormat="1" ht="13.5" thickTop="1" thickBot="1"/>
    <row r="1527" s="32" customFormat="1" ht="13.5" thickTop="1" thickBot="1"/>
    <row r="1528" s="32" customFormat="1" ht="13.5" thickTop="1" thickBot="1"/>
    <row r="1529" s="32" customFormat="1" ht="13.5" thickTop="1" thickBot="1"/>
    <row r="1530" s="32" customFormat="1" ht="13.5" thickTop="1" thickBot="1"/>
    <row r="1531" s="32" customFormat="1" ht="13.5" thickTop="1" thickBot="1"/>
    <row r="1532" s="32" customFormat="1" ht="13.5" thickTop="1" thickBot="1"/>
    <row r="1533" s="32" customFormat="1" ht="13.5" thickTop="1" thickBot="1"/>
    <row r="1534" s="32" customFormat="1" ht="13.5" thickTop="1" thickBot="1"/>
    <row r="1535" s="32" customFormat="1" ht="13.5" thickTop="1" thickBot="1"/>
    <row r="1536" s="32" customFormat="1" ht="13.5" thickTop="1" thickBot="1"/>
    <row r="1537" s="32" customFormat="1" ht="13.5" thickTop="1" thickBot="1"/>
    <row r="1538" s="32" customFormat="1" ht="13" thickTop="1"/>
    <row r="1539" s="32" customFormat="1"/>
    <row r="1540" s="32" customFormat="1"/>
    <row r="1541" s="32" customFormat="1"/>
    <row r="1542" s="32" customFormat="1"/>
    <row r="1543" s="32" customFormat="1"/>
    <row r="1544" s="32" customFormat="1"/>
    <row r="1545" s="32" customFormat="1"/>
    <row r="1546" s="32" customFormat="1"/>
    <row r="1547" s="32" customFormat="1"/>
    <row r="1548" s="32" customFormat="1"/>
    <row r="1549" s="32" customFormat="1"/>
    <row r="1550" s="32" customFormat="1"/>
    <row r="1551" s="32" customFormat="1" ht="13" thickBot="1"/>
    <row r="1552" s="32" customFormat="1" ht="13.5" thickTop="1" thickBot="1"/>
    <row r="1553" s="32" customFormat="1" ht="13.5" thickTop="1" thickBot="1"/>
    <row r="1554" s="32" customFormat="1" ht="13.5" thickTop="1" thickBot="1"/>
    <row r="1555" s="32" customFormat="1" ht="13.5" thickTop="1" thickBot="1"/>
    <row r="1556" s="32" customFormat="1" ht="13.5" thickTop="1" thickBot="1"/>
    <row r="1557" s="32" customFormat="1" ht="13.5" thickTop="1" thickBot="1"/>
    <row r="1558" s="32" customFormat="1" ht="13.5" thickTop="1" thickBot="1"/>
    <row r="1559" s="32" customFormat="1" ht="13.5" thickTop="1" thickBot="1"/>
    <row r="1560" s="32" customFormat="1" ht="13.5" thickTop="1" thickBot="1"/>
    <row r="1561" s="32" customFormat="1" ht="13.5" thickTop="1" thickBot="1"/>
    <row r="1562" s="32" customFormat="1" ht="13.5" thickTop="1" thickBot="1"/>
    <row r="1563" s="32" customFormat="1" ht="13.5" thickTop="1" thickBot="1"/>
    <row r="1564" s="32" customFormat="1" ht="13.5" thickTop="1" thickBot="1"/>
    <row r="1565" s="32" customFormat="1" ht="13.5" thickTop="1" thickBot="1"/>
    <row r="1566" s="32" customFormat="1" ht="13.5" thickTop="1" thickBot="1"/>
    <row r="1567" s="32" customFormat="1" ht="13.5" thickTop="1" thickBot="1"/>
    <row r="1568" s="32" customFormat="1" ht="13.5" thickTop="1" thickBot="1"/>
    <row r="1569" s="32" customFormat="1" ht="13.5" thickTop="1" thickBot="1"/>
    <row r="1570" s="32" customFormat="1" ht="13.5" thickTop="1" thickBot="1"/>
    <row r="1571" s="32" customFormat="1" ht="13.5" thickTop="1" thickBot="1"/>
    <row r="1572" s="32" customFormat="1" ht="13.5" thickTop="1" thickBot="1"/>
    <row r="1573" s="32" customFormat="1" ht="13.5" thickTop="1" thickBot="1"/>
    <row r="1574" s="32" customFormat="1" ht="13.5" thickTop="1" thickBot="1"/>
    <row r="1575" s="32" customFormat="1" ht="13.5" thickTop="1" thickBot="1"/>
    <row r="1576" s="32" customFormat="1" ht="13.5" thickTop="1" thickBot="1"/>
    <row r="1577" s="32" customFormat="1" ht="13.5" thickTop="1" thickBot="1"/>
    <row r="1578" s="32" customFormat="1" ht="13.5" thickTop="1" thickBot="1"/>
    <row r="1579" s="32" customFormat="1" ht="13.5" thickTop="1" thickBot="1"/>
    <row r="1580" s="32" customFormat="1" ht="13.5" thickTop="1" thickBot="1"/>
    <row r="1581" s="32" customFormat="1" ht="13.5" thickTop="1" thickBot="1"/>
    <row r="1582" s="32" customFormat="1" ht="13.5" thickTop="1" thickBot="1"/>
    <row r="1583" s="32" customFormat="1" ht="13.5" thickTop="1" thickBot="1"/>
    <row r="1584" s="32" customFormat="1" ht="13.5" thickTop="1" thickBot="1"/>
    <row r="1585" s="32" customFormat="1" ht="13.5" thickTop="1" thickBot="1"/>
    <row r="1586" s="32" customFormat="1" ht="13.5" thickTop="1" thickBot="1"/>
    <row r="1587" s="32" customFormat="1" ht="13.5" thickTop="1" thickBot="1"/>
    <row r="1588" s="32" customFormat="1" ht="13.5" thickTop="1" thickBot="1"/>
    <row r="1589" s="32" customFormat="1" ht="13.5" thickTop="1" thickBot="1"/>
    <row r="1590" s="32" customFormat="1" ht="13.5" thickTop="1" thickBot="1"/>
    <row r="1591" s="32" customFormat="1" ht="13.5" thickTop="1" thickBot="1"/>
    <row r="1592" s="32" customFormat="1" ht="13.5" thickTop="1" thickBot="1"/>
    <row r="1593" s="32" customFormat="1" ht="13.5" thickTop="1" thickBot="1"/>
    <row r="1594" s="32" customFormat="1" ht="13.5" thickTop="1" thickBot="1"/>
    <row r="1595" s="32" customFormat="1" ht="13.5" thickTop="1" thickBot="1"/>
    <row r="1596" s="32" customFormat="1" ht="13.5" thickTop="1" thickBot="1"/>
    <row r="1597" s="32" customFormat="1" ht="13.5" thickTop="1" thickBot="1"/>
    <row r="1598" s="32" customFormat="1" ht="13.5" thickTop="1" thickBot="1"/>
    <row r="1599" s="32" customFormat="1" ht="13.5" thickTop="1" thickBot="1"/>
    <row r="1600" s="32" customFormat="1" ht="13.5" thickTop="1" thickBot="1"/>
    <row r="1601" s="32" customFormat="1" ht="13.5" thickTop="1" thickBot="1"/>
    <row r="1602" s="32" customFormat="1" ht="13.5" thickTop="1" thickBot="1"/>
    <row r="1603" s="32" customFormat="1" ht="13.5" thickTop="1" thickBot="1"/>
    <row r="1604" s="32" customFormat="1" ht="13.5" thickTop="1" thickBot="1"/>
    <row r="1605" s="32" customFormat="1" ht="13.5" thickTop="1" thickBot="1"/>
    <row r="1606" s="32" customFormat="1" ht="13.5" thickTop="1" thickBot="1"/>
    <row r="1607" s="32" customFormat="1" ht="13.5" thickTop="1" thickBot="1"/>
    <row r="1608" s="32" customFormat="1" ht="13" thickTop="1"/>
    <row r="1609" s="32" customFormat="1"/>
    <row r="1610" s="32" customFormat="1"/>
    <row r="1611" s="32" customFormat="1"/>
    <row r="1612" s="32" customFormat="1"/>
    <row r="1613" s="32" customFormat="1"/>
    <row r="1614" s="32" customFormat="1"/>
    <row r="1615" s="32" customFormat="1"/>
    <row r="1616" s="32" customFormat="1"/>
    <row r="1617" s="32" customFormat="1"/>
    <row r="1618" s="32" customFormat="1"/>
    <row r="1619" s="32" customFormat="1"/>
    <row r="1620" s="32" customFormat="1"/>
    <row r="1621" s="32" customFormat="1" ht="13" thickBot="1"/>
    <row r="1622" s="32" customFormat="1" ht="13.5" thickTop="1" thickBot="1"/>
    <row r="1623" s="32" customFormat="1" ht="13.5" thickTop="1" thickBot="1"/>
    <row r="1624" s="32" customFormat="1" ht="13.5" thickTop="1" thickBot="1"/>
    <row r="1625" s="32" customFormat="1" ht="13.5" thickTop="1" thickBot="1"/>
    <row r="1626" s="32" customFormat="1" ht="13.5" thickTop="1" thickBot="1"/>
    <row r="1627" s="32" customFormat="1" ht="13.5" thickTop="1" thickBot="1"/>
    <row r="1628" s="32" customFormat="1" ht="13.5" thickTop="1" thickBot="1"/>
    <row r="1629" s="32" customFormat="1" ht="13.5" thickTop="1" thickBot="1"/>
    <row r="1630" s="32" customFormat="1" ht="13.5" thickTop="1" thickBot="1"/>
    <row r="1631" s="32" customFormat="1" ht="13.5" thickTop="1" thickBot="1"/>
    <row r="1632" s="32" customFormat="1" ht="13.5" thickTop="1" thickBot="1"/>
    <row r="1633" s="32" customFormat="1" ht="13.5" thickTop="1" thickBot="1"/>
    <row r="1634" s="32" customFormat="1" ht="13.5" thickTop="1" thickBot="1"/>
    <row r="1635" s="32" customFormat="1" ht="13.5" thickTop="1" thickBot="1"/>
    <row r="1636" s="32" customFormat="1" ht="13.5" thickTop="1" thickBot="1"/>
    <row r="1637" s="32" customFormat="1" ht="13.5" thickTop="1" thickBot="1"/>
    <row r="1638" s="32" customFormat="1" ht="13.5" thickTop="1" thickBot="1"/>
    <row r="1639" s="32" customFormat="1" ht="13.5" thickTop="1" thickBot="1"/>
    <row r="1640" s="32" customFormat="1" ht="13.5" thickTop="1" thickBot="1"/>
    <row r="1641" s="32" customFormat="1" ht="13.5" thickTop="1" thickBot="1"/>
    <row r="1642" s="32" customFormat="1" ht="13.5" thickTop="1" thickBot="1"/>
    <row r="1643" s="32" customFormat="1" ht="13.5" thickTop="1" thickBot="1"/>
    <row r="1644" s="32" customFormat="1" ht="13.5" thickTop="1" thickBot="1"/>
    <row r="1645" s="32" customFormat="1" ht="13.5" thickTop="1" thickBot="1"/>
    <row r="1646" s="32" customFormat="1" ht="13.5" thickTop="1" thickBot="1"/>
    <row r="1647" s="32" customFormat="1" ht="13.5" thickTop="1" thickBot="1"/>
    <row r="1648" s="32" customFormat="1" ht="13.5" thickTop="1" thickBot="1"/>
    <row r="1649" s="32" customFormat="1" ht="13.5" thickTop="1" thickBot="1"/>
    <row r="1650" s="32" customFormat="1" ht="13.5" thickTop="1" thickBot="1"/>
    <row r="1651" s="32" customFormat="1" ht="13.5" thickTop="1" thickBot="1"/>
    <row r="1652" s="32" customFormat="1" ht="13.5" thickTop="1" thickBot="1"/>
    <row r="1653" s="32" customFormat="1" ht="13.5" thickTop="1" thickBot="1"/>
    <row r="1654" s="32" customFormat="1" ht="13.5" thickTop="1" thickBot="1"/>
    <row r="1655" s="32" customFormat="1" ht="13.5" thickTop="1" thickBot="1"/>
    <row r="1656" s="32" customFormat="1" ht="13.5" thickTop="1" thickBot="1"/>
    <row r="1657" s="32" customFormat="1" ht="13.5" thickTop="1" thickBot="1"/>
    <row r="1658" s="32" customFormat="1" ht="13.5" thickTop="1" thickBot="1"/>
    <row r="1659" s="32" customFormat="1" ht="13.5" thickTop="1" thickBot="1"/>
    <row r="1660" s="32" customFormat="1" ht="13.5" thickTop="1" thickBot="1"/>
    <row r="1661" s="32" customFormat="1" ht="13.5" thickTop="1" thickBot="1"/>
    <row r="1662" s="32" customFormat="1" ht="13.5" thickTop="1" thickBot="1"/>
    <row r="1663" s="32" customFormat="1" ht="13.5" thickTop="1" thickBot="1"/>
    <row r="1664" s="32" customFormat="1" ht="13.5" thickTop="1" thickBot="1"/>
    <row r="1665" s="32" customFormat="1" ht="13.5" thickTop="1" thickBot="1"/>
    <row r="1666" s="32" customFormat="1" ht="13.5" thickTop="1" thickBot="1"/>
    <row r="1667" s="32" customFormat="1" ht="13.5" thickTop="1" thickBot="1"/>
    <row r="1668" s="32" customFormat="1" ht="13.5" thickTop="1" thickBot="1"/>
    <row r="1669" s="32" customFormat="1" ht="13.5" thickTop="1" thickBot="1"/>
    <row r="1670" s="32" customFormat="1" ht="13.5" thickTop="1" thickBot="1"/>
    <row r="1671" s="32" customFormat="1" ht="13.5" thickTop="1" thickBot="1"/>
    <row r="1672" s="32" customFormat="1" ht="13.5" thickTop="1" thickBot="1"/>
    <row r="1673" s="32" customFormat="1" ht="13.5" thickTop="1" thickBot="1"/>
    <row r="1674" s="32" customFormat="1" ht="13.5" thickTop="1" thickBot="1"/>
    <row r="1675" s="32" customFormat="1" ht="13.5" thickTop="1" thickBot="1"/>
    <row r="1676" s="32" customFormat="1" ht="13.5" thickTop="1" thickBot="1"/>
    <row r="1677" s="32" customFormat="1" ht="13.5" thickTop="1" thickBot="1"/>
    <row r="1678" s="32" customFormat="1" ht="13" thickTop="1"/>
    <row r="1679" s="32" customFormat="1"/>
    <row r="1680" s="32" customFormat="1"/>
    <row r="1681" s="32" customFormat="1"/>
    <row r="1682" s="32" customFormat="1"/>
    <row r="1683" s="32" customFormat="1"/>
    <row r="1684" s="32" customFormat="1"/>
    <row r="1685" s="32" customFormat="1"/>
    <row r="1686" s="32" customFormat="1"/>
    <row r="1687" s="32" customFormat="1"/>
    <row r="1688" s="32" customFormat="1"/>
    <row r="1689" s="32" customFormat="1"/>
    <row r="1690" s="32" customFormat="1"/>
    <row r="1691" s="32" customFormat="1" ht="13" thickBot="1"/>
    <row r="1692" s="32" customFormat="1" ht="13.5" thickTop="1" thickBot="1"/>
    <row r="1693" s="32" customFormat="1" ht="13.5" thickTop="1" thickBot="1"/>
    <row r="1694" s="32" customFormat="1" ht="13.5" thickTop="1" thickBot="1"/>
    <row r="1695" s="32" customFormat="1" ht="13.5" thickTop="1" thickBot="1"/>
    <row r="1696" s="32" customFormat="1" ht="13.5" thickTop="1" thickBot="1"/>
    <row r="1697" s="32" customFormat="1" ht="13.5" thickTop="1" thickBot="1"/>
    <row r="1698" s="32" customFormat="1" ht="13.5" thickTop="1" thickBot="1"/>
    <row r="1699" s="32" customFormat="1" ht="13.5" thickTop="1" thickBot="1"/>
    <row r="1700" s="32" customFormat="1" ht="13.5" thickTop="1" thickBot="1"/>
    <row r="1701" s="32" customFormat="1" ht="13.5" thickTop="1" thickBot="1"/>
    <row r="1702" s="32" customFormat="1" ht="13.5" thickTop="1" thickBot="1"/>
    <row r="1703" s="32" customFormat="1" ht="13.5" thickTop="1" thickBot="1"/>
    <row r="1704" s="32" customFormat="1" ht="13.5" thickTop="1" thickBot="1"/>
    <row r="1705" s="32" customFormat="1" ht="13.5" thickTop="1" thickBot="1"/>
    <row r="1706" s="32" customFormat="1" ht="13.5" thickTop="1" thickBot="1"/>
    <row r="1707" s="32" customFormat="1" ht="13.5" thickTop="1" thickBot="1"/>
    <row r="1708" s="32" customFormat="1" ht="13.5" thickTop="1" thickBot="1"/>
    <row r="1709" s="32" customFormat="1" ht="13.5" thickTop="1" thickBot="1"/>
    <row r="1710" s="32" customFormat="1" ht="13.5" thickTop="1" thickBot="1"/>
    <row r="1711" s="32" customFormat="1" ht="13.5" thickTop="1" thickBot="1"/>
    <row r="1712" s="32" customFormat="1" ht="13.5" thickTop="1" thickBot="1"/>
    <row r="1713" s="32" customFormat="1" ht="13.5" thickTop="1" thickBot="1"/>
    <row r="1714" s="32" customFormat="1" ht="13.5" thickTop="1" thickBot="1"/>
    <row r="1715" s="32" customFormat="1" ht="13.5" thickTop="1" thickBot="1"/>
    <row r="1716" s="32" customFormat="1" ht="13.5" thickTop="1" thickBot="1"/>
    <row r="1717" s="32" customFormat="1" ht="13.5" thickTop="1" thickBot="1"/>
    <row r="1718" s="32" customFormat="1" ht="13.5" thickTop="1" thickBot="1"/>
    <row r="1719" s="32" customFormat="1" ht="13.5" thickTop="1" thickBot="1"/>
    <row r="1720" s="32" customFormat="1" ht="13.5" thickTop="1" thickBot="1"/>
    <row r="1721" s="32" customFormat="1" ht="13.5" thickTop="1" thickBot="1"/>
    <row r="1722" s="32" customFormat="1" ht="13.5" thickTop="1" thickBot="1"/>
    <row r="1723" s="32" customFormat="1" ht="13.5" thickTop="1" thickBot="1"/>
    <row r="1724" s="32" customFormat="1" ht="13.5" thickTop="1" thickBot="1"/>
    <row r="1725" s="32" customFormat="1" ht="13.5" thickTop="1" thickBot="1"/>
    <row r="1726" s="32" customFormat="1" ht="13.5" thickTop="1" thickBot="1"/>
    <row r="1727" s="32" customFormat="1" ht="13.5" thickTop="1" thickBot="1"/>
    <row r="1728" s="32" customFormat="1" ht="13.5" thickTop="1" thickBot="1"/>
    <row r="1729" s="32" customFormat="1" ht="13.5" thickTop="1" thickBot="1"/>
    <row r="1730" s="32" customFormat="1" ht="13.5" thickTop="1" thickBot="1"/>
    <row r="1731" s="32" customFormat="1" ht="13.5" thickTop="1" thickBot="1"/>
    <row r="1732" s="32" customFormat="1" ht="13.5" thickTop="1" thickBot="1"/>
    <row r="1733" s="32" customFormat="1" ht="13.5" thickTop="1" thickBot="1"/>
    <row r="1734" s="32" customFormat="1" ht="13.5" thickTop="1" thickBot="1"/>
    <row r="1735" s="32" customFormat="1" ht="13.5" thickTop="1" thickBot="1"/>
    <row r="1736" s="32" customFormat="1" ht="13.5" thickTop="1" thickBot="1"/>
    <row r="1737" s="32" customFormat="1" ht="13.5" thickTop="1" thickBot="1"/>
    <row r="1738" s="32" customFormat="1" ht="13.5" thickTop="1" thickBot="1"/>
    <row r="1739" s="32" customFormat="1" ht="13.5" thickTop="1" thickBot="1"/>
    <row r="1740" s="32" customFormat="1" ht="13.5" thickTop="1" thickBot="1"/>
    <row r="1741" s="32" customFormat="1" ht="13.5" thickTop="1" thickBot="1"/>
    <row r="1742" s="32" customFormat="1" ht="13.5" thickTop="1" thickBot="1"/>
    <row r="1743" s="32" customFormat="1" ht="13.5" thickTop="1" thickBot="1"/>
    <row r="1744" s="32" customFormat="1" ht="13.5" thickTop="1" thickBot="1"/>
    <row r="1745" s="32" customFormat="1" ht="13.5" thickTop="1" thickBot="1"/>
    <row r="1746" s="32" customFormat="1" ht="13.5" thickTop="1" thickBot="1"/>
    <row r="1747" s="32" customFormat="1" ht="13.5" thickTop="1" thickBot="1"/>
    <row r="1748" s="32" customFormat="1" ht="13" thickTop="1"/>
    <row r="1749" s="32" customFormat="1"/>
    <row r="1750" s="32" customFormat="1"/>
    <row r="1751" s="32" customFormat="1"/>
    <row r="1752" s="32" customFormat="1"/>
    <row r="1753" s="32" customFormat="1"/>
    <row r="1754" s="32" customFormat="1"/>
    <row r="1755" s="32" customFormat="1"/>
    <row r="1756" s="32" customFormat="1"/>
    <row r="1757" s="32" customFormat="1"/>
    <row r="1758" s="32" customFormat="1"/>
    <row r="1759" s="32" customFormat="1"/>
    <row r="1760" s="32" customFormat="1"/>
    <row r="1761" s="32" customFormat="1" ht="13" thickBot="1"/>
    <row r="1762" s="32" customFormat="1" ht="13.5" thickTop="1" thickBot="1"/>
    <row r="1763" s="32" customFormat="1" ht="13.5" thickTop="1" thickBot="1"/>
    <row r="1764" s="32" customFormat="1" ht="13.5" thickTop="1" thickBot="1"/>
    <row r="1765" s="32" customFormat="1" ht="13.5" thickTop="1" thickBot="1"/>
    <row r="1766" s="32" customFormat="1" ht="13.5" thickTop="1" thickBot="1"/>
    <row r="1767" s="32" customFormat="1" ht="13.5" thickTop="1" thickBot="1"/>
    <row r="1768" s="32" customFormat="1" ht="13.5" thickTop="1" thickBot="1"/>
    <row r="1769" s="32" customFormat="1" ht="13.5" thickTop="1" thickBot="1"/>
    <row r="1770" s="32" customFormat="1" ht="13.5" thickTop="1" thickBot="1"/>
    <row r="1771" s="32" customFormat="1" ht="13.5" thickTop="1" thickBot="1"/>
    <row r="1772" s="32" customFormat="1" ht="13.5" thickTop="1" thickBot="1"/>
    <row r="1773" s="32" customFormat="1" ht="13.5" thickTop="1" thickBot="1"/>
    <row r="1774" s="32" customFormat="1" ht="13.5" thickTop="1" thickBot="1"/>
    <row r="1775" s="32" customFormat="1" ht="13.5" thickTop="1" thickBot="1"/>
    <row r="1776" s="32" customFormat="1" ht="13.5" thickTop="1" thickBot="1"/>
    <row r="1777" s="32" customFormat="1" ht="13.5" thickTop="1" thickBot="1"/>
    <row r="1778" s="32" customFormat="1" ht="13.5" thickTop="1" thickBot="1"/>
    <row r="1779" s="32" customFormat="1" ht="13.5" thickTop="1" thickBot="1"/>
    <row r="1780" s="32" customFormat="1" ht="13.5" thickTop="1" thickBot="1"/>
    <row r="1781" s="32" customFormat="1" ht="13.5" thickTop="1" thickBot="1"/>
    <row r="1782" s="32" customFormat="1" ht="13.5" thickTop="1" thickBot="1"/>
    <row r="1783" s="32" customFormat="1" ht="13.5" thickTop="1" thickBot="1"/>
    <row r="1784" s="32" customFormat="1" ht="13.5" thickTop="1" thickBot="1"/>
    <row r="1785" s="32" customFormat="1" ht="13.5" thickTop="1" thickBot="1"/>
    <row r="1786" s="32" customFormat="1" ht="13.5" thickTop="1" thickBot="1"/>
    <row r="1787" s="32" customFormat="1" ht="13.5" thickTop="1" thickBot="1"/>
    <row r="1788" s="32" customFormat="1" ht="13.5" thickTop="1" thickBot="1"/>
    <row r="1789" s="32" customFormat="1" ht="13.5" thickTop="1" thickBot="1"/>
    <row r="1790" s="32" customFormat="1" ht="13.5" thickTop="1" thickBot="1"/>
    <row r="1791" s="32" customFormat="1" ht="13.5" thickTop="1" thickBot="1"/>
    <row r="1792" s="32" customFormat="1" ht="13.5" thickTop="1" thickBot="1"/>
    <row r="1793" s="32" customFormat="1" ht="13.5" thickTop="1" thickBot="1"/>
    <row r="1794" s="32" customFormat="1" ht="13.5" thickTop="1" thickBot="1"/>
    <row r="1795" s="32" customFormat="1" ht="13.5" thickTop="1" thickBot="1"/>
    <row r="1796" s="32" customFormat="1" ht="13.5" thickTop="1" thickBot="1"/>
    <row r="1797" s="32" customFormat="1" ht="13.5" thickTop="1" thickBot="1"/>
    <row r="1798" s="32" customFormat="1" ht="13.5" thickTop="1" thickBot="1"/>
    <row r="1799" s="32" customFormat="1" ht="13.5" thickTop="1" thickBot="1"/>
    <row r="1800" s="32" customFormat="1" ht="13.5" thickTop="1" thickBot="1"/>
    <row r="1801" s="32" customFormat="1" ht="13.5" thickTop="1" thickBot="1"/>
    <row r="1802" s="32" customFormat="1" ht="13.5" thickTop="1" thickBot="1"/>
    <row r="1803" s="32" customFormat="1" ht="13.5" thickTop="1" thickBot="1"/>
    <row r="1804" s="32" customFormat="1" ht="13.5" thickTop="1" thickBot="1"/>
    <row r="1805" s="32" customFormat="1" ht="13.5" thickTop="1" thickBot="1"/>
    <row r="1806" s="32" customFormat="1" ht="13.5" thickTop="1" thickBot="1"/>
    <row r="1807" s="32" customFormat="1" ht="13.5" thickTop="1" thickBot="1"/>
    <row r="1808" s="32" customFormat="1" ht="13.5" thickTop="1" thickBot="1"/>
    <row r="1809" s="32" customFormat="1" ht="13.5" thickTop="1" thickBot="1"/>
    <row r="1810" s="32" customFormat="1" ht="13.5" thickTop="1" thickBot="1"/>
    <row r="1811" s="32" customFormat="1" ht="13.5" thickTop="1" thickBot="1"/>
    <row r="1812" s="32" customFormat="1" ht="13.5" thickTop="1" thickBot="1"/>
    <row r="1813" s="32" customFormat="1" ht="13.5" thickTop="1" thickBot="1"/>
    <row r="1814" s="32" customFormat="1" ht="13.5" thickTop="1" thickBot="1"/>
    <row r="1815" s="32" customFormat="1" ht="13.5" thickTop="1" thickBot="1"/>
    <row r="1816" s="32" customFormat="1" ht="13.5" thickTop="1" thickBot="1"/>
    <row r="1817" s="32" customFormat="1" ht="13.5" thickTop="1" thickBot="1"/>
    <row r="1818" s="32" customFormat="1" ht="13" thickTop="1"/>
    <row r="1819" s="32" customFormat="1"/>
    <row r="1820" s="32" customFormat="1"/>
    <row r="1821" s="32" customFormat="1"/>
    <row r="1822" s="32" customFormat="1"/>
    <row r="1823" s="32" customFormat="1"/>
    <row r="1824" s="32" customFormat="1"/>
    <row r="1825" s="32" customFormat="1"/>
    <row r="1826" s="32" customFormat="1"/>
    <row r="1827" s="32" customFormat="1"/>
    <row r="1828" s="32" customFormat="1"/>
    <row r="1829" s="32" customFormat="1"/>
    <row r="1830" s="32" customFormat="1"/>
    <row r="1831" s="32" customFormat="1" ht="13" thickBot="1"/>
    <row r="1832" s="32" customFormat="1" ht="13.5" thickTop="1" thickBot="1"/>
    <row r="1833" s="32" customFormat="1" ht="13.5" thickTop="1" thickBot="1"/>
    <row r="1834" s="32" customFormat="1" ht="13.5" thickTop="1" thickBot="1"/>
    <row r="1835" s="32" customFormat="1" ht="13.5" thickTop="1" thickBot="1"/>
    <row r="1836" s="32" customFormat="1" ht="13.5" thickTop="1" thickBot="1"/>
    <row r="1837" s="32" customFormat="1" ht="13.5" thickTop="1" thickBot="1"/>
    <row r="1838" s="32" customFormat="1" ht="13.5" thickTop="1" thickBot="1"/>
    <row r="1839" s="32" customFormat="1" ht="13.5" thickTop="1" thickBot="1"/>
    <row r="1840" s="32" customFormat="1" ht="13.5" thickTop="1" thickBot="1"/>
    <row r="1841" s="32" customFormat="1" ht="13.5" thickTop="1" thickBot="1"/>
    <row r="1842" s="32" customFormat="1" ht="13.5" thickTop="1" thickBot="1"/>
    <row r="1843" s="32" customFormat="1" ht="13.5" thickTop="1" thickBot="1"/>
    <row r="1844" s="32" customFormat="1" ht="13.5" thickTop="1" thickBot="1"/>
    <row r="1845" s="32" customFormat="1" ht="13.5" thickTop="1" thickBot="1"/>
    <row r="1846" s="32" customFormat="1" ht="13.5" thickTop="1" thickBot="1"/>
    <row r="1847" s="32" customFormat="1" ht="13.5" thickTop="1" thickBot="1"/>
    <row r="1848" s="32" customFormat="1" ht="13.5" thickTop="1" thickBot="1"/>
    <row r="1849" s="32" customFormat="1" ht="13.5" thickTop="1" thickBot="1"/>
    <row r="1850" s="32" customFormat="1" ht="13.5" thickTop="1" thickBot="1"/>
    <row r="1851" s="32" customFormat="1" ht="13.5" thickTop="1" thickBot="1"/>
    <row r="1852" s="32" customFormat="1" ht="13.5" thickTop="1" thickBot="1"/>
    <row r="1853" s="32" customFormat="1" ht="13.5" thickTop="1" thickBot="1"/>
    <row r="1854" s="32" customFormat="1" ht="13.5" thickTop="1" thickBot="1"/>
    <row r="1855" s="32" customFormat="1" ht="13.5" thickTop="1" thickBot="1"/>
    <row r="1856" s="32" customFormat="1" ht="13.5" thickTop="1" thickBot="1"/>
    <row r="1857" s="32" customFormat="1" ht="13.5" thickTop="1" thickBot="1"/>
    <row r="1858" s="32" customFormat="1" ht="13.5" thickTop="1" thickBot="1"/>
    <row r="1859" s="32" customFormat="1" ht="13.5" thickTop="1" thickBot="1"/>
    <row r="1860" s="32" customFormat="1" ht="13.5" thickTop="1" thickBot="1"/>
    <row r="1861" s="32" customFormat="1" ht="13.5" thickTop="1" thickBot="1"/>
    <row r="1862" s="32" customFormat="1" ht="13.5" thickTop="1" thickBot="1"/>
    <row r="1863" s="32" customFormat="1" ht="13.5" thickTop="1" thickBot="1"/>
    <row r="1864" s="32" customFormat="1" ht="13.5" thickTop="1" thickBot="1"/>
    <row r="1865" s="32" customFormat="1" ht="13.5" thickTop="1" thickBot="1"/>
    <row r="1866" s="32" customFormat="1" ht="13.5" thickTop="1" thickBot="1"/>
    <row r="1867" s="32" customFormat="1" ht="13.5" thickTop="1" thickBot="1"/>
    <row r="1868" s="32" customFormat="1" ht="13.5" thickTop="1" thickBot="1"/>
    <row r="1869" s="32" customFormat="1" ht="13.5" thickTop="1" thickBot="1"/>
    <row r="1870" s="32" customFormat="1" ht="13.5" thickTop="1" thickBot="1"/>
    <row r="1871" s="32" customFormat="1" ht="13.5" thickTop="1" thickBot="1"/>
    <row r="1872" s="32" customFormat="1" ht="13.5" thickTop="1" thickBot="1"/>
    <row r="1873" s="32" customFormat="1" ht="13.5" thickTop="1" thickBot="1"/>
    <row r="1874" s="32" customFormat="1" ht="13.5" thickTop="1" thickBot="1"/>
    <row r="1875" s="32" customFormat="1" ht="13.5" thickTop="1" thickBot="1"/>
    <row r="1876" s="32" customFormat="1" ht="13.5" thickTop="1" thickBot="1"/>
    <row r="1877" s="32" customFormat="1" ht="13.5" thickTop="1" thickBot="1"/>
    <row r="1878" s="32" customFormat="1" ht="13.5" thickTop="1" thickBot="1"/>
    <row r="1879" s="32" customFormat="1" ht="13.5" thickTop="1" thickBot="1"/>
    <row r="1880" s="32" customFormat="1" ht="13.5" thickTop="1" thickBot="1"/>
    <row r="1881" s="32" customFormat="1" ht="13.5" thickTop="1" thickBot="1"/>
    <row r="1882" s="32" customFormat="1" ht="13.5" thickTop="1" thickBot="1"/>
    <row r="1883" s="32" customFormat="1" ht="13.5" thickTop="1" thickBot="1"/>
    <row r="1884" s="32" customFormat="1" ht="13.5" thickTop="1" thickBot="1"/>
    <row r="1885" s="32" customFormat="1" ht="13.5" thickTop="1" thickBot="1"/>
    <row r="1886" s="32" customFormat="1" ht="13.5" thickTop="1" thickBot="1"/>
    <row r="1887" s="32" customFormat="1" ht="13.5" thickTop="1" thickBot="1"/>
    <row r="1888" s="32" customFormat="1" ht="13" thickTop="1"/>
    <row r="1889" s="32" customFormat="1"/>
    <row r="1890" s="32" customFormat="1"/>
    <row r="1891" s="32" customFormat="1"/>
    <row r="1892" s="32" customFormat="1"/>
    <row r="1893" s="32" customFormat="1"/>
    <row r="1894" s="32" customFormat="1"/>
    <row r="1895" s="32" customFormat="1"/>
    <row r="1896" s="32" customFormat="1"/>
    <row r="1897" s="32" customFormat="1"/>
    <row r="1898" s="32" customFormat="1"/>
    <row r="1899" s="32" customFormat="1"/>
    <row r="1900" s="32" customFormat="1"/>
    <row r="1901" s="32" customFormat="1" ht="13" thickBot="1"/>
    <row r="1902" s="32" customFormat="1" ht="13.5" thickTop="1" thickBot="1"/>
    <row r="1903" s="32" customFormat="1" ht="13.5" thickTop="1" thickBot="1"/>
    <row r="1904" s="32" customFormat="1" ht="13.5" thickTop="1" thickBot="1"/>
    <row r="1905" s="32" customFormat="1" ht="13.5" thickTop="1" thickBot="1"/>
    <row r="1906" s="32" customFormat="1" ht="13.5" thickTop="1" thickBot="1"/>
    <row r="1907" s="32" customFormat="1" ht="13.5" thickTop="1" thickBot="1"/>
    <row r="1908" s="32" customFormat="1" ht="13.5" thickTop="1" thickBot="1"/>
    <row r="1909" s="32" customFormat="1" ht="13.5" thickTop="1" thickBot="1"/>
    <row r="1910" s="32" customFormat="1" ht="13.5" thickTop="1" thickBot="1"/>
    <row r="1911" s="32" customFormat="1" ht="13.5" thickTop="1" thickBot="1"/>
    <row r="1912" s="32" customFormat="1" ht="13.5" thickTop="1" thickBot="1"/>
    <row r="1913" s="32" customFormat="1" ht="13.5" thickTop="1" thickBot="1"/>
    <row r="1914" s="32" customFormat="1" ht="13.5" thickTop="1" thickBot="1"/>
    <row r="1915" s="32" customFormat="1" ht="13.5" thickTop="1" thickBot="1"/>
    <row r="1916" s="32" customFormat="1" ht="13.5" thickTop="1" thickBot="1"/>
    <row r="1917" s="32" customFormat="1" ht="13.5" thickTop="1" thickBot="1"/>
    <row r="1918" s="32" customFormat="1" ht="13.5" thickTop="1" thickBot="1"/>
    <row r="1919" s="32" customFormat="1" ht="13.5" thickTop="1" thickBot="1"/>
    <row r="1920" s="32" customFormat="1" ht="13.5" thickTop="1" thickBot="1"/>
    <row r="1921" s="32" customFormat="1" ht="13.5" thickTop="1" thickBot="1"/>
    <row r="1922" s="32" customFormat="1" ht="13.5" thickTop="1" thickBot="1"/>
    <row r="1923" s="32" customFormat="1" ht="13.5" thickTop="1" thickBot="1"/>
    <row r="1924" s="32" customFormat="1" ht="13.5" thickTop="1" thickBot="1"/>
    <row r="1925" s="32" customFormat="1" ht="13.5" thickTop="1" thickBot="1"/>
    <row r="1926" s="32" customFormat="1" ht="13.5" thickTop="1" thickBot="1"/>
    <row r="1927" s="32" customFormat="1" ht="13.5" thickTop="1" thickBot="1"/>
    <row r="1928" s="32" customFormat="1" ht="13.5" thickTop="1" thickBot="1"/>
    <row r="1929" s="32" customFormat="1" ht="13.5" thickTop="1" thickBot="1"/>
    <row r="1930" s="32" customFormat="1" ht="13.5" thickTop="1" thickBot="1"/>
    <row r="1931" s="32" customFormat="1" ht="13.5" thickTop="1" thickBot="1"/>
    <row r="1932" s="32" customFormat="1" ht="13.5" thickTop="1" thickBot="1"/>
    <row r="1933" s="32" customFormat="1" ht="13.5" thickTop="1" thickBot="1"/>
    <row r="1934" s="32" customFormat="1" ht="13.5" thickTop="1" thickBot="1"/>
    <row r="1935" s="32" customFormat="1" ht="13.5" thickTop="1" thickBot="1"/>
    <row r="1936" s="32" customFormat="1" ht="13.5" thickTop="1" thickBot="1"/>
    <row r="1937" s="32" customFormat="1" ht="13.5" thickTop="1" thickBot="1"/>
    <row r="1938" s="32" customFormat="1" ht="13.5" thickTop="1" thickBot="1"/>
    <row r="1939" s="32" customFormat="1" ht="13.5" thickTop="1" thickBot="1"/>
    <row r="1940" s="32" customFormat="1" ht="13.5" thickTop="1" thickBot="1"/>
    <row r="1941" s="32" customFormat="1" ht="13.5" thickTop="1" thickBot="1"/>
    <row r="1942" s="32" customFormat="1" ht="13.5" thickTop="1" thickBot="1"/>
    <row r="1943" s="32" customFormat="1" ht="13.5" thickTop="1" thickBot="1"/>
    <row r="1944" s="32" customFormat="1" ht="13.5" thickTop="1" thickBot="1"/>
    <row r="1945" s="32" customFormat="1" ht="13.5" thickTop="1" thickBot="1"/>
    <row r="1946" s="32" customFormat="1" ht="13.5" thickTop="1" thickBot="1"/>
    <row r="1947" s="32" customFormat="1" ht="13.5" thickTop="1" thickBot="1"/>
    <row r="1948" s="32" customFormat="1" ht="13.5" thickTop="1" thickBot="1"/>
    <row r="1949" s="32" customFormat="1" ht="13.5" thickTop="1" thickBot="1"/>
    <row r="1950" s="32" customFormat="1" ht="13.5" thickTop="1" thickBot="1"/>
    <row r="1951" s="32" customFormat="1" ht="13.5" thickTop="1" thickBot="1"/>
    <row r="1952" s="32" customFormat="1" ht="13.5" thickTop="1" thickBot="1"/>
    <row r="1953" s="32" customFormat="1" ht="13.5" thickTop="1" thickBot="1"/>
    <row r="1954" s="32" customFormat="1" ht="13.5" thickTop="1" thickBot="1"/>
    <row r="1955" s="32" customFormat="1" ht="13.5" thickTop="1" thickBot="1"/>
    <row r="1956" s="32" customFormat="1" ht="13.5" thickTop="1" thickBot="1"/>
    <row r="1957" s="32" customFormat="1" ht="13.5" thickTop="1" thickBot="1"/>
    <row r="1958" s="32" customFormat="1" ht="13" thickTop="1"/>
    <row r="1959" s="32" customFormat="1"/>
    <row r="1960" s="32" customFormat="1"/>
    <row r="1961" s="32" customFormat="1"/>
    <row r="1962" s="32" customFormat="1"/>
    <row r="1963" s="32" customFormat="1"/>
    <row r="1964" s="32" customFormat="1"/>
    <row r="1965" s="32" customFormat="1"/>
    <row r="1966" s="32" customFormat="1"/>
    <row r="1967" s="32" customFormat="1"/>
    <row r="1968" s="32" customFormat="1"/>
    <row r="1969" s="32" customFormat="1"/>
    <row r="1970" s="32" customFormat="1"/>
    <row r="1971" s="32" customFormat="1" ht="13" thickBot="1"/>
    <row r="1972" s="32" customFormat="1" ht="13.5" thickTop="1" thickBot="1"/>
    <row r="1973" s="32" customFormat="1" ht="13.5" thickTop="1" thickBot="1"/>
    <row r="1974" s="32" customFormat="1" ht="13.5" thickTop="1" thickBot="1"/>
    <row r="1975" s="32" customFormat="1" ht="13.5" thickTop="1" thickBot="1"/>
    <row r="1976" s="32" customFormat="1" ht="13.5" thickTop="1" thickBot="1"/>
    <row r="1977" s="32" customFormat="1" ht="13.5" thickTop="1" thickBot="1"/>
    <row r="1978" s="32" customFormat="1" ht="13.5" thickTop="1" thickBot="1"/>
    <row r="1979" s="32" customFormat="1" ht="13.5" thickTop="1" thickBot="1"/>
    <row r="1980" s="32" customFormat="1" ht="13.5" thickTop="1" thickBot="1"/>
    <row r="1981" s="32" customFormat="1" ht="13.5" thickTop="1" thickBot="1"/>
    <row r="1982" s="32" customFormat="1" ht="13.5" thickTop="1" thickBot="1"/>
    <row r="1983" s="32" customFormat="1" ht="13.5" thickTop="1" thickBot="1"/>
    <row r="1984" s="32" customFormat="1" ht="13.5" thickTop="1" thickBot="1"/>
    <row r="1985" s="32" customFormat="1" ht="13.5" thickTop="1" thickBot="1"/>
    <row r="1986" s="32" customFormat="1" ht="13.5" thickTop="1" thickBot="1"/>
    <row r="1987" s="32" customFormat="1" ht="13.5" thickTop="1" thickBot="1"/>
    <row r="1988" s="32" customFormat="1" ht="13.5" thickTop="1" thickBot="1"/>
    <row r="1989" s="32" customFormat="1" ht="13.5" thickTop="1" thickBot="1"/>
    <row r="1990" s="32" customFormat="1" ht="13.5" thickTop="1" thickBot="1"/>
    <row r="1991" s="32" customFormat="1" ht="13.5" thickTop="1" thickBot="1"/>
    <row r="1992" s="32" customFormat="1" ht="13.5" thickTop="1" thickBot="1"/>
    <row r="1993" s="32" customFormat="1" ht="13.5" thickTop="1" thickBot="1"/>
    <row r="1994" s="32" customFormat="1" ht="13.5" thickTop="1" thickBot="1"/>
    <row r="1995" s="32" customFormat="1" ht="13.5" thickTop="1" thickBot="1"/>
    <row r="1996" s="32" customFormat="1" ht="13.5" thickTop="1" thickBot="1"/>
    <row r="1997" s="32" customFormat="1" ht="13.5" thickTop="1" thickBot="1"/>
    <row r="1998" s="32" customFormat="1" ht="13.5" thickTop="1" thickBot="1"/>
    <row r="1999" s="32" customFormat="1" ht="13.5" thickTop="1" thickBot="1"/>
    <row r="2000" s="32" customFormat="1" ht="13.5" thickTop="1" thickBot="1"/>
    <row r="2001" s="32" customFormat="1" ht="13.5" thickTop="1" thickBot="1"/>
    <row r="2002" s="32" customFormat="1" ht="13.5" thickTop="1" thickBot="1"/>
    <row r="2003" s="32" customFormat="1" ht="13.5" thickTop="1" thickBot="1"/>
    <row r="2004" s="32" customFormat="1" ht="13.5" thickTop="1" thickBot="1"/>
    <row r="2005" s="32" customFormat="1" ht="13.5" thickTop="1" thickBot="1"/>
    <row r="2006" s="32" customFormat="1" ht="13.5" thickTop="1" thickBot="1"/>
    <row r="2007" s="32" customFormat="1" ht="13.5" thickTop="1" thickBot="1"/>
    <row r="2008" s="32" customFormat="1" ht="13.5" thickTop="1" thickBot="1"/>
    <row r="2009" s="32" customFormat="1" ht="13.5" thickTop="1" thickBot="1"/>
    <row r="2010" s="32" customFormat="1" ht="13.5" thickTop="1" thickBot="1"/>
    <row r="2011" s="32" customFormat="1" ht="13.5" thickTop="1" thickBot="1"/>
    <row r="2012" s="32" customFormat="1" ht="13.5" thickTop="1" thickBot="1"/>
    <row r="2013" s="32" customFormat="1" ht="13.5" thickTop="1" thickBot="1"/>
    <row r="2014" s="32" customFormat="1" ht="13.5" thickTop="1" thickBot="1"/>
    <row r="2015" s="32" customFormat="1" ht="13.5" thickTop="1" thickBot="1"/>
    <row r="2016" s="32" customFormat="1" ht="13.5" thickTop="1" thickBot="1"/>
    <row r="2017" s="32" customFormat="1" ht="13.5" thickTop="1" thickBot="1"/>
    <row r="2018" s="32" customFormat="1" ht="13.5" thickTop="1" thickBot="1"/>
    <row r="2019" s="32" customFormat="1" ht="13.5" thickTop="1" thickBot="1"/>
    <row r="2020" s="32" customFormat="1" ht="13.5" thickTop="1" thickBot="1"/>
    <row r="2021" s="32" customFormat="1" ht="13.5" thickTop="1" thickBot="1"/>
    <row r="2022" s="32" customFormat="1" ht="13.5" thickTop="1" thickBot="1"/>
    <row r="2023" s="32" customFormat="1" ht="13.5" thickTop="1" thickBot="1"/>
    <row r="2024" s="32" customFormat="1" ht="13.5" thickTop="1" thickBot="1"/>
    <row r="2025" s="32" customFormat="1" ht="13.5" thickTop="1" thickBot="1"/>
    <row r="2026" s="32" customFormat="1" ht="13.5" thickTop="1" thickBot="1"/>
    <row r="2027" s="32" customFormat="1" ht="13.5" thickTop="1" thickBot="1"/>
    <row r="2028" s="32" customFormat="1" ht="13" thickTop="1"/>
    <row r="2029" s="32" customFormat="1"/>
    <row r="2030" s="32" customFormat="1"/>
    <row r="2031" s="32" customFormat="1"/>
    <row r="2032" s="32" customFormat="1"/>
    <row r="2033" s="32" customFormat="1"/>
    <row r="2034" s="32" customFormat="1"/>
    <row r="2035" s="32" customFormat="1"/>
    <row r="2036" s="32" customFormat="1"/>
    <row r="2037" s="32" customFormat="1"/>
    <row r="2038" s="32" customFormat="1"/>
    <row r="2039" s="32" customFormat="1"/>
    <row r="2040" s="32" customFormat="1"/>
    <row r="2041" s="32" customFormat="1" ht="13" thickBot="1"/>
    <row r="2042" s="32" customFormat="1" ht="13.5" thickTop="1" thickBot="1"/>
    <row r="2043" s="32" customFormat="1" ht="13.5" thickTop="1" thickBot="1"/>
    <row r="2044" s="32" customFormat="1" ht="13.5" thickTop="1" thickBot="1"/>
    <row r="2045" s="32" customFormat="1" ht="13.5" thickTop="1" thickBot="1"/>
    <row r="2046" s="32" customFormat="1" ht="13.5" thickTop="1" thickBot="1"/>
    <row r="2047" s="32" customFormat="1" ht="13.5" thickTop="1" thickBot="1"/>
    <row r="2048" s="32" customFormat="1" ht="13.5" thickTop="1" thickBot="1"/>
    <row r="2049" s="32" customFormat="1" ht="13.5" thickTop="1" thickBot="1"/>
    <row r="2050" s="32" customFormat="1" ht="13.5" thickTop="1" thickBot="1"/>
    <row r="2051" s="32" customFormat="1" ht="13.5" thickTop="1" thickBot="1"/>
    <row r="2052" s="32" customFormat="1" ht="13.5" thickTop="1" thickBot="1"/>
    <row r="2053" s="32" customFormat="1" ht="13.5" thickTop="1" thickBot="1"/>
    <row r="2054" s="32" customFormat="1" ht="13.5" thickTop="1" thickBot="1"/>
    <row r="2055" s="32" customFormat="1" ht="13.5" thickTop="1" thickBot="1"/>
    <row r="2056" s="32" customFormat="1" ht="13.5" thickTop="1" thickBot="1"/>
    <row r="2057" s="32" customFormat="1" ht="13.5" thickTop="1" thickBot="1"/>
    <row r="2058" s="32" customFormat="1" ht="13.5" thickTop="1" thickBot="1"/>
    <row r="2059" s="32" customFormat="1" ht="13.5" thickTop="1" thickBot="1"/>
    <row r="2060" s="32" customFormat="1" ht="13.5" thickTop="1" thickBot="1"/>
    <row r="2061" s="32" customFormat="1" ht="13.5" thickTop="1" thickBot="1"/>
    <row r="2062" s="32" customFormat="1" ht="13.5" thickTop="1" thickBot="1"/>
    <row r="2063" s="32" customFormat="1" ht="13.5" thickTop="1" thickBot="1"/>
    <row r="2064" s="32" customFormat="1" ht="13.5" thickTop="1" thickBot="1"/>
    <row r="2065" s="32" customFormat="1" ht="13.5" thickTop="1" thickBot="1"/>
    <row r="2066" s="32" customFormat="1" ht="13.5" thickTop="1" thickBot="1"/>
    <row r="2067" s="32" customFormat="1" ht="13.5" thickTop="1" thickBot="1"/>
    <row r="2068" s="32" customFormat="1" ht="13.5" thickTop="1" thickBot="1"/>
    <row r="2069" s="32" customFormat="1" ht="13.5" thickTop="1" thickBot="1"/>
    <row r="2070" s="32" customFormat="1" ht="13.5" thickTop="1" thickBot="1"/>
    <row r="2071" s="32" customFormat="1" ht="13.5" thickTop="1" thickBot="1"/>
    <row r="2072" s="32" customFormat="1" ht="13.5" thickTop="1" thickBot="1"/>
    <row r="2073" s="32" customFormat="1" ht="13.5" thickTop="1" thickBot="1"/>
    <row r="2074" s="32" customFormat="1" ht="13.5" thickTop="1" thickBot="1"/>
    <row r="2075" s="32" customFormat="1" ht="13.5" thickTop="1" thickBot="1"/>
    <row r="2076" s="32" customFormat="1" ht="13.5" thickTop="1" thickBot="1"/>
    <row r="2077" s="32" customFormat="1" ht="13.5" thickTop="1" thickBot="1"/>
    <row r="2078" s="32" customFormat="1" ht="13.5" thickTop="1" thickBot="1"/>
    <row r="2079" s="32" customFormat="1" ht="13.5" thickTop="1" thickBot="1"/>
    <row r="2080" s="32" customFormat="1" ht="13.5" thickTop="1" thickBot="1"/>
    <row r="2081" s="32" customFormat="1" ht="13.5" thickTop="1" thickBot="1"/>
    <row r="2082" s="32" customFormat="1" ht="13.5" thickTop="1" thickBot="1"/>
    <row r="2083" s="32" customFormat="1" ht="13.5" thickTop="1" thickBot="1"/>
    <row r="2084" s="32" customFormat="1" ht="13.5" thickTop="1" thickBot="1"/>
    <row r="2085" s="32" customFormat="1" ht="13.5" thickTop="1" thickBot="1"/>
    <row r="2086" s="32" customFormat="1" ht="13.5" thickTop="1" thickBot="1"/>
    <row r="2087" s="32" customFormat="1" ht="13.5" thickTop="1" thickBot="1"/>
    <row r="2088" s="32" customFormat="1" ht="13.5" thickTop="1" thickBot="1"/>
    <row r="2089" s="32" customFormat="1" ht="13.5" thickTop="1" thickBot="1"/>
    <row r="2090" s="32" customFormat="1" ht="13.5" thickTop="1" thickBot="1"/>
    <row r="2091" s="32" customFormat="1" ht="13.5" thickTop="1" thickBot="1"/>
    <row r="2092" s="32" customFormat="1" ht="13.5" thickTop="1" thickBot="1"/>
    <row r="2093" s="32" customFormat="1" ht="13.5" thickTop="1" thickBot="1"/>
    <row r="2094" s="32" customFormat="1" ht="13.5" thickTop="1" thickBot="1"/>
    <row r="2095" s="32" customFormat="1" ht="13.5" thickTop="1" thickBot="1"/>
    <row r="2096" s="32" customFormat="1" ht="13.5" thickTop="1" thickBot="1"/>
    <row r="2097" s="32" customFormat="1" ht="13.5" thickTop="1" thickBot="1"/>
    <row r="2098" s="32" customFormat="1" ht="13" thickTop="1"/>
    <row r="2099" s="32" customFormat="1"/>
    <row r="2100" s="32" customFormat="1"/>
    <row r="2101" s="32" customFormat="1"/>
    <row r="2102" s="32" customFormat="1"/>
    <row r="2103" s="32" customFormat="1"/>
    <row r="2104" s="32" customFormat="1"/>
    <row r="2105" s="32" customFormat="1"/>
    <row r="2106" s="32" customFormat="1"/>
    <row r="2107" s="32" customFormat="1"/>
    <row r="2108" s="32" customFormat="1"/>
    <row r="2109" s="32" customFormat="1"/>
    <row r="2110" s="32" customFormat="1"/>
    <row r="2111" s="32" customFormat="1" ht="13" thickBot="1"/>
    <row r="2112" s="32" customFormat="1" ht="13.5" thickTop="1" thickBot="1"/>
    <row r="2113" s="32" customFormat="1" ht="13.5" thickTop="1" thickBot="1"/>
    <row r="2114" s="32" customFormat="1" ht="13.5" thickTop="1" thickBot="1"/>
    <row r="2115" s="32" customFormat="1" ht="13.5" thickTop="1" thickBot="1"/>
    <row r="2116" s="32" customFormat="1" ht="13.5" thickTop="1" thickBot="1"/>
    <row r="2117" s="32" customFormat="1" ht="13.5" thickTop="1" thickBot="1"/>
    <row r="2118" s="32" customFormat="1" ht="13.5" thickTop="1" thickBot="1"/>
    <row r="2119" s="32" customFormat="1" ht="13.5" thickTop="1" thickBot="1"/>
    <row r="2120" s="32" customFormat="1" ht="13.5" thickTop="1" thickBot="1"/>
    <row r="2121" s="32" customFormat="1" ht="13.5" thickTop="1" thickBot="1"/>
    <row r="2122" s="32" customFormat="1" ht="13.5" thickTop="1" thickBot="1"/>
    <row r="2123" s="32" customFormat="1" ht="13.5" thickTop="1" thickBot="1"/>
    <row r="2124" s="32" customFormat="1" ht="13.5" thickTop="1" thickBot="1"/>
    <row r="2125" s="32" customFormat="1" ht="13.5" thickTop="1" thickBot="1"/>
    <row r="2126" s="32" customFormat="1" ht="13.5" thickTop="1" thickBot="1"/>
    <row r="2127" s="32" customFormat="1" ht="13.5" thickTop="1" thickBot="1"/>
    <row r="2128" s="32" customFormat="1" ht="13.5" thickTop="1" thickBot="1"/>
    <row r="2129" s="32" customFormat="1" ht="13.5" thickTop="1" thickBot="1"/>
    <row r="2130" s="32" customFormat="1" ht="13.5" thickTop="1" thickBot="1"/>
    <row r="2131" s="32" customFormat="1" ht="13.5" thickTop="1" thickBot="1"/>
    <row r="2132" s="32" customFormat="1" ht="13.5" thickTop="1" thickBot="1"/>
    <row r="2133" s="32" customFormat="1" ht="13.5" thickTop="1" thickBot="1"/>
    <row r="2134" s="32" customFormat="1" ht="13.5" thickTop="1" thickBot="1"/>
    <row r="2135" s="32" customFormat="1" ht="13.5" thickTop="1" thickBot="1"/>
    <row r="2136" s="32" customFormat="1" ht="13.5" thickTop="1" thickBot="1"/>
    <row r="2137" s="32" customFormat="1" ht="13.5" thickTop="1" thickBot="1"/>
    <row r="2138" s="32" customFormat="1" ht="13.5" thickTop="1" thickBot="1"/>
    <row r="2139" s="32" customFormat="1" ht="13.5" thickTop="1" thickBot="1"/>
    <row r="2140" s="32" customFormat="1" ht="13.5" thickTop="1" thickBot="1"/>
    <row r="2141" s="32" customFormat="1" ht="13.5" thickTop="1" thickBot="1"/>
    <row r="2142" s="32" customFormat="1" ht="13.5" thickTop="1" thickBot="1"/>
    <row r="2143" s="32" customFormat="1" ht="13.5" thickTop="1" thickBot="1"/>
    <row r="2144" s="32" customFormat="1" ht="13.5" thickTop="1" thickBot="1"/>
    <row r="2145" s="32" customFormat="1" ht="13.5" thickTop="1" thickBot="1"/>
    <row r="2146" s="32" customFormat="1" ht="13.5" thickTop="1" thickBot="1"/>
    <row r="2147" s="32" customFormat="1" ht="13.5" thickTop="1" thickBot="1"/>
    <row r="2148" s="32" customFormat="1" ht="13.5" thickTop="1" thickBot="1"/>
    <row r="2149" s="32" customFormat="1" ht="13.5" thickTop="1" thickBot="1"/>
    <row r="2150" s="32" customFormat="1" ht="13.5" thickTop="1" thickBot="1"/>
    <row r="2151" s="32" customFormat="1" ht="13.5" thickTop="1" thickBot="1"/>
    <row r="2152" s="32" customFormat="1" ht="13.5" thickTop="1" thickBot="1"/>
    <row r="2153" s="32" customFormat="1" ht="13.5" thickTop="1" thickBot="1"/>
    <row r="2154" s="32" customFormat="1" ht="13.5" thickTop="1" thickBot="1"/>
    <row r="2155" s="32" customFormat="1" ht="13.5" thickTop="1" thickBot="1"/>
    <row r="2156" s="32" customFormat="1" ht="13.5" thickTop="1" thickBot="1"/>
    <row r="2157" s="32" customFormat="1" ht="13.5" thickTop="1" thickBot="1"/>
    <row r="2158" s="32" customFormat="1" ht="13.5" thickTop="1" thickBot="1"/>
    <row r="2159" s="32" customFormat="1" ht="13.5" thickTop="1" thickBot="1"/>
    <row r="2160" s="32" customFormat="1" ht="13.5" thickTop="1" thickBot="1"/>
    <row r="2161" s="32" customFormat="1" ht="13.5" thickTop="1" thickBot="1"/>
    <row r="2162" s="32" customFormat="1" ht="13.5" thickTop="1" thickBot="1"/>
    <row r="2163" s="32" customFormat="1" ht="13.5" thickTop="1" thickBot="1"/>
    <row r="2164" s="32" customFormat="1" ht="13.5" thickTop="1" thickBot="1"/>
    <row r="2165" s="32" customFormat="1" ht="13.5" thickTop="1" thickBot="1"/>
    <row r="2166" s="32" customFormat="1" ht="13.5" thickTop="1" thickBot="1"/>
    <row r="2167" s="32" customFormat="1" ht="13.5" thickTop="1" thickBot="1"/>
    <row r="2168" s="32" customFormat="1" ht="13" thickTop="1"/>
    <row r="2169" s="32" customFormat="1"/>
    <row r="2170" s="32" customFormat="1"/>
    <row r="2171" s="32" customFormat="1"/>
    <row r="2172" s="32" customFormat="1"/>
    <row r="2173" s="32" customFormat="1"/>
    <row r="2174" s="32" customFormat="1"/>
    <row r="2175" s="32" customFormat="1"/>
    <row r="2176" s="32" customFormat="1"/>
    <row r="2177" s="32" customFormat="1"/>
    <row r="2178" s="32" customFormat="1"/>
    <row r="2179" s="32" customFormat="1"/>
    <row r="2180" s="32" customFormat="1"/>
    <row r="2181" s="32" customFormat="1" ht="13" thickBot="1"/>
    <row r="2182" s="32" customFormat="1" ht="13.5" thickTop="1" thickBot="1"/>
    <row r="2183" s="32" customFormat="1" ht="13.5" thickTop="1" thickBot="1"/>
    <row r="2184" s="32" customFormat="1" ht="13.5" thickTop="1" thickBot="1"/>
    <row r="2185" s="32" customFormat="1" ht="13.5" thickTop="1" thickBot="1"/>
    <row r="2186" s="32" customFormat="1" ht="13.5" thickTop="1" thickBot="1"/>
    <row r="2187" s="32" customFormat="1" ht="13.5" thickTop="1" thickBot="1"/>
    <row r="2188" s="32" customFormat="1" ht="13.5" thickTop="1" thickBot="1"/>
    <row r="2189" s="32" customFormat="1" ht="13.5" thickTop="1" thickBot="1"/>
    <row r="2190" s="32" customFormat="1" ht="13.5" thickTop="1" thickBot="1"/>
    <row r="2191" s="32" customFormat="1" ht="13.5" thickTop="1" thickBot="1"/>
    <row r="2192" s="32" customFormat="1" ht="13.5" thickTop="1" thickBot="1"/>
    <row r="2193" s="32" customFormat="1" ht="13.5" thickTop="1" thickBot="1"/>
    <row r="2194" s="32" customFormat="1" ht="13.5" thickTop="1" thickBot="1"/>
    <row r="2195" s="32" customFormat="1" ht="13.5" thickTop="1" thickBot="1"/>
    <row r="2196" s="32" customFormat="1" ht="13.5" thickTop="1" thickBot="1"/>
    <row r="2197" s="32" customFormat="1" ht="13.5" thickTop="1" thickBot="1"/>
    <row r="2198" s="32" customFormat="1" ht="13.5" thickTop="1" thickBot="1"/>
    <row r="2199" s="32" customFormat="1" ht="13.5" thickTop="1" thickBot="1"/>
    <row r="2200" s="32" customFormat="1" ht="13.5" thickTop="1" thickBot="1"/>
    <row r="2201" s="32" customFormat="1" ht="13.5" thickTop="1" thickBot="1"/>
    <row r="2202" s="32" customFormat="1" ht="13.5" thickTop="1" thickBot="1"/>
    <row r="2203" s="32" customFormat="1" ht="13.5" thickTop="1" thickBot="1"/>
    <row r="2204" s="32" customFormat="1" ht="13.5" thickTop="1" thickBot="1"/>
    <row r="2205" s="32" customFormat="1" ht="13.5" thickTop="1" thickBot="1"/>
    <row r="2206" s="32" customFormat="1" ht="13.5" thickTop="1" thickBot="1"/>
    <row r="2207" s="32" customFormat="1" ht="13.5" thickTop="1" thickBot="1"/>
    <row r="2208" s="32" customFormat="1" ht="13.5" thickTop="1" thickBot="1"/>
    <row r="2209" s="32" customFormat="1" ht="13.5" thickTop="1" thickBot="1"/>
    <row r="2210" s="32" customFormat="1" ht="13.5" thickTop="1" thickBot="1"/>
    <row r="2211" s="32" customFormat="1" ht="13.5" thickTop="1" thickBot="1"/>
    <row r="2212" s="32" customFormat="1" ht="13.5" thickTop="1" thickBot="1"/>
    <row r="2213" s="32" customFormat="1" ht="13.5" thickTop="1" thickBot="1"/>
    <row r="2214" s="32" customFormat="1" ht="13.5" thickTop="1" thickBot="1"/>
    <row r="2215" s="32" customFormat="1" ht="13.5" thickTop="1" thickBot="1"/>
    <row r="2216" s="32" customFormat="1" ht="13.5" thickTop="1" thickBot="1"/>
    <row r="2217" s="32" customFormat="1" ht="13.5" thickTop="1" thickBot="1"/>
    <row r="2218" s="32" customFormat="1" ht="13.5" thickTop="1" thickBot="1"/>
    <row r="2219" s="32" customFormat="1" ht="13.5" thickTop="1" thickBot="1"/>
    <row r="2220" s="32" customFormat="1" ht="13.5" thickTop="1" thickBot="1"/>
    <row r="2221" s="32" customFormat="1" ht="13.5" thickTop="1" thickBot="1"/>
    <row r="2222" s="32" customFormat="1" ht="13.5" thickTop="1" thickBot="1"/>
    <row r="2223" s="32" customFormat="1" ht="13.5" thickTop="1" thickBot="1"/>
    <row r="2224" s="32" customFormat="1" ht="13.5" thickTop="1" thickBot="1"/>
    <row r="2225" s="32" customFormat="1" ht="13.5" thickTop="1" thickBot="1"/>
    <row r="2226" s="32" customFormat="1" ht="13.5" thickTop="1" thickBot="1"/>
    <row r="2227" s="32" customFormat="1" ht="13.5" thickTop="1" thickBot="1"/>
    <row r="2228" s="32" customFormat="1" ht="13.5" thickTop="1" thickBot="1"/>
    <row r="2229" s="32" customFormat="1" ht="13.5" thickTop="1" thickBot="1"/>
    <row r="2230" s="32" customFormat="1" ht="13.5" thickTop="1" thickBot="1"/>
    <row r="2231" s="32" customFormat="1" ht="13.5" thickTop="1" thickBot="1"/>
    <row r="2232" s="32" customFormat="1" ht="13.5" thickTop="1" thickBot="1"/>
    <row r="2233" s="32" customFormat="1" ht="13.5" thickTop="1" thickBot="1"/>
    <row r="2234" s="32" customFormat="1" ht="13.5" thickTop="1" thickBot="1"/>
    <row r="2235" s="32" customFormat="1" ht="13.5" thickTop="1" thickBot="1"/>
    <row r="2236" s="32" customFormat="1" ht="13.5" thickTop="1" thickBot="1"/>
    <row r="2237" s="32" customFormat="1" ht="13.5" thickTop="1" thickBot="1"/>
    <row r="2238" s="32" customFormat="1" ht="13" thickTop="1"/>
    <row r="2239" s="32" customFormat="1"/>
    <row r="2240" s="32" customFormat="1"/>
    <row r="2241" s="32" customFormat="1"/>
    <row r="2242" s="32" customFormat="1"/>
    <row r="2243" s="32" customFormat="1"/>
    <row r="2244" s="32" customFormat="1"/>
    <row r="2245" s="32" customFormat="1"/>
    <row r="2246" s="32" customFormat="1"/>
    <row r="2247" s="32" customFormat="1"/>
    <row r="2248" s="32" customFormat="1"/>
    <row r="2249" s="32" customFormat="1"/>
    <row r="2250" s="32" customFormat="1"/>
    <row r="2251" s="32" customFormat="1" ht="13" thickBot="1"/>
    <row r="2252" s="32" customFormat="1" ht="13.5" thickTop="1" thickBot="1"/>
    <row r="2253" s="32" customFormat="1" ht="13.5" thickTop="1" thickBot="1"/>
    <row r="2254" s="32" customFormat="1" ht="13.5" thickTop="1" thickBot="1"/>
    <row r="2255" s="32" customFormat="1" ht="13.5" thickTop="1" thickBot="1"/>
    <row r="2256" s="32" customFormat="1" ht="13.5" thickTop="1" thickBot="1"/>
    <row r="2257" s="32" customFormat="1" ht="13.5" thickTop="1" thickBot="1"/>
    <row r="2258" s="32" customFormat="1" ht="13.5" thickTop="1" thickBot="1"/>
    <row r="2259" s="32" customFormat="1" ht="13.5" thickTop="1" thickBot="1"/>
    <row r="2260" s="32" customFormat="1" ht="13.5" thickTop="1" thickBot="1"/>
    <row r="2261" s="32" customFormat="1" ht="13.5" thickTop="1" thickBot="1"/>
    <row r="2262" s="32" customFormat="1" ht="13.5" thickTop="1" thickBot="1"/>
    <row r="2263" s="32" customFormat="1" ht="13.5" thickTop="1" thickBot="1"/>
    <row r="2264" s="32" customFormat="1" ht="13.5" thickTop="1" thickBot="1"/>
    <row r="2265" s="32" customFormat="1" ht="13.5" thickTop="1" thickBot="1"/>
    <row r="2266" s="32" customFormat="1" ht="13.5" thickTop="1" thickBot="1"/>
    <row r="2267" s="32" customFormat="1" ht="13.5" thickTop="1" thickBot="1"/>
    <row r="2268" s="32" customFormat="1" ht="13.5" thickTop="1" thickBot="1"/>
    <row r="2269" s="32" customFormat="1" ht="13.5" thickTop="1" thickBot="1"/>
    <row r="2270" s="32" customFormat="1" ht="13.5" thickTop="1" thickBot="1"/>
    <row r="2271" s="32" customFormat="1" ht="13.5" thickTop="1" thickBot="1"/>
    <row r="2272" s="32" customFormat="1" ht="13.5" thickTop="1" thickBot="1"/>
    <row r="2273" s="32" customFormat="1" ht="13.5" thickTop="1" thickBot="1"/>
    <row r="2274" s="32" customFormat="1" ht="13.5" thickTop="1" thickBot="1"/>
    <row r="2275" s="32" customFormat="1" ht="13.5" thickTop="1" thickBot="1"/>
    <row r="2276" s="32" customFormat="1" ht="13.5" thickTop="1" thickBot="1"/>
    <row r="2277" s="32" customFormat="1" ht="13.5" thickTop="1" thickBot="1"/>
    <row r="2278" s="32" customFormat="1" ht="13.5" thickTop="1" thickBot="1"/>
    <row r="2279" s="32" customFormat="1" ht="13.5" thickTop="1" thickBot="1"/>
    <row r="2280" s="32" customFormat="1" ht="13.5" thickTop="1" thickBot="1"/>
    <row r="2281" s="32" customFormat="1" ht="13.5" thickTop="1" thickBot="1"/>
    <row r="2282" s="32" customFormat="1" ht="13.5" thickTop="1" thickBot="1"/>
    <row r="2283" s="32" customFormat="1" ht="13.5" thickTop="1" thickBot="1"/>
    <row r="2284" s="32" customFormat="1" ht="13.5" thickTop="1" thickBot="1"/>
    <row r="2285" s="32" customFormat="1" ht="13.5" thickTop="1" thickBot="1"/>
    <row r="2286" s="32" customFormat="1" ht="13.5" thickTop="1" thickBot="1"/>
    <row r="2287" s="32" customFormat="1" ht="13.5" thickTop="1" thickBot="1"/>
    <row r="2288" s="32" customFormat="1" ht="13.5" thickTop="1" thickBot="1"/>
    <row r="2289" s="32" customFormat="1" ht="13.5" thickTop="1" thickBot="1"/>
    <row r="2290" s="32" customFormat="1" ht="13.5" thickTop="1" thickBot="1"/>
    <row r="2291" s="32" customFormat="1" ht="13.5" thickTop="1" thickBot="1"/>
    <row r="2292" s="32" customFormat="1" ht="13.5" thickTop="1" thickBot="1"/>
    <row r="2293" s="32" customFormat="1" ht="13.5" thickTop="1" thickBot="1"/>
    <row r="2294" s="32" customFormat="1" ht="13.5" thickTop="1" thickBot="1"/>
    <row r="2295" s="32" customFormat="1" ht="13.5" thickTop="1" thickBot="1"/>
    <row r="2296" s="32" customFormat="1" ht="13.5" thickTop="1" thickBot="1"/>
    <row r="2297" s="32" customFormat="1" ht="13.5" thickTop="1" thickBot="1"/>
    <row r="2298" s="32" customFormat="1" ht="13.5" thickTop="1" thickBot="1"/>
    <row r="2299" s="32" customFormat="1" ht="13.5" thickTop="1" thickBot="1"/>
    <row r="2300" s="32" customFormat="1" ht="13.5" thickTop="1" thickBot="1"/>
    <row r="2301" s="32" customFormat="1" ht="13.5" thickTop="1" thickBot="1"/>
    <row r="2302" s="32" customFormat="1" ht="13.5" thickTop="1" thickBot="1"/>
    <row r="2303" s="32" customFormat="1" ht="13.5" thickTop="1" thickBot="1"/>
    <row r="2304" s="32" customFormat="1" ht="13.5" thickTop="1" thickBot="1"/>
    <row r="2305" s="32" customFormat="1" ht="13.5" thickTop="1" thickBot="1"/>
    <row r="2306" s="32" customFormat="1" ht="13.5" thickTop="1" thickBot="1"/>
    <row r="2307" s="32" customFormat="1" ht="13.5" thickTop="1" thickBot="1"/>
    <row r="2308" s="32" customFormat="1" ht="13" thickTop="1"/>
    <row r="2309" s="32" customFormat="1"/>
    <row r="2310" s="32" customFormat="1"/>
    <row r="2311" s="32" customFormat="1"/>
    <row r="2312" s="32" customFormat="1"/>
    <row r="2313" s="32" customFormat="1"/>
    <row r="2314" s="32" customFormat="1"/>
    <row r="2315" s="32" customFormat="1"/>
    <row r="2316" s="32" customFormat="1"/>
    <row r="2317" s="32" customFormat="1"/>
    <row r="2318" s="32" customFormat="1"/>
    <row r="2319" s="32" customFormat="1"/>
    <row r="2320" s="32" customFormat="1"/>
    <row r="2321" s="32" customFormat="1" ht="13" thickBot="1"/>
    <row r="2322" s="32" customFormat="1" ht="13.5" thickTop="1" thickBot="1"/>
    <row r="2323" s="32" customFormat="1" ht="13.5" thickTop="1" thickBot="1"/>
    <row r="2324" s="32" customFormat="1" ht="13.5" thickTop="1" thickBot="1"/>
    <row r="2325" s="32" customFormat="1" ht="13.5" thickTop="1" thickBot="1"/>
    <row r="2326" s="32" customFormat="1" ht="13.5" thickTop="1" thickBot="1"/>
    <row r="2327" s="32" customFormat="1" ht="13.5" thickTop="1" thickBot="1"/>
    <row r="2328" s="32" customFormat="1" ht="13.5" thickTop="1" thickBot="1"/>
    <row r="2329" s="32" customFormat="1" ht="13.5" thickTop="1" thickBot="1"/>
    <row r="2330" s="32" customFormat="1" ht="13.5" thickTop="1" thickBot="1"/>
    <row r="2331" s="32" customFormat="1" ht="13.5" thickTop="1" thickBot="1"/>
    <row r="2332" s="32" customFormat="1" ht="13.5" thickTop="1" thickBot="1"/>
    <row r="2333" s="32" customFormat="1" ht="13.5" thickTop="1" thickBot="1"/>
    <row r="2334" s="32" customFormat="1" ht="13.5" thickTop="1" thickBot="1"/>
    <row r="2335" s="32" customFormat="1" ht="13.5" thickTop="1" thickBot="1"/>
    <row r="2336" s="32" customFormat="1" ht="13.5" thickTop="1" thickBot="1"/>
    <row r="2337" s="32" customFormat="1" ht="13.5" thickTop="1" thickBot="1"/>
    <row r="2338" s="32" customFormat="1" ht="13.5" thickTop="1" thickBot="1"/>
    <row r="2339" s="32" customFormat="1" ht="13.5" thickTop="1" thickBot="1"/>
    <row r="2340" s="32" customFormat="1" ht="13.5" thickTop="1" thickBot="1"/>
    <row r="2341" s="32" customFormat="1" ht="13.5" thickTop="1" thickBot="1"/>
    <row r="2342" s="32" customFormat="1" ht="13.5" thickTop="1" thickBot="1"/>
    <row r="2343" s="32" customFormat="1" ht="13.5" thickTop="1" thickBot="1"/>
    <row r="2344" s="32" customFormat="1" ht="13.5" thickTop="1" thickBot="1"/>
    <row r="2345" s="32" customFormat="1" ht="13.5" thickTop="1" thickBot="1"/>
    <row r="2346" s="32" customFormat="1" ht="13.5" thickTop="1" thickBot="1"/>
    <row r="2347" s="32" customFormat="1" ht="13.5" thickTop="1" thickBot="1"/>
    <row r="2348" s="32" customFormat="1" ht="13.5" thickTop="1" thickBot="1"/>
    <row r="2349" s="32" customFormat="1" ht="13.5" thickTop="1" thickBot="1"/>
    <row r="2350" s="32" customFormat="1" ht="13.5" thickTop="1" thickBot="1"/>
    <row r="2351" s="32" customFormat="1" ht="13.5" thickTop="1" thickBot="1"/>
    <row r="2352" s="32" customFormat="1" ht="13.5" thickTop="1" thickBot="1"/>
    <row r="2353" s="32" customFormat="1" ht="13.5" thickTop="1" thickBot="1"/>
    <row r="2354" s="32" customFormat="1" ht="13.5" thickTop="1" thickBot="1"/>
    <row r="2355" s="32" customFormat="1" ht="13.5" thickTop="1" thickBot="1"/>
    <row r="2356" s="32" customFormat="1" ht="13.5" thickTop="1" thickBot="1"/>
    <row r="2357" s="32" customFormat="1" ht="13.5" thickTop="1" thickBot="1"/>
    <row r="2358" s="32" customFormat="1" ht="13.5" thickTop="1" thickBot="1"/>
    <row r="2359" s="32" customFormat="1" ht="13.5" thickTop="1" thickBot="1"/>
    <row r="2360" s="32" customFormat="1" ht="13.5" thickTop="1" thickBot="1"/>
    <row r="2361" s="32" customFormat="1" ht="13.5" thickTop="1" thickBot="1"/>
    <row r="2362" s="32" customFormat="1" ht="13.5" thickTop="1" thickBot="1"/>
    <row r="2363" s="32" customFormat="1" ht="13.5" thickTop="1" thickBot="1"/>
    <row r="2364" s="32" customFormat="1" ht="13.5" thickTop="1" thickBot="1"/>
    <row r="2365" s="32" customFormat="1" ht="13.5" thickTop="1" thickBot="1"/>
    <row r="2366" s="32" customFormat="1" ht="13.5" thickTop="1" thickBot="1"/>
    <row r="2367" s="32" customFormat="1" ht="13.5" thickTop="1" thickBot="1"/>
    <row r="2368" s="32" customFormat="1" ht="13.5" thickTop="1" thickBot="1"/>
    <row r="2369" s="32" customFormat="1" ht="13.5" thickTop="1" thickBot="1"/>
    <row r="2370" s="32" customFormat="1" ht="13.5" thickTop="1" thickBot="1"/>
    <row r="2371" s="32" customFormat="1" ht="13.5" thickTop="1" thickBot="1"/>
    <row r="2372" s="32" customFormat="1" ht="13.5" thickTop="1" thickBot="1"/>
    <row r="2373" s="32" customFormat="1" ht="13.5" thickTop="1" thickBot="1"/>
    <row r="2374" s="32" customFormat="1" ht="13.5" thickTop="1" thickBot="1"/>
    <row r="2375" s="32" customFormat="1" ht="13.5" thickTop="1" thickBot="1"/>
    <row r="2376" s="32" customFormat="1" ht="13.5" thickTop="1" thickBot="1"/>
    <row r="2377" s="32" customFormat="1" ht="13.5" thickTop="1" thickBot="1"/>
    <row r="2378" s="32" customFormat="1" ht="13" thickTop="1"/>
    <row r="2379" s="32" customFormat="1"/>
    <row r="2380" s="32" customFormat="1"/>
    <row r="2381" s="32" customFormat="1"/>
    <row r="2382" s="32" customFormat="1"/>
    <row r="2383" s="32" customFormat="1"/>
    <row r="2384" s="32" customFormat="1"/>
    <row r="2385" s="32" customFormat="1"/>
    <row r="2386" s="32" customFormat="1"/>
    <row r="2387" s="32" customFormat="1"/>
    <row r="2388" s="32" customFormat="1"/>
    <row r="2389" s="32" customFormat="1"/>
    <row r="2390" s="32" customFormat="1"/>
    <row r="2391" s="32" customFormat="1" ht="13" thickBot="1"/>
    <row r="2392" s="32" customFormat="1" ht="13.5" thickTop="1" thickBot="1"/>
    <row r="2393" s="32" customFormat="1" ht="13.5" thickTop="1" thickBot="1"/>
    <row r="2394" s="32" customFormat="1" ht="13.5" thickTop="1" thickBot="1"/>
    <row r="2395" s="32" customFormat="1" ht="13.5" thickTop="1" thickBot="1"/>
    <row r="2396" s="32" customFormat="1" ht="13.5" thickTop="1" thickBot="1"/>
    <row r="2397" s="32" customFormat="1" ht="13.5" thickTop="1" thickBot="1"/>
    <row r="2398" s="32" customFormat="1" ht="13.5" thickTop="1" thickBot="1"/>
    <row r="2399" s="32" customFormat="1" ht="13.5" thickTop="1" thickBot="1"/>
    <row r="2400" s="32" customFormat="1" ht="13.5" thickTop="1" thickBot="1"/>
    <row r="2401" s="32" customFormat="1" ht="13.5" thickTop="1" thickBot="1"/>
    <row r="2402" s="32" customFormat="1" ht="13.5" thickTop="1" thickBot="1"/>
    <row r="2403" s="32" customFormat="1" ht="13.5" thickTop="1" thickBot="1"/>
    <row r="2404" s="32" customFormat="1" ht="13.5" thickTop="1" thickBot="1"/>
    <row r="2405" s="32" customFormat="1" ht="13.5" thickTop="1" thickBot="1"/>
    <row r="2406" s="32" customFormat="1" ht="13.5" thickTop="1" thickBot="1"/>
    <row r="2407" s="32" customFormat="1" ht="13.5" thickTop="1" thickBot="1"/>
    <row r="2408" s="32" customFormat="1" ht="13.5" thickTop="1" thickBot="1"/>
    <row r="2409" s="32" customFormat="1" ht="13.5" thickTop="1" thickBot="1"/>
    <row r="2410" s="32" customFormat="1" ht="13.5" thickTop="1" thickBot="1"/>
    <row r="2411" s="32" customFormat="1" ht="13.5" thickTop="1" thickBot="1"/>
    <row r="2412" s="32" customFormat="1" ht="13.5" thickTop="1" thickBot="1"/>
    <row r="2413" s="32" customFormat="1" ht="13.5" thickTop="1" thickBot="1"/>
    <row r="2414" s="32" customFormat="1" ht="13.5" thickTop="1" thickBot="1"/>
    <row r="2415" s="32" customFormat="1" ht="13.5" thickTop="1" thickBot="1"/>
    <row r="2416" s="32" customFormat="1" ht="13.5" thickTop="1" thickBot="1"/>
    <row r="2417" s="32" customFormat="1" ht="13.5" thickTop="1" thickBot="1"/>
    <row r="2418" s="32" customFormat="1" ht="13.5" thickTop="1" thickBot="1"/>
    <row r="2419" s="32" customFormat="1" ht="13.5" thickTop="1" thickBot="1"/>
    <row r="2420" s="32" customFormat="1" ht="13.5" thickTop="1" thickBot="1"/>
    <row r="2421" s="32" customFormat="1" ht="13.5" thickTop="1" thickBot="1"/>
    <row r="2422" s="32" customFormat="1" ht="13.5" thickTop="1" thickBot="1"/>
    <row r="2423" s="32" customFormat="1" ht="13.5" thickTop="1" thickBot="1"/>
    <row r="2424" s="32" customFormat="1" ht="13.5" thickTop="1" thickBot="1"/>
    <row r="2425" s="32" customFormat="1" ht="13.5" thickTop="1" thickBot="1"/>
    <row r="2426" s="32" customFormat="1" ht="13.5" thickTop="1" thickBot="1"/>
    <row r="2427" s="32" customFormat="1" ht="13.5" thickTop="1" thickBot="1"/>
    <row r="2428" s="32" customFormat="1" ht="13.5" thickTop="1" thickBot="1"/>
    <row r="2429" s="32" customFormat="1" ht="13.5" thickTop="1" thickBot="1"/>
    <row r="2430" s="32" customFormat="1" ht="13.5" thickTop="1" thickBot="1"/>
    <row r="2431" s="32" customFormat="1" ht="13.5" thickTop="1" thickBot="1"/>
    <row r="2432" s="32" customFormat="1" ht="13.5" thickTop="1" thickBot="1"/>
    <row r="2433" s="32" customFormat="1" ht="13.5" thickTop="1" thickBot="1"/>
    <row r="2434" s="32" customFormat="1" ht="13.5" thickTop="1" thickBot="1"/>
    <row r="2435" s="32" customFormat="1" ht="13.5" thickTop="1" thickBot="1"/>
    <row r="2436" s="32" customFormat="1" ht="13.5" thickTop="1" thickBot="1"/>
    <row r="2437" s="32" customFormat="1" ht="13.5" thickTop="1" thickBot="1"/>
    <row r="2438" s="32" customFormat="1" ht="13.5" thickTop="1" thickBot="1"/>
    <row r="2439" s="32" customFormat="1" ht="13.5" thickTop="1" thickBot="1"/>
    <row r="2440" s="32" customFormat="1" ht="13.5" thickTop="1" thickBot="1"/>
    <row r="2441" s="32" customFormat="1" ht="13.5" thickTop="1" thickBot="1"/>
    <row r="2442" s="32" customFormat="1" ht="13.5" thickTop="1" thickBot="1"/>
    <row r="2443" s="32" customFormat="1" ht="13.5" thickTop="1" thickBot="1"/>
    <row r="2444" s="32" customFormat="1" ht="13.5" thickTop="1" thickBot="1"/>
    <row r="2445" s="32" customFormat="1" ht="13.5" thickTop="1" thickBot="1"/>
    <row r="2446" s="32" customFormat="1" ht="13.5" thickTop="1" thickBot="1"/>
    <row r="2447" s="32" customFormat="1" ht="13.5" thickTop="1" thickBot="1"/>
    <row r="2448" s="32" customFormat="1" ht="13" thickTop="1"/>
    <row r="2449" s="32" customFormat="1"/>
    <row r="2450" s="32" customFormat="1"/>
    <row r="2451" s="32" customFormat="1"/>
    <row r="2452" s="32" customFormat="1"/>
    <row r="2453" s="32" customFormat="1"/>
    <row r="2454" s="32" customFormat="1"/>
    <row r="2455" s="32" customFormat="1"/>
    <row r="2456" s="32" customFormat="1"/>
    <row r="2457" s="32" customFormat="1"/>
    <row r="2458" s="32" customFormat="1"/>
    <row r="2459" s="32" customFormat="1"/>
    <row r="2460" s="32" customFormat="1"/>
    <row r="2461" s="32" customFormat="1" ht="13" thickBot="1"/>
    <row r="2462" s="32" customFormat="1" ht="13.5" thickTop="1" thickBot="1"/>
    <row r="2463" s="32" customFormat="1" ht="13.5" thickTop="1" thickBot="1"/>
    <row r="2464" s="32" customFormat="1" ht="13.5" thickTop="1" thickBot="1"/>
    <row r="2465" s="32" customFormat="1" ht="13.5" thickTop="1" thickBot="1"/>
    <row r="2466" s="32" customFormat="1" ht="13.5" thickTop="1" thickBot="1"/>
    <row r="2467" s="32" customFormat="1" ht="13.5" thickTop="1" thickBot="1"/>
    <row r="2468" s="32" customFormat="1" ht="13.5" thickTop="1" thickBot="1"/>
    <row r="2469" s="32" customFormat="1" ht="13.5" thickTop="1" thickBot="1"/>
    <row r="2470" s="32" customFormat="1" ht="13.5" thickTop="1" thickBot="1"/>
    <row r="2471" s="32" customFormat="1" ht="13.5" thickTop="1" thickBot="1"/>
    <row r="2472" s="32" customFormat="1" ht="13.5" thickTop="1" thickBot="1"/>
    <row r="2473" s="32" customFormat="1" ht="13.5" thickTop="1" thickBot="1"/>
    <row r="2474" s="32" customFormat="1" ht="13.5" thickTop="1" thickBot="1"/>
    <row r="2475" s="32" customFormat="1" ht="13.5" thickTop="1" thickBot="1"/>
    <row r="2476" s="32" customFormat="1" ht="13.5" thickTop="1" thickBot="1"/>
    <row r="2477" s="32" customFormat="1" ht="13.5" thickTop="1" thickBot="1"/>
    <row r="2478" s="32" customFormat="1" ht="13.5" thickTop="1" thickBot="1"/>
    <row r="2479" s="32" customFormat="1" ht="13.5" thickTop="1" thickBot="1"/>
    <row r="2480" s="32" customFormat="1" ht="13.5" thickTop="1" thickBot="1"/>
    <row r="2481" s="32" customFormat="1" ht="13.5" thickTop="1" thickBot="1"/>
    <row r="2482" s="32" customFormat="1" ht="13.5" thickTop="1" thickBot="1"/>
    <row r="2483" s="32" customFormat="1" ht="13.5" thickTop="1" thickBot="1"/>
    <row r="2484" s="32" customFormat="1" ht="13.5" thickTop="1" thickBot="1"/>
    <row r="2485" s="32" customFormat="1" ht="13.5" thickTop="1" thickBot="1"/>
    <row r="2486" s="32" customFormat="1" ht="13.5" thickTop="1" thickBot="1"/>
    <row r="2487" s="32" customFormat="1" ht="13.5" thickTop="1" thickBot="1"/>
    <row r="2488" s="32" customFormat="1" ht="13.5" thickTop="1" thickBot="1"/>
    <row r="2489" s="32" customFormat="1" ht="13.5" thickTop="1" thickBot="1"/>
    <row r="2490" s="32" customFormat="1" ht="13.5" thickTop="1" thickBot="1"/>
    <row r="2491" s="32" customFormat="1" ht="13.5" thickTop="1" thickBot="1"/>
    <row r="2492" s="32" customFormat="1" ht="13.5" thickTop="1" thickBot="1"/>
    <row r="2493" s="32" customFormat="1" ht="13.5" thickTop="1" thickBot="1"/>
    <row r="2494" s="32" customFormat="1" ht="13.5" thickTop="1" thickBot="1"/>
    <row r="2495" s="32" customFormat="1" ht="13.5" thickTop="1" thickBot="1"/>
    <row r="2496" s="32" customFormat="1" ht="13.5" thickTop="1" thickBot="1"/>
    <row r="2497" s="32" customFormat="1" ht="13.5" thickTop="1" thickBot="1"/>
    <row r="2498" s="32" customFormat="1" ht="13.5" thickTop="1" thickBot="1"/>
    <row r="2499" s="32" customFormat="1" ht="13.5" thickTop="1" thickBot="1"/>
    <row r="2500" s="32" customFormat="1" ht="13.5" thickTop="1" thickBot="1"/>
    <row r="2501" s="32" customFormat="1" ht="13.5" thickTop="1" thickBot="1"/>
    <row r="2502" s="32" customFormat="1" ht="13.5" thickTop="1" thickBot="1"/>
    <row r="2503" s="32" customFormat="1" ht="13.5" thickTop="1" thickBot="1"/>
    <row r="2504" s="32" customFormat="1" ht="13.5" thickTop="1" thickBot="1"/>
    <row r="2505" s="32" customFormat="1" ht="13.5" thickTop="1" thickBot="1"/>
    <row r="2506" s="32" customFormat="1" ht="13.5" thickTop="1" thickBot="1"/>
    <row r="2507" s="32" customFormat="1" ht="13.5" thickTop="1" thickBot="1"/>
    <row r="2508" s="32" customFormat="1" ht="13.5" thickTop="1" thickBot="1"/>
    <row r="2509" s="32" customFormat="1" ht="13.5" thickTop="1" thickBot="1"/>
    <row r="2510" s="32" customFormat="1" ht="13.5" thickTop="1" thickBot="1"/>
    <row r="2511" s="32" customFormat="1" ht="13.5" thickTop="1" thickBot="1"/>
    <row r="2512" s="32" customFormat="1" ht="13.5" thickTop="1" thickBot="1"/>
    <row r="2513" s="32" customFormat="1" ht="13.5" thickTop="1" thickBot="1"/>
    <row r="2514" s="32" customFormat="1" ht="13.5" thickTop="1" thickBot="1"/>
    <row r="2515" s="32" customFormat="1" ht="13.5" thickTop="1" thickBot="1"/>
    <row r="2516" s="32" customFormat="1" ht="13.5" thickTop="1" thickBot="1"/>
    <row r="2517" s="32" customFormat="1" ht="13.5" thickTop="1" thickBot="1"/>
    <row r="2518" s="32" customFormat="1" ht="13" thickTop="1"/>
    <row r="2519" s="32" customFormat="1"/>
    <row r="2520" s="32" customFormat="1"/>
    <row r="2521" s="32" customFormat="1"/>
    <row r="2522" s="32" customFormat="1"/>
    <row r="2523" s="32" customFormat="1"/>
    <row r="2524" s="32" customFormat="1"/>
    <row r="2525" s="32" customFormat="1"/>
    <row r="2526" s="32" customFormat="1"/>
    <row r="2527" s="32" customFormat="1"/>
    <row r="2528" s="32" customFormat="1"/>
    <row r="2529" s="32" customFormat="1"/>
    <row r="2530" s="32" customFormat="1"/>
    <row r="2531" s="32" customFormat="1" ht="13" thickBot="1"/>
    <row r="2532" s="32" customFormat="1" ht="13.5" thickTop="1" thickBot="1"/>
    <row r="2533" s="32" customFormat="1" ht="13.5" thickTop="1" thickBot="1"/>
    <row r="2534" s="32" customFormat="1" ht="13.5" thickTop="1" thickBot="1"/>
    <row r="2535" s="32" customFormat="1" ht="13.5" thickTop="1" thickBot="1"/>
    <row r="2536" s="32" customFormat="1" ht="13.5" thickTop="1" thickBot="1"/>
    <row r="2537" s="32" customFormat="1" ht="13.5" thickTop="1" thickBot="1"/>
    <row r="2538" s="32" customFormat="1" ht="13.5" thickTop="1" thickBot="1"/>
    <row r="2539" s="32" customFormat="1" ht="13.5" thickTop="1" thickBot="1"/>
    <row r="2540" s="32" customFormat="1" ht="13.5" thickTop="1" thickBot="1"/>
    <row r="2541" s="32" customFormat="1" ht="13.5" thickTop="1" thickBot="1"/>
    <row r="2542" s="32" customFormat="1" ht="13.5" thickTop="1" thickBot="1"/>
    <row r="2543" s="32" customFormat="1" ht="13.5" thickTop="1" thickBot="1"/>
    <row r="2544" s="32" customFormat="1" ht="13.5" thickTop="1" thickBot="1"/>
    <row r="2545" s="32" customFormat="1" ht="13.5" thickTop="1" thickBot="1"/>
    <row r="2546" s="32" customFormat="1" ht="13.5" thickTop="1" thickBot="1"/>
    <row r="2547" s="32" customFormat="1" ht="13.5" thickTop="1" thickBot="1"/>
    <row r="2548" s="32" customFormat="1" ht="13.5" thickTop="1" thickBot="1"/>
    <row r="2549" s="32" customFormat="1" ht="13.5" thickTop="1" thickBot="1"/>
    <row r="2550" s="32" customFormat="1" ht="13.5" thickTop="1" thickBot="1"/>
    <row r="2551" s="32" customFormat="1" ht="13.5" thickTop="1" thickBot="1"/>
    <row r="2552" s="32" customFormat="1" ht="13.5" thickTop="1" thickBot="1"/>
    <row r="2553" s="32" customFormat="1" ht="13.5" thickTop="1" thickBot="1"/>
    <row r="2554" s="32" customFormat="1" ht="13.5" thickTop="1" thickBot="1"/>
    <row r="2555" s="32" customFormat="1" ht="13.5" thickTop="1" thickBot="1"/>
    <row r="2556" s="32" customFormat="1" ht="13.5" thickTop="1" thickBot="1"/>
    <row r="2557" s="32" customFormat="1" ht="13.5" thickTop="1" thickBot="1"/>
    <row r="2558" s="32" customFormat="1" ht="13.5" thickTop="1" thickBot="1"/>
    <row r="2559" s="32" customFormat="1" ht="13.5" thickTop="1" thickBot="1"/>
    <row r="2560" s="32" customFormat="1" ht="13.5" thickTop="1" thickBot="1"/>
    <row r="2561" s="32" customFormat="1" ht="13.5" thickTop="1" thickBot="1"/>
    <row r="2562" s="32" customFormat="1" ht="13.5" thickTop="1" thickBot="1"/>
    <row r="2563" s="32" customFormat="1" ht="13.5" thickTop="1" thickBot="1"/>
    <row r="2564" s="32" customFormat="1" ht="13.5" thickTop="1" thickBot="1"/>
    <row r="2565" s="32" customFormat="1" ht="13.5" thickTop="1" thickBot="1"/>
    <row r="2566" s="32" customFormat="1" ht="13.5" thickTop="1" thickBot="1"/>
    <row r="2567" s="32" customFormat="1" ht="13.5" thickTop="1" thickBot="1"/>
    <row r="2568" s="32" customFormat="1" ht="13.5" thickTop="1" thickBot="1"/>
    <row r="2569" s="32" customFormat="1" ht="13.5" thickTop="1" thickBot="1"/>
    <row r="2570" s="32" customFormat="1" ht="13.5" thickTop="1" thickBot="1"/>
    <row r="2571" s="32" customFormat="1" ht="13.5" thickTop="1" thickBot="1"/>
    <row r="2572" s="32" customFormat="1" ht="13.5" thickTop="1" thickBot="1"/>
    <row r="2573" s="32" customFormat="1" ht="13.5" thickTop="1" thickBot="1"/>
    <row r="2574" s="32" customFormat="1" ht="13.5" thickTop="1" thickBot="1"/>
    <row r="2575" s="32" customFormat="1" ht="13.5" thickTop="1" thickBot="1"/>
    <row r="2576" s="32" customFormat="1" ht="13.5" thickTop="1" thickBot="1"/>
    <row r="2577" s="32" customFormat="1" ht="13.5" thickTop="1" thickBot="1"/>
    <row r="2578" s="32" customFormat="1" ht="13.5" thickTop="1" thickBot="1"/>
    <row r="2579" s="32" customFormat="1" ht="13.5" thickTop="1" thickBot="1"/>
    <row r="2580" s="32" customFormat="1" ht="13.5" thickTop="1" thickBot="1"/>
    <row r="2581" s="32" customFormat="1" ht="13.5" thickTop="1" thickBot="1"/>
    <row r="2582" s="32" customFormat="1" ht="13.5" thickTop="1" thickBot="1"/>
    <row r="2583" s="32" customFormat="1" ht="13.5" thickTop="1" thickBot="1"/>
    <row r="2584" s="32" customFormat="1" ht="13.5" thickTop="1" thickBot="1"/>
    <row r="2585" s="32" customFormat="1" ht="13.5" thickTop="1" thickBot="1"/>
    <row r="2586" s="32" customFormat="1" ht="13.5" thickTop="1" thickBot="1"/>
    <row r="2587" s="32" customFormat="1" ht="13.5" thickTop="1" thickBot="1"/>
    <row r="2588" s="32" customFormat="1" ht="13" thickTop="1"/>
    <row r="2589" s="32" customFormat="1"/>
    <row r="2590" s="32" customFormat="1"/>
    <row r="2591" s="32" customFormat="1"/>
    <row r="2592" s="32" customFormat="1"/>
    <row r="2593" s="32" customFormat="1"/>
    <row r="2594" s="32" customFormat="1"/>
    <row r="2595" s="32" customFormat="1"/>
    <row r="2596" s="32" customFormat="1"/>
    <row r="2597" s="32" customFormat="1"/>
    <row r="2598" s="32" customFormat="1"/>
    <row r="2599" s="32" customFormat="1"/>
    <row r="2600" s="32" customFormat="1"/>
    <row r="2601" s="32" customFormat="1" ht="13" thickBot="1"/>
    <row r="2602" s="32" customFormat="1" ht="13.5" thickTop="1" thickBot="1"/>
    <row r="2603" s="32" customFormat="1" ht="13.5" thickTop="1" thickBot="1"/>
    <row r="2604" s="32" customFormat="1" ht="13.5" thickTop="1" thickBot="1"/>
    <row r="2605" s="32" customFormat="1" ht="13.5" thickTop="1" thickBot="1"/>
    <row r="2606" s="32" customFormat="1" ht="13.5" thickTop="1" thickBot="1"/>
    <row r="2607" s="32" customFormat="1" ht="13.5" thickTop="1" thickBot="1"/>
    <row r="2608" s="32" customFormat="1" ht="13.5" thickTop="1" thickBot="1"/>
    <row r="2609" s="32" customFormat="1" ht="13.5" thickTop="1" thickBot="1"/>
    <row r="2610" s="32" customFormat="1" ht="13.5" thickTop="1" thickBot="1"/>
    <row r="2611" s="32" customFormat="1" ht="13.5" thickTop="1" thickBot="1"/>
    <row r="2612" s="32" customFormat="1" ht="13.5" thickTop="1" thickBot="1"/>
    <row r="2613" s="32" customFormat="1" ht="13.5" thickTop="1" thickBot="1"/>
    <row r="2614" s="32" customFormat="1" ht="13.5" thickTop="1" thickBot="1"/>
    <row r="2615" s="32" customFormat="1" ht="13.5" thickTop="1" thickBot="1"/>
    <row r="2616" s="32" customFormat="1" ht="13.5" thickTop="1" thickBot="1"/>
    <row r="2617" s="32" customFormat="1" ht="13.5" thickTop="1" thickBot="1"/>
    <row r="2618" s="32" customFormat="1" ht="13.5" thickTop="1" thickBot="1"/>
    <row r="2619" s="32" customFormat="1" ht="13.5" thickTop="1" thickBot="1"/>
    <row r="2620" s="32" customFormat="1" ht="13.5" thickTop="1" thickBot="1"/>
    <row r="2621" s="32" customFormat="1" ht="13.5" thickTop="1" thickBot="1"/>
    <row r="2622" s="32" customFormat="1" ht="13.5" thickTop="1" thickBot="1"/>
    <row r="2623" s="32" customFormat="1" ht="13.5" thickTop="1" thickBot="1"/>
    <row r="2624" s="32" customFormat="1" ht="13.5" thickTop="1" thickBot="1"/>
    <row r="2625" s="32" customFormat="1" ht="13.5" thickTop="1" thickBot="1"/>
    <row r="2626" s="32" customFormat="1" ht="13.5" thickTop="1" thickBot="1"/>
    <row r="2627" s="32" customFormat="1" ht="13.5" thickTop="1" thickBot="1"/>
    <row r="2628" s="32" customFormat="1" ht="13.5" thickTop="1" thickBot="1"/>
    <row r="2629" s="32" customFormat="1" ht="13.5" thickTop="1" thickBot="1"/>
    <row r="2630" s="32" customFormat="1" ht="13.5" thickTop="1" thickBot="1"/>
    <row r="2631" s="32" customFormat="1" ht="13.5" thickTop="1" thickBot="1"/>
    <row r="2632" s="32" customFormat="1" ht="13.5" thickTop="1" thickBot="1"/>
    <row r="2633" s="32" customFormat="1" ht="13.5" thickTop="1" thickBot="1"/>
    <row r="2634" s="32" customFormat="1" ht="13.5" thickTop="1" thickBot="1"/>
    <row r="2635" s="32" customFormat="1" ht="13.5" thickTop="1" thickBot="1"/>
    <row r="2636" s="32" customFormat="1" ht="13.5" thickTop="1" thickBot="1"/>
    <row r="2637" s="32" customFormat="1" ht="13.5" thickTop="1" thickBot="1"/>
    <row r="2638" s="32" customFormat="1" ht="13.5" thickTop="1" thickBot="1"/>
    <row r="2639" s="32" customFormat="1" ht="13.5" thickTop="1" thickBot="1"/>
    <row r="2640" s="32" customFormat="1" ht="13.5" thickTop="1" thickBot="1"/>
    <row r="2641" s="32" customFormat="1" ht="13.5" thickTop="1" thickBot="1"/>
    <row r="2642" s="32" customFormat="1" ht="13.5" thickTop="1" thickBot="1"/>
    <row r="2643" s="32" customFormat="1" ht="13.5" thickTop="1" thickBot="1"/>
    <row r="2644" s="32" customFormat="1" ht="13.5" thickTop="1" thickBot="1"/>
    <row r="2645" s="32" customFormat="1" ht="13.5" thickTop="1" thickBot="1"/>
    <row r="2646" s="32" customFormat="1" ht="13.5" thickTop="1" thickBot="1"/>
    <row r="2647" s="32" customFormat="1" ht="13.5" thickTop="1" thickBot="1"/>
    <row r="2648" s="32" customFormat="1" ht="13.5" thickTop="1" thickBot="1"/>
    <row r="2649" s="32" customFormat="1" ht="13.5" thickTop="1" thickBot="1"/>
    <row r="2650" s="32" customFormat="1" ht="13.5" thickTop="1" thickBot="1"/>
    <row r="2651" s="32" customFormat="1" ht="13.5" thickTop="1" thickBot="1"/>
    <row r="2652" s="32" customFormat="1" ht="13.5" thickTop="1" thickBot="1"/>
    <row r="2653" s="32" customFormat="1" ht="13.5" thickTop="1" thickBot="1"/>
    <row r="2654" s="32" customFormat="1" ht="13.5" thickTop="1" thickBot="1"/>
    <row r="2655" s="32" customFormat="1" ht="13.5" thickTop="1" thickBot="1"/>
    <row r="2656" s="32" customFormat="1" ht="13.5" thickTop="1" thickBot="1"/>
    <row r="2657" s="32" customFormat="1" ht="13.5" thickTop="1" thickBot="1"/>
    <row r="2658" s="32" customFormat="1" ht="13" thickTop="1"/>
    <row r="2659" s="32" customFormat="1"/>
    <row r="2660" s="32" customFormat="1"/>
    <row r="2661" s="32" customFormat="1"/>
    <row r="2662" s="32" customFormat="1"/>
    <row r="2663" s="32" customFormat="1"/>
    <row r="2664" s="32" customFormat="1"/>
    <row r="2665" s="32" customFormat="1"/>
    <row r="2666" s="32" customFormat="1"/>
    <row r="2667" s="32" customFormat="1"/>
    <row r="2668" s="32" customFormat="1"/>
    <row r="2669" s="32" customFormat="1"/>
    <row r="2670" s="32" customFormat="1"/>
    <row r="2671" s="32" customFormat="1" ht="13" thickBot="1"/>
    <row r="2672" s="32" customFormat="1" ht="13.5" thickTop="1" thickBot="1"/>
    <row r="2673" s="32" customFormat="1" ht="13.5" thickTop="1" thickBot="1"/>
    <row r="2674" s="32" customFormat="1" ht="13.5" thickTop="1" thickBot="1"/>
    <row r="2675" s="32" customFormat="1" ht="13.5" thickTop="1" thickBot="1"/>
    <row r="2676" s="32" customFormat="1" ht="13.5" thickTop="1" thickBot="1"/>
    <row r="2677" s="32" customFormat="1" ht="13.5" thickTop="1" thickBot="1"/>
    <row r="2678" s="32" customFormat="1" ht="13.5" thickTop="1" thickBot="1"/>
    <row r="2679" s="32" customFormat="1" ht="13.5" thickTop="1" thickBot="1"/>
    <row r="2680" s="32" customFormat="1" ht="13.5" thickTop="1" thickBot="1"/>
    <row r="2681" s="32" customFormat="1" ht="13.5" thickTop="1" thickBot="1"/>
    <row r="2682" s="32" customFormat="1" ht="13.5" thickTop="1" thickBot="1"/>
    <row r="2683" s="32" customFormat="1" ht="13.5" thickTop="1" thickBot="1"/>
    <row r="2684" s="32" customFormat="1" ht="13.5" thickTop="1" thickBot="1"/>
    <row r="2685" s="32" customFormat="1" ht="13.5" thickTop="1" thickBot="1"/>
    <row r="2686" s="32" customFormat="1" ht="13.5" thickTop="1" thickBot="1"/>
    <row r="2687" s="32" customFormat="1" ht="13.5" thickTop="1" thickBot="1"/>
    <row r="2688" s="32" customFormat="1" ht="13.5" thickTop="1" thickBot="1"/>
    <row r="2689" s="32" customFormat="1" ht="13.5" thickTop="1" thickBot="1"/>
    <row r="2690" s="32" customFormat="1" ht="13.5" thickTop="1" thickBot="1"/>
    <row r="2691" s="32" customFormat="1" ht="13.5" thickTop="1" thickBot="1"/>
    <row r="2692" s="32" customFormat="1" ht="13.5" thickTop="1" thickBot="1"/>
    <row r="2693" s="32" customFormat="1" ht="13.5" thickTop="1" thickBot="1"/>
    <row r="2694" s="32" customFormat="1" ht="13.5" thickTop="1" thickBot="1"/>
    <row r="2695" s="32" customFormat="1" ht="13.5" thickTop="1" thickBot="1"/>
    <row r="2696" s="32" customFormat="1" ht="13.5" thickTop="1" thickBot="1"/>
    <row r="2697" s="32" customFormat="1" ht="13.5" thickTop="1" thickBot="1"/>
    <row r="2698" s="32" customFormat="1" ht="13.5" thickTop="1" thickBot="1"/>
    <row r="2699" s="32" customFormat="1" ht="13.5" thickTop="1" thickBot="1"/>
    <row r="2700" s="32" customFormat="1" ht="13.5" thickTop="1" thickBot="1"/>
    <row r="2701" s="32" customFormat="1" ht="13.5" thickTop="1" thickBot="1"/>
    <row r="2702" s="32" customFormat="1" ht="13.5" thickTop="1" thickBot="1"/>
    <row r="2703" s="32" customFormat="1" ht="13.5" thickTop="1" thickBot="1"/>
    <row r="2704" s="32" customFormat="1" ht="13.5" thickTop="1" thickBot="1"/>
    <row r="2705" s="32" customFormat="1" ht="13.5" thickTop="1" thickBot="1"/>
    <row r="2706" s="32" customFormat="1" ht="13.5" thickTop="1" thickBot="1"/>
    <row r="2707" s="32" customFormat="1" ht="13.5" thickTop="1" thickBot="1"/>
    <row r="2708" s="32" customFormat="1" ht="13.5" thickTop="1" thickBot="1"/>
    <row r="2709" s="32" customFormat="1" ht="13.5" thickTop="1" thickBot="1"/>
    <row r="2710" s="32" customFormat="1" ht="13.5" thickTop="1" thickBot="1"/>
    <row r="2711" s="32" customFormat="1" ht="13.5" thickTop="1" thickBot="1"/>
    <row r="2712" s="32" customFormat="1" ht="13.5" thickTop="1" thickBot="1"/>
    <row r="2713" s="32" customFormat="1" ht="13.5" thickTop="1" thickBot="1"/>
    <row r="2714" s="32" customFormat="1" ht="13.5" thickTop="1" thickBot="1"/>
    <row r="2715" s="32" customFormat="1" ht="13.5" thickTop="1" thickBot="1"/>
    <row r="2716" s="32" customFormat="1" ht="13.5" thickTop="1" thickBot="1"/>
    <row r="2717" s="32" customFormat="1" ht="13.5" thickTop="1" thickBot="1"/>
    <row r="2718" s="32" customFormat="1" ht="13.5" thickTop="1" thickBot="1"/>
    <row r="2719" s="32" customFormat="1" ht="13.5" thickTop="1" thickBot="1"/>
    <row r="2720" s="32" customFormat="1" ht="13.5" thickTop="1" thickBot="1"/>
    <row r="2721" s="32" customFormat="1" ht="13.5" thickTop="1" thickBot="1"/>
    <row r="2722" s="32" customFormat="1" ht="13.5" thickTop="1" thickBot="1"/>
    <row r="2723" s="32" customFormat="1" ht="13.5" thickTop="1" thickBot="1"/>
    <row r="2724" s="32" customFormat="1" ht="13.5" thickTop="1" thickBot="1"/>
    <row r="2725" s="32" customFormat="1" ht="13.5" thickTop="1" thickBot="1"/>
    <row r="2726" s="32" customFormat="1" ht="13.5" thickTop="1" thickBot="1"/>
    <row r="2727" s="32" customFormat="1" ht="13.5" thickTop="1" thickBot="1"/>
    <row r="2728" s="32" customFormat="1" ht="13" thickTop="1"/>
    <row r="2729" s="32" customFormat="1"/>
    <row r="2730" s="32" customFormat="1"/>
    <row r="2731" s="32" customFormat="1"/>
    <row r="2732" s="32" customFormat="1"/>
    <row r="2733" s="32" customFormat="1"/>
    <row r="2734" s="32" customFormat="1"/>
    <row r="2735" s="32" customFormat="1"/>
    <row r="2736" s="32" customFormat="1"/>
    <row r="2737" s="32" customFormat="1"/>
    <row r="2738" s="32" customFormat="1"/>
    <row r="2739" s="32" customFormat="1"/>
    <row r="2740" s="32" customFormat="1"/>
    <row r="2741" s="32" customFormat="1" ht="13" thickBot="1"/>
    <row r="2742" s="32" customFormat="1" ht="13.5" thickTop="1" thickBot="1"/>
    <row r="2743" s="32" customFormat="1" ht="13.5" thickTop="1" thickBot="1"/>
    <row r="2744" s="32" customFormat="1" ht="13.5" thickTop="1" thickBot="1"/>
    <row r="2745" s="32" customFormat="1" ht="13.5" thickTop="1" thickBot="1"/>
    <row r="2746" s="32" customFormat="1" ht="13.5" thickTop="1" thickBot="1"/>
    <row r="2747" s="32" customFormat="1" ht="13.5" thickTop="1" thickBot="1"/>
    <row r="2748" s="32" customFormat="1" ht="13.5" thickTop="1" thickBot="1"/>
    <row r="2749" s="32" customFormat="1" ht="13.5" thickTop="1" thickBot="1"/>
    <row r="2750" s="32" customFormat="1" ht="13.5" thickTop="1" thickBot="1"/>
    <row r="2751" s="32" customFormat="1" ht="13.5" thickTop="1" thickBot="1"/>
    <row r="2752" s="32" customFormat="1" ht="13.5" thickTop="1" thickBot="1"/>
    <row r="2753" s="32" customFormat="1" ht="13.5" thickTop="1" thickBot="1"/>
    <row r="2754" s="32" customFormat="1" ht="13.5" thickTop="1" thickBot="1"/>
    <row r="2755" s="32" customFormat="1" ht="13.5" thickTop="1" thickBot="1"/>
    <row r="2756" s="32" customFormat="1" ht="13.5" thickTop="1" thickBot="1"/>
    <row r="2757" s="32" customFormat="1" ht="13.5" thickTop="1" thickBot="1"/>
    <row r="2758" s="32" customFormat="1" ht="13.5" thickTop="1" thickBot="1"/>
    <row r="2759" s="32" customFormat="1" ht="13.5" thickTop="1" thickBot="1"/>
    <row r="2760" s="32" customFormat="1" ht="13.5" thickTop="1" thickBot="1"/>
    <row r="2761" s="32" customFormat="1" ht="13.5" thickTop="1" thickBot="1"/>
    <row r="2762" s="32" customFormat="1" ht="13.5" thickTop="1" thickBot="1"/>
    <row r="2763" s="32" customFormat="1" ht="13.5" thickTop="1" thickBot="1"/>
    <row r="2764" s="32" customFormat="1" ht="13.5" thickTop="1" thickBot="1"/>
    <row r="2765" s="32" customFormat="1" ht="13.5" thickTop="1" thickBot="1"/>
    <row r="2766" s="32" customFormat="1" ht="13.5" thickTop="1" thickBot="1"/>
    <row r="2767" s="32" customFormat="1" ht="13.5" thickTop="1" thickBot="1"/>
    <row r="2768" s="32" customFormat="1" ht="13.5" thickTop="1" thickBot="1"/>
    <row r="2769" s="32" customFormat="1" ht="13.5" thickTop="1" thickBot="1"/>
    <row r="2770" s="32" customFormat="1" ht="13.5" thickTop="1" thickBot="1"/>
    <row r="2771" s="32" customFormat="1" ht="13.5" thickTop="1" thickBot="1"/>
    <row r="2772" s="32" customFormat="1" ht="13.5" thickTop="1" thickBot="1"/>
    <row r="2773" s="32" customFormat="1" ht="13.5" thickTop="1" thickBot="1"/>
    <row r="2774" s="32" customFormat="1" ht="13.5" thickTop="1" thickBot="1"/>
    <row r="2775" s="32" customFormat="1" ht="13.5" thickTop="1" thickBot="1"/>
    <row r="2776" s="32" customFormat="1" ht="13.5" thickTop="1" thickBot="1"/>
    <row r="2777" s="32" customFormat="1" ht="13.5" thickTop="1" thickBot="1"/>
    <row r="2778" s="32" customFormat="1" ht="13.5" thickTop="1" thickBot="1"/>
    <row r="2779" s="32" customFormat="1" ht="13.5" thickTop="1" thickBot="1"/>
    <row r="2780" s="32" customFormat="1" ht="13.5" thickTop="1" thickBot="1"/>
    <row r="2781" s="32" customFormat="1" ht="13.5" thickTop="1" thickBot="1"/>
    <row r="2782" s="32" customFormat="1" ht="13.5" thickTop="1" thickBot="1"/>
    <row r="2783" s="32" customFormat="1" ht="13.5" thickTop="1" thickBot="1"/>
    <row r="2784" s="32" customFormat="1" ht="13.5" thickTop="1" thickBot="1"/>
    <row r="2785" s="32" customFormat="1" ht="13.5" thickTop="1" thickBot="1"/>
    <row r="2786" s="32" customFormat="1" ht="13.5" thickTop="1" thickBot="1"/>
    <row r="2787" s="32" customFormat="1" ht="13.5" thickTop="1" thickBot="1"/>
    <row r="2788" s="32" customFormat="1" ht="13.5" thickTop="1" thickBot="1"/>
    <row r="2789" s="32" customFormat="1" ht="13.5" thickTop="1" thickBot="1"/>
    <row r="2790" s="32" customFormat="1" ht="13.5" thickTop="1" thickBot="1"/>
    <row r="2791" s="32" customFormat="1" ht="13.5" thickTop="1" thickBot="1"/>
    <row r="2792" s="32" customFormat="1" ht="13.5" thickTop="1" thickBot="1"/>
    <row r="2793" s="32" customFormat="1" ht="13.5" thickTop="1" thickBot="1"/>
    <row r="2794" s="32" customFormat="1" ht="13.5" thickTop="1" thickBot="1"/>
    <row r="2795" s="32" customFormat="1" ht="13.5" thickTop="1" thickBot="1"/>
    <row r="2796" s="32" customFormat="1" ht="13.5" thickTop="1" thickBot="1"/>
    <row r="2797" s="32" customFormat="1" ht="13.5" thickTop="1" thickBot="1"/>
    <row r="2798" s="32" customFormat="1" ht="13" thickTop="1"/>
    <row r="2799" s="32" customFormat="1"/>
    <row r="2800" s="32" customFormat="1"/>
    <row r="2801" s="32" customFormat="1"/>
    <row r="2802" s="32" customFormat="1"/>
    <row r="2803" s="32" customFormat="1"/>
    <row r="2804" s="32" customFormat="1"/>
    <row r="2805" s="32" customFormat="1"/>
    <row r="2806" s="32" customFormat="1"/>
    <row r="2807" s="32" customFormat="1"/>
    <row r="2808" s="32" customFormat="1"/>
    <row r="2809" s="32" customFormat="1"/>
    <row r="2810" s="32" customFormat="1"/>
    <row r="2811" s="32" customFormat="1" ht="13" thickBot="1"/>
    <row r="2812" s="32" customFormat="1" ht="13.5" thickTop="1" thickBot="1"/>
    <row r="2813" s="32" customFormat="1" ht="13.5" thickTop="1" thickBot="1"/>
    <row r="2814" s="32" customFormat="1" ht="13.5" thickTop="1" thickBot="1"/>
    <row r="2815" s="32" customFormat="1" ht="13.5" thickTop="1" thickBot="1"/>
    <row r="2816" s="32" customFormat="1" ht="13.5" thickTop="1" thickBot="1"/>
    <row r="2817" s="32" customFormat="1" ht="13.5" thickTop="1" thickBot="1"/>
    <row r="2818" s="32" customFormat="1" ht="13.5" thickTop="1" thickBot="1"/>
    <row r="2819" s="32" customFormat="1" ht="13.5" thickTop="1" thickBot="1"/>
    <row r="2820" s="32" customFormat="1" ht="13.5" thickTop="1" thickBot="1"/>
    <row r="2821" s="32" customFormat="1" ht="13.5" thickTop="1" thickBot="1"/>
    <row r="2822" s="32" customFormat="1" ht="13.5" thickTop="1" thickBot="1"/>
    <row r="2823" s="32" customFormat="1" ht="13.5" thickTop="1" thickBot="1"/>
    <row r="2824" s="32" customFormat="1" ht="13.5" thickTop="1" thickBot="1"/>
    <row r="2825" s="32" customFormat="1" ht="13.5" thickTop="1" thickBot="1"/>
    <row r="2826" s="32" customFormat="1" ht="13.5" thickTop="1" thickBot="1"/>
    <row r="2827" s="32" customFormat="1" ht="13.5" thickTop="1" thickBot="1"/>
    <row r="2828" s="32" customFormat="1" ht="13.5" thickTop="1" thickBot="1"/>
    <row r="2829" s="32" customFormat="1" ht="13.5" thickTop="1" thickBot="1"/>
    <row r="2830" s="32" customFormat="1" ht="13.5" thickTop="1" thickBot="1"/>
    <row r="2831" s="32" customFormat="1" ht="13.5" thickTop="1" thickBot="1"/>
    <row r="2832" s="32" customFormat="1" ht="13.5" thickTop="1" thickBot="1"/>
    <row r="2833" s="32" customFormat="1" ht="13.5" thickTop="1" thickBot="1"/>
    <row r="2834" s="32" customFormat="1" ht="13.5" thickTop="1" thickBot="1"/>
    <row r="2835" s="32" customFormat="1" ht="13.5" thickTop="1" thickBot="1"/>
    <row r="2836" s="32" customFormat="1" ht="13.5" thickTop="1" thickBot="1"/>
    <row r="2837" s="32" customFormat="1" ht="13.5" thickTop="1" thickBot="1"/>
    <row r="2838" s="32" customFormat="1" ht="13.5" thickTop="1" thickBot="1"/>
    <row r="2839" s="32" customFormat="1" ht="13.5" thickTop="1" thickBot="1"/>
    <row r="2840" s="32" customFormat="1" ht="13.5" thickTop="1" thickBot="1"/>
    <row r="2841" s="32" customFormat="1" ht="13.5" thickTop="1" thickBot="1"/>
    <row r="2842" s="32" customFormat="1" ht="13.5" thickTop="1" thickBot="1"/>
    <row r="2843" s="32" customFormat="1" ht="13.5" thickTop="1" thickBot="1"/>
    <row r="2844" s="32" customFormat="1" ht="13.5" thickTop="1" thickBot="1"/>
    <row r="2845" s="32" customFormat="1" ht="13.5" thickTop="1" thickBot="1"/>
    <row r="2846" s="32" customFormat="1" ht="13.5" thickTop="1" thickBot="1"/>
    <row r="2847" s="32" customFormat="1" ht="13.5" thickTop="1" thickBot="1"/>
    <row r="2848" s="32" customFormat="1" ht="13.5" thickTop="1" thickBot="1"/>
    <row r="2849" s="32" customFormat="1" ht="13.5" thickTop="1" thickBot="1"/>
    <row r="2850" s="32" customFormat="1" ht="13.5" thickTop="1" thickBot="1"/>
    <row r="2851" s="32" customFormat="1" ht="13.5" thickTop="1" thickBot="1"/>
    <row r="2852" s="32" customFormat="1" ht="13.5" thickTop="1" thickBot="1"/>
    <row r="2853" s="32" customFormat="1" ht="13.5" thickTop="1" thickBot="1"/>
    <row r="2854" s="32" customFormat="1" ht="13.5" thickTop="1" thickBot="1"/>
    <row r="2855" s="32" customFormat="1" ht="13.5" thickTop="1" thickBot="1"/>
    <row r="2856" s="32" customFormat="1" ht="13.5" thickTop="1" thickBot="1"/>
    <row r="2857" s="32" customFormat="1" ht="13.5" thickTop="1" thickBot="1"/>
    <row r="2858" s="32" customFormat="1" ht="13.5" thickTop="1" thickBot="1"/>
    <row r="2859" s="32" customFormat="1" ht="13.5" thickTop="1" thickBot="1"/>
    <row r="2860" s="32" customFormat="1" ht="13.5" thickTop="1" thickBot="1"/>
    <row r="2861" s="32" customFormat="1" ht="13.5" thickTop="1" thickBot="1"/>
    <row r="2862" s="32" customFormat="1" ht="13.5" thickTop="1" thickBot="1"/>
    <row r="2863" s="32" customFormat="1" ht="13.5" thickTop="1" thickBot="1"/>
    <row r="2864" s="32" customFormat="1" ht="13.5" thickTop="1" thickBot="1"/>
    <row r="2865" s="32" customFormat="1" ht="13.5" thickTop="1" thickBot="1"/>
    <row r="2866" s="32" customFormat="1" ht="13.5" thickTop="1" thickBot="1"/>
    <row r="2867" s="32" customFormat="1" ht="13.5" thickTop="1" thickBot="1"/>
    <row r="2868" s="32" customFormat="1" ht="13" thickTop="1"/>
    <row r="2869" s="32" customFormat="1"/>
    <row r="2870" s="32" customFormat="1"/>
    <row r="2871" s="32" customFormat="1"/>
    <row r="2872" s="32" customFormat="1"/>
    <row r="2873" s="32" customFormat="1"/>
    <row r="2874" s="32" customFormat="1"/>
    <row r="2875" s="32" customFormat="1"/>
    <row r="2876" s="32" customFormat="1"/>
    <row r="2877" s="32" customFormat="1"/>
    <row r="2878" s="32" customFormat="1"/>
    <row r="2879" s="32" customFormat="1"/>
    <row r="2880" s="32" customFormat="1"/>
    <row r="2881" s="32" customFormat="1" ht="13" thickBot="1"/>
    <row r="2882" s="32" customFormat="1" ht="13.5" thickTop="1" thickBot="1"/>
    <row r="2883" s="32" customFormat="1" ht="13.5" thickTop="1" thickBot="1"/>
    <row r="2884" s="32" customFormat="1" ht="13.5" thickTop="1" thickBot="1"/>
    <row r="2885" s="32" customFormat="1" ht="13.5" thickTop="1" thickBot="1"/>
    <row r="2886" s="32" customFormat="1" ht="13.5" thickTop="1" thickBot="1"/>
    <row r="2887" s="32" customFormat="1" ht="13.5" thickTop="1" thickBot="1"/>
    <row r="2888" s="32" customFormat="1" ht="13.5" thickTop="1" thickBot="1"/>
    <row r="2889" s="32" customFormat="1" ht="13.5" thickTop="1" thickBot="1"/>
    <row r="2890" s="32" customFormat="1" ht="13.5" thickTop="1" thickBot="1"/>
    <row r="2891" s="32" customFormat="1" ht="13.5" thickTop="1" thickBot="1"/>
    <row r="2892" s="32" customFormat="1" ht="13.5" thickTop="1" thickBot="1"/>
    <row r="2893" s="32" customFormat="1" ht="13.5" thickTop="1" thickBot="1"/>
    <row r="2894" s="32" customFormat="1" ht="13.5" thickTop="1" thickBot="1"/>
    <row r="2895" s="32" customFormat="1" ht="13.5" thickTop="1" thickBot="1"/>
    <row r="2896" s="32" customFormat="1" ht="13.5" thickTop="1" thickBot="1"/>
    <row r="2897" s="32" customFormat="1" ht="13.5" thickTop="1" thickBot="1"/>
    <row r="2898" s="32" customFormat="1" ht="13.5" thickTop="1" thickBot="1"/>
    <row r="2899" s="32" customFormat="1" ht="13.5" thickTop="1" thickBot="1"/>
    <row r="2900" s="32" customFormat="1" ht="13.5" thickTop="1" thickBot="1"/>
    <row r="2901" s="32" customFormat="1" ht="13.5" thickTop="1" thickBot="1"/>
    <row r="2902" s="32" customFormat="1" ht="13.5" thickTop="1" thickBot="1"/>
    <row r="2903" s="32" customFormat="1" ht="13.5" thickTop="1" thickBot="1"/>
    <row r="2904" s="32" customFormat="1" ht="13.5" thickTop="1" thickBot="1"/>
    <row r="2905" s="32" customFormat="1" ht="13.5" thickTop="1" thickBot="1"/>
    <row r="2906" s="32" customFormat="1" ht="13.5" thickTop="1" thickBot="1"/>
    <row r="2907" s="32" customFormat="1" ht="13.5" thickTop="1" thickBot="1"/>
    <row r="2908" s="32" customFormat="1" ht="13.5" thickTop="1" thickBot="1"/>
    <row r="2909" s="32" customFormat="1" ht="13.5" thickTop="1" thickBot="1"/>
    <row r="2910" s="32" customFormat="1" ht="13.5" thickTop="1" thickBot="1"/>
    <row r="2911" s="32" customFormat="1" ht="13.5" thickTop="1" thickBot="1"/>
    <row r="2912" s="32" customFormat="1" ht="13.5" thickTop="1" thickBot="1"/>
    <row r="2913" s="32" customFormat="1" ht="13.5" thickTop="1" thickBot="1"/>
    <row r="2914" s="32" customFormat="1" ht="13.5" thickTop="1" thickBot="1"/>
    <row r="2915" s="32" customFormat="1" ht="13.5" thickTop="1" thickBot="1"/>
    <row r="2916" s="32" customFormat="1" ht="13.5" thickTop="1" thickBot="1"/>
    <row r="2917" s="32" customFormat="1" ht="13.5" thickTop="1" thickBot="1"/>
    <row r="2918" s="32" customFormat="1" ht="13.5" thickTop="1" thickBot="1"/>
    <row r="2919" s="32" customFormat="1" ht="13.5" thickTop="1" thickBot="1"/>
    <row r="2920" s="32" customFormat="1" ht="13.5" thickTop="1" thickBot="1"/>
    <row r="2921" s="32" customFormat="1" ht="13.5" thickTop="1" thickBot="1"/>
    <row r="2922" s="32" customFormat="1" ht="13.5" thickTop="1" thickBot="1"/>
    <row r="2923" s="32" customFormat="1" ht="13.5" thickTop="1" thickBot="1"/>
    <row r="2924" s="32" customFormat="1" ht="13.5" thickTop="1" thickBot="1"/>
    <row r="2925" s="32" customFormat="1" ht="13.5" thickTop="1" thickBot="1"/>
    <row r="2926" s="32" customFormat="1" ht="13.5" thickTop="1" thickBot="1"/>
    <row r="2927" s="32" customFormat="1" ht="13.5" thickTop="1" thickBot="1"/>
    <row r="2928" s="32" customFormat="1" ht="13.5" thickTop="1" thickBot="1"/>
    <row r="2929" s="32" customFormat="1" ht="13.5" thickTop="1" thickBot="1"/>
    <row r="2930" s="32" customFormat="1" ht="13.5" thickTop="1" thickBot="1"/>
    <row r="2931" s="32" customFormat="1" ht="13.5" thickTop="1" thickBot="1"/>
    <row r="2932" s="32" customFormat="1" ht="13.5" thickTop="1" thickBot="1"/>
    <row r="2933" s="32" customFormat="1" ht="13.5" thickTop="1" thickBot="1"/>
    <row r="2934" s="32" customFormat="1" ht="13.5" thickTop="1" thickBot="1"/>
    <row r="2935" s="32" customFormat="1" ht="13.5" thickTop="1" thickBot="1"/>
    <row r="2936" s="32" customFormat="1" ht="13.5" thickTop="1" thickBot="1"/>
    <row r="2937" s="32" customFormat="1" ht="13.5" thickTop="1" thickBot="1"/>
    <row r="2938" s="32" customFormat="1" ht="13" thickTop="1"/>
    <row r="2939" s="32" customFormat="1"/>
    <row r="2940" s="32" customFormat="1"/>
    <row r="2941" s="32" customFormat="1"/>
    <row r="2942" s="32" customFormat="1"/>
    <row r="2943" s="32" customFormat="1"/>
    <row r="2944" s="32" customFormat="1"/>
    <row r="2945" s="32" customFormat="1"/>
    <row r="2946" s="32" customFormat="1"/>
    <row r="2947" s="32" customFormat="1"/>
    <row r="2948" s="32" customFormat="1"/>
    <row r="2949" s="32" customFormat="1"/>
    <row r="2950" s="32" customFormat="1"/>
    <row r="2951" s="32" customFormat="1" ht="13" thickBot="1"/>
    <row r="2952" s="32" customFormat="1" ht="13.5" thickTop="1" thickBot="1"/>
    <row r="2953" s="32" customFormat="1" ht="13.5" thickTop="1" thickBot="1"/>
    <row r="2954" s="32" customFormat="1" ht="13.5" thickTop="1" thickBot="1"/>
    <row r="2955" s="32" customFormat="1" ht="13.5" thickTop="1" thickBot="1"/>
    <row r="2956" s="32" customFormat="1" ht="13.5" thickTop="1" thickBot="1"/>
    <row r="2957" s="32" customFormat="1" ht="13.5" thickTop="1" thickBot="1"/>
    <row r="2958" s="32" customFormat="1" ht="13.5" thickTop="1" thickBot="1"/>
    <row r="2959" s="32" customFormat="1" ht="13.5" thickTop="1" thickBot="1"/>
    <row r="2960" s="32" customFormat="1" ht="13.5" thickTop="1" thickBot="1"/>
    <row r="2961" s="32" customFormat="1" ht="13.5" thickTop="1" thickBot="1"/>
    <row r="2962" s="32" customFormat="1" ht="13.5" thickTop="1" thickBot="1"/>
    <row r="2963" s="32" customFormat="1" ht="13.5" thickTop="1" thickBot="1"/>
    <row r="2964" s="32" customFormat="1" ht="13.5" thickTop="1" thickBot="1"/>
    <row r="2965" s="32" customFormat="1" ht="13.5" thickTop="1" thickBot="1"/>
    <row r="2966" s="32" customFormat="1" ht="13.5" thickTop="1" thickBot="1"/>
    <row r="2967" s="32" customFormat="1" ht="13.5" thickTop="1" thickBot="1"/>
    <row r="2968" s="32" customFormat="1" ht="13.5" thickTop="1" thickBot="1"/>
    <row r="2969" s="32" customFormat="1" ht="13.5" thickTop="1" thickBot="1"/>
    <row r="2970" s="32" customFormat="1" ht="13.5" thickTop="1" thickBot="1"/>
    <row r="2971" s="32" customFormat="1" ht="13.5" thickTop="1" thickBot="1"/>
    <row r="2972" s="32" customFormat="1" ht="13.5" thickTop="1" thickBot="1"/>
    <row r="2973" s="32" customFormat="1" ht="13.5" thickTop="1" thickBot="1"/>
    <row r="2974" s="32" customFormat="1" ht="13.5" thickTop="1" thickBot="1"/>
    <row r="2975" s="32" customFormat="1" ht="13.5" thickTop="1" thickBot="1"/>
    <row r="2976" s="32" customFormat="1" ht="13.5" thickTop="1" thickBot="1"/>
    <row r="2977" s="32" customFormat="1" ht="13.5" thickTop="1" thickBot="1"/>
    <row r="2978" s="32" customFormat="1" ht="13.5" thickTop="1" thickBot="1"/>
    <row r="2979" s="32" customFormat="1" ht="13.5" thickTop="1" thickBot="1"/>
    <row r="2980" s="32" customFormat="1" ht="13.5" thickTop="1" thickBot="1"/>
    <row r="2981" s="32" customFormat="1" ht="13.5" thickTop="1" thickBot="1"/>
    <row r="2982" s="32" customFormat="1" ht="13.5" thickTop="1" thickBot="1"/>
    <row r="2983" s="32" customFormat="1" ht="13.5" thickTop="1" thickBot="1"/>
    <row r="2984" s="32" customFormat="1" ht="13.5" thickTop="1" thickBot="1"/>
    <row r="2985" s="32" customFormat="1" ht="13.5" thickTop="1" thickBot="1"/>
    <row r="2986" s="32" customFormat="1" ht="13.5" thickTop="1" thickBot="1"/>
    <row r="2987" s="32" customFormat="1" ht="13.5" thickTop="1" thickBot="1"/>
    <row r="2988" s="32" customFormat="1" ht="13.5" thickTop="1" thickBot="1"/>
    <row r="2989" s="32" customFormat="1" ht="13.5" thickTop="1" thickBot="1"/>
    <row r="2990" s="32" customFormat="1" ht="13.5" thickTop="1" thickBot="1"/>
    <row r="2991" s="32" customFormat="1" ht="13.5" thickTop="1" thickBot="1"/>
    <row r="2992" s="32" customFormat="1" ht="13.5" thickTop="1" thickBot="1"/>
    <row r="2993" s="32" customFormat="1" ht="13.5" thickTop="1" thickBot="1"/>
    <row r="2994" s="32" customFormat="1" ht="13.5" thickTop="1" thickBot="1"/>
    <row r="2995" s="32" customFormat="1" ht="13.5" thickTop="1" thickBot="1"/>
    <row r="2996" s="32" customFormat="1" ht="13.5" thickTop="1" thickBot="1"/>
    <row r="2997" s="32" customFormat="1" ht="13.5" thickTop="1" thickBot="1"/>
    <row r="2998" s="32" customFormat="1" ht="13.5" thickTop="1" thickBot="1"/>
    <row r="2999" s="32" customFormat="1" ht="13.5" thickTop="1" thickBot="1"/>
    <row r="3000" s="32" customFormat="1" ht="13.5" thickTop="1" thickBot="1"/>
    <row r="3001" s="32" customFormat="1" ht="13.5" thickTop="1" thickBot="1"/>
    <row r="3002" s="32" customFormat="1" ht="13.5" thickTop="1" thickBot="1"/>
    <row r="3003" s="32" customFormat="1" ht="13.5" thickTop="1" thickBot="1"/>
    <row r="3004" s="32" customFormat="1" ht="13.5" thickTop="1" thickBot="1"/>
    <row r="3005" s="32" customFormat="1" ht="13.5" thickTop="1" thickBot="1"/>
    <row r="3006" s="32" customFormat="1" ht="13.5" thickTop="1" thickBot="1"/>
    <row r="3007" s="32" customFormat="1" ht="13.5" thickTop="1" thickBot="1"/>
    <row r="3008" s="32" customFormat="1" ht="13" thickTop="1"/>
    <row r="3009" s="32" customFormat="1"/>
    <row r="3010" s="32" customFormat="1"/>
    <row r="3011" s="32" customFormat="1"/>
    <row r="3012" s="32" customFormat="1"/>
    <row r="3013" s="32" customFormat="1"/>
    <row r="3014" s="32" customFormat="1"/>
    <row r="3015" s="32" customFormat="1"/>
    <row r="3016" s="32" customFormat="1"/>
    <row r="3017" s="32" customFormat="1"/>
    <row r="3018" s="32" customFormat="1"/>
    <row r="3019" s="32" customFormat="1"/>
    <row r="3020" s="32" customFormat="1"/>
    <row r="3021" s="32" customFormat="1" ht="13" thickBot="1"/>
    <row r="3022" s="32" customFormat="1" ht="13.5" thickTop="1" thickBot="1"/>
    <row r="3023" s="32" customFormat="1" ht="13.5" thickTop="1" thickBot="1"/>
    <row r="3024" s="32" customFormat="1" ht="13.5" thickTop="1" thickBot="1"/>
    <row r="3025" s="32" customFormat="1" ht="13.5" thickTop="1" thickBot="1"/>
    <row r="3026" s="32" customFormat="1" ht="13.5" thickTop="1" thickBot="1"/>
    <row r="3027" s="32" customFormat="1" ht="13.5" thickTop="1" thickBot="1"/>
    <row r="3028" s="32" customFormat="1" ht="13.5" thickTop="1" thickBot="1"/>
    <row r="3029" s="32" customFormat="1" ht="13.5" thickTop="1" thickBot="1"/>
    <row r="3030" s="32" customFormat="1" ht="13.5" thickTop="1" thickBot="1"/>
    <row r="3031" s="32" customFormat="1" ht="13.5" thickTop="1" thickBot="1"/>
    <row r="3032" s="32" customFormat="1" ht="13.5" thickTop="1" thickBot="1"/>
    <row r="3033" s="32" customFormat="1" ht="13.5" thickTop="1" thickBot="1"/>
    <row r="3034" s="32" customFormat="1" ht="13.5" thickTop="1" thickBot="1"/>
    <row r="3035" s="32" customFormat="1" ht="13.5" thickTop="1" thickBot="1"/>
    <row r="3036" s="32" customFormat="1" ht="13.5" thickTop="1" thickBot="1"/>
    <row r="3037" s="32" customFormat="1" ht="13.5" thickTop="1" thickBot="1"/>
    <row r="3038" s="32" customFormat="1" ht="13.5" thickTop="1" thickBot="1"/>
    <row r="3039" s="32" customFormat="1" ht="13.5" thickTop="1" thickBot="1"/>
    <row r="3040" s="32" customFormat="1" ht="13.5" thickTop="1" thickBot="1"/>
    <row r="3041" s="32" customFormat="1" ht="13.5" thickTop="1" thickBot="1"/>
    <row r="3042" s="32" customFormat="1" ht="13.5" thickTop="1" thickBot="1"/>
    <row r="3043" s="32" customFormat="1" ht="13.5" thickTop="1" thickBot="1"/>
    <row r="3044" s="32" customFormat="1" ht="13.5" thickTop="1" thickBot="1"/>
    <row r="3045" s="32" customFormat="1" ht="13.5" thickTop="1" thickBot="1"/>
    <row r="3046" s="32" customFormat="1" ht="13.5" thickTop="1" thickBot="1"/>
    <row r="3047" s="32" customFormat="1" ht="13.5" thickTop="1" thickBot="1"/>
    <row r="3048" s="32" customFormat="1" ht="13.5" thickTop="1" thickBot="1"/>
    <row r="3049" s="32" customFormat="1" ht="13.5" thickTop="1" thickBot="1"/>
    <row r="3050" s="32" customFormat="1" ht="13.5" thickTop="1" thickBot="1"/>
    <row r="3051" s="32" customFormat="1" ht="13.5" thickTop="1" thickBot="1"/>
    <row r="3052" s="32" customFormat="1" ht="13.5" thickTop="1" thickBot="1"/>
    <row r="3053" s="32" customFormat="1" ht="13.5" thickTop="1" thickBot="1"/>
    <row r="3054" s="32" customFormat="1" ht="13.5" thickTop="1" thickBot="1"/>
    <row r="3055" s="32" customFormat="1" ht="13.5" thickTop="1" thickBot="1"/>
    <row r="3056" s="32" customFormat="1" ht="13.5" thickTop="1" thickBot="1"/>
    <row r="3057" s="32" customFormat="1" ht="13.5" thickTop="1" thickBot="1"/>
    <row r="3058" s="32" customFormat="1" ht="13.5" thickTop="1" thickBot="1"/>
    <row r="3059" s="32" customFormat="1" ht="13.5" thickTop="1" thickBot="1"/>
    <row r="3060" s="32" customFormat="1" ht="13.5" thickTop="1" thickBot="1"/>
    <row r="3061" s="32" customFormat="1" ht="13.5" thickTop="1" thickBot="1"/>
    <row r="3062" s="32" customFormat="1" ht="13.5" thickTop="1" thickBot="1"/>
    <row r="3063" s="32" customFormat="1" ht="13.5" thickTop="1" thickBot="1"/>
    <row r="3064" s="32" customFormat="1" ht="13.5" thickTop="1" thickBot="1"/>
    <row r="3065" s="32" customFormat="1" ht="13.5" thickTop="1" thickBot="1"/>
    <row r="3066" s="32" customFormat="1" ht="13.5" thickTop="1" thickBot="1"/>
    <row r="3067" s="32" customFormat="1" ht="13.5" thickTop="1" thickBot="1"/>
    <row r="3068" s="32" customFormat="1" ht="13.5" thickTop="1" thickBot="1"/>
    <row r="3069" s="32" customFormat="1" ht="13.5" thickTop="1" thickBot="1"/>
    <row r="3070" s="32" customFormat="1" ht="13.5" thickTop="1" thickBot="1"/>
    <row r="3071" s="32" customFormat="1" ht="13.5" thickTop="1" thickBot="1"/>
    <row r="3072" s="32" customFormat="1" ht="13.5" thickTop="1" thickBot="1"/>
    <row r="3073" s="32" customFormat="1" ht="13.5" thickTop="1" thickBot="1"/>
    <row r="3074" s="32" customFormat="1" ht="13.5" thickTop="1" thickBot="1"/>
    <row r="3075" s="32" customFormat="1" ht="13.5" thickTop="1" thickBot="1"/>
    <row r="3076" s="32" customFormat="1" ht="13.5" thickTop="1" thickBot="1"/>
    <row r="3077" s="32" customFormat="1" ht="13.5" thickTop="1" thickBot="1"/>
    <row r="3078" s="32" customFormat="1" ht="13" thickTop="1"/>
    <row r="3079" s="32" customFormat="1"/>
    <row r="3080" s="32" customFormat="1"/>
    <row r="3081" s="32" customFormat="1"/>
    <row r="3082" s="32" customFormat="1"/>
    <row r="3083" s="32" customFormat="1"/>
    <row r="3084" s="32" customFormat="1"/>
    <row r="3085" s="32" customFormat="1"/>
    <row r="3086" s="32" customFormat="1"/>
    <row r="3087" s="32" customFormat="1"/>
    <row r="3088" s="32" customFormat="1"/>
    <row r="3089" s="32" customFormat="1"/>
    <row r="3090" s="32" customFormat="1"/>
    <row r="3091" s="32" customFormat="1" ht="13" thickBot="1"/>
    <row r="3092" s="32" customFormat="1" ht="13.5" thickTop="1" thickBot="1"/>
    <row r="3093" s="32" customFormat="1" ht="13.5" thickTop="1" thickBot="1"/>
    <row r="3094" s="32" customFormat="1" ht="13.5" thickTop="1" thickBot="1"/>
    <row r="3095" s="32" customFormat="1" ht="13.5" thickTop="1" thickBot="1"/>
    <row r="3096" s="32" customFormat="1" ht="13.5" thickTop="1" thickBot="1"/>
    <row r="3097" s="32" customFormat="1" ht="13.5" thickTop="1" thickBot="1"/>
    <row r="3098" s="32" customFormat="1" ht="13.5" thickTop="1" thickBot="1"/>
    <row r="3099" s="32" customFormat="1" ht="13.5" thickTop="1" thickBot="1"/>
    <row r="3100" s="32" customFormat="1" ht="13.5" thickTop="1" thickBot="1"/>
    <row r="3101" s="32" customFormat="1" ht="13.5" thickTop="1" thickBot="1"/>
    <row r="3102" s="32" customFormat="1" ht="13.5" thickTop="1" thickBot="1"/>
    <row r="3103" s="32" customFormat="1" ht="13.5" thickTop="1" thickBot="1"/>
    <row r="3104" s="32" customFormat="1" ht="13.5" thickTop="1" thickBot="1"/>
    <row r="3105" s="32" customFormat="1" ht="13.5" thickTop="1" thickBot="1"/>
    <row r="3106" s="32" customFormat="1" ht="13.5" thickTop="1" thickBot="1"/>
    <row r="3107" s="32" customFormat="1" ht="13.5" thickTop="1" thickBot="1"/>
    <row r="3108" s="32" customFormat="1" ht="13.5" thickTop="1" thickBot="1"/>
    <row r="3109" s="32" customFormat="1" ht="13.5" thickTop="1" thickBot="1"/>
    <row r="3110" s="32" customFormat="1" ht="13.5" thickTop="1" thickBot="1"/>
    <row r="3111" s="32" customFormat="1" ht="13.5" thickTop="1" thickBot="1"/>
    <row r="3112" s="32" customFormat="1" ht="13.5" thickTop="1" thickBot="1"/>
    <row r="3113" s="32" customFormat="1" ht="13.5" thickTop="1" thickBot="1"/>
    <row r="3114" s="32" customFormat="1" ht="13.5" thickTop="1" thickBot="1"/>
    <row r="3115" s="32" customFormat="1" ht="13.5" thickTop="1" thickBot="1"/>
    <row r="3116" s="32" customFormat="1" ht="13.5" thickTop="1" thickBot="1"/>
    <row r="3117" s="32" customFormat="1" ht="13.5" thickTop="1" thickBot="1"/>
    <row r="3118" s="32" customFormat="1" ht="13.5" thickTop="1" thickBot="1"/>
    <row r="3119" s="32" customFormat="1" ht="13.5" thickTop="1" thickBot="1"/>
    <row r="3120" s="32" customFormat="1" ht="13.5" thickTop="1" thickBot="1"/>
    <row r="3121" s="32" customFormat="1" ht="13.5" thickTop="1" thickBot="1"/>
    <row r="3122" s="32" customFormat="1" ht="13.5" thickTop="1" thickBot="1"/>
    <row r="3123" s="32" customFormat="1" ht="13.5" thickTop="1" thickBot="1"/>
    <row r="3124" s="32" customFormat="1" ht="13.5" thickTop="1" thickBot="1"/>
    <row r="3125" s="32" customFormat="1" ht="13.5" thickTop="1" thickBot="1"/>
    <row r="3126" s="32" customFormat="1" ht="13.5" thickTop="1" thickBot="1"/>
    <row r="3127" s="32" customFormat="1" ht="13.5" thickTop="1" thickBot="1"/>
    <row r="3128" s="32" customFormat="1" ht="13.5" thickTop="1" thickBot="1"/>
    <row r="3129" s="32" customFormat="1" ht="13.5" thickTop="1" thickBot="1"/>
    <row r="3130" s="32" customFormat="1" ht="13.5" thickTop="1" thickBot="1"/>
    <row r="3131" s="32" customFormat="1" ht="13.5" thickTop="1" thickBot="1"/>
    <row r="3132" s="32" customFormat="1" ht="13.5" thickTop="1" thickBot="1"/>
    <row r="3133" s="32" customFormat="1" ht="13.5" thickTop="1" thickBot="1"/>
    <row r="3134" s="32" customFormat="1" ht="13.5" thickTop="1" thickBot="1"/>
    <row r="3135" s="32" customFormat="1" ht="13.5" thickTop="1" thickBot="1"/>
    <row r="3136" s="32" customFormat="1" ht="13.5" thickTop="1" thickBot="1"/>
    <row r="3137" s="32" customFormat="1" ht="13.5" thickTop="1" thickBot="1"/>
    <row r="3138" s="32" customFormat="1" ht="13.5" thickTop="1" thickBot="1"/>
    <row r="3139" s="32" customFormat="1" ht="13.5" thickTop="1" thickBot="1"/>
    <row r="3140" s="32" customFormat="1" ht="13.5" thickTop="1" thickBot="1"/>
    <row r="3141" s="32" customFormat="1" ht="13.5" thickTop="1" thickBot="1"/>
    <row r="3142" s="32" customFormat="1" ht="13.5" thickTop="1" thickBot="1"/>
    <row r="3143" s="32" customFormat="1" ht="13.5" thickTop="1" thickBot="1"/>
    <row r="3144" s="32" customFormat="1" ht="13.5" thickTop="1" thickBot="1"/>
    <row r="3145" s="32" customFormat="1" ht="13.5" thickTop="1" thickBot="1"/>
    <row r="3146" s="32" customFormat="1" ht="13.5" thickTop="1" thickBot="1"/>
    <row r="3147" s="32" customFormat="1" ht="13.5" thickTop="1" thickBot="1"/>
    <row r="3148" s="32" customFormat="1" ht="13" thickTop="1"/>
    <row r="3149" s="32" customFormat="1"/>
    <row r="3150" s="32" customFormat="1"/>
    <row r="3151" s="32" customFormat="1"/>
    <row r="3152" s="32" customFormat="1"/>
    <row r="3153" s="32" customFormat="1"/>
    <row r="3154" s="32" customFormat="1"/>
    <row r="3155" s="32" customFormat="1"/>
    <row r="3156" s="32" customFormat="1"/>
    <row r="3157" s="32" customFormat="1"/>
    <row r="3158" s="32" customFormat="1"/>
    <row r="3159" s="32" customFormat="1"/>
    <row r="3160" s="32" customFormat="1"/>
    <row r="3161" s="32" customFormat="1" ht="13" thickBot="1"/>
    <row r="3162" s="32" customFormat="1" ht="13.5" thickTop="1" thickBot="1"/>
    <row r="3163" s="32" customFormat="1" ht="13.5" thickTop="1" thickBot="1"/>
    <row r="3164" s="32" customFormat="1" ht="13.5" thickTop="1" thickBot="1"/>
    <row r="3165" s="32" customFormat="1" ht="13.5" thickTop="1" thickBot="1"/>
    <row r="3166" s="32" customFormat="1" ht="13.5" thickTop="1" thickBot="1"/>
    <row r="3167" s="32" customFormat="1" ht="13.5" thickTop="1" thickBot="1"/>
    <row r="3168" s="32" customFormat="1" ht="13.5" thickTop="1" thickBot="1"/>
    <row r="3169" s="32" customFormat="1" ht="13.5" thickTop="1" thickBot="1"/>
    <row r="3170" s="32" customFormat="1" ht="13.5" thickTop="1" thickBot="1"/>
    <row r="3171" s="32" customFormat="1" ht="13.5" thickTop="1" thickBot="1"/>
    <row r="3172" s="32" customFormat="1" ht="13.5" thickTop="1" thickBot="1"/>
    <row r="3173" s="32" customFormat="1" ht="13.5" thickTop="1" thickBot="1"/>
    <row r="3174" s="32" customFormat="1" ht="13.5" thickTop="1" thickBot="1"/>
    <row r="3175" s="32" customFormat="1" ht="13.5" thickTop="1" thickBot="1"/>
    <row r="3176" s="32" customFormat="1" ht="13.5" thickTop="1" thickBot="1"/>
    <row r="3177" s="32" customFormat="1" ht="13.5" thickTop="1" thickBot="1"/>
    <row r="3178" s="32" customFormat="1" ht="13.5" thickTop="1" thickBot="1"/>
    <row r="3179" s="32" customFormat="1" ht="13.5" thickTop="1" thickBot="1"/>
    <row r="3180" s="32" customFormat="1" ht="13.5" thickTop="1" thickBot="1"/>
    <row r="3181" s="32" customFormat="1" ht="13.5" thickTop="1" thickBot="1"/>
    <row r="3182" s="32" customFormat="1" ht="13.5" thickTop="1" thickBot="1"/>
    <row r="3183" s="32" customFormat="1" ht="13.5" thickTop="1" thickBot="1"/>
    <row r="3184" s="32" customFormat="1" ht="13.5" thickTop="1" thickBot="1"/>
    <row r="3185" s="32" customFormat="1" ht="13.5" thickTop="1" thickBot="1"/>
    <row r="3186" s="32" customFormat="1" ht="13.5" thickTop="1" thickBot="1"/>
    <row r="3187" s="32" customFormat="1" ht="13.5" thickTop="1" thickBot="1"/>
    <row r="3188" s="32" customFormat="1" ht="13.5" thickTop="1" thickBot="1"/>
    <row r="3189" s="32" customFormat="1" ht="13.5" thickTop="1" thickBot="1"/>
    <row r="3190" s="32" customFormat="1" ht="13.5" thickTop="1" thickBot="1"/>
    <row r="3191" s="32" customFormat="1" ht="13.5" thickTop="1" thickBot="1"/>
    <row r="3192" s="32" customFormat="1" ht="13.5" thickTop="1" thickBot="1"/>
    <row r="3193" s="32" customFormat="1" ht="13.5" thickTop="1" thickBot="1"/>
    <row r="3194" s="32" customFormat="1" ht="13.5" thickTop="1" thickBot="1"/>
    <row r="3195" s="32" customFormat="1" ht="13.5" thickTop="1" thickBot="1"/>
    <row r="3196" s="32" customFormat="1" ht="13.5" thickTop="1" thickBot="1"/>
    <row r="3197" s="32" customFormat="1" ht="13.5" thickTop="1" thickBot="1"/>
    <row r="3198" s="32" customFormat="1" ht="13.5" thickTop="1" thickBot="1"/>
    <row r="3199" s="32" customFormat="1" ht="13.5" thickTop="1" thickBot="1"/>
    <row r="3200" s="32" customFormat="1" ht="13.5" thickTop="1" thickBot="1"/>
    <row r="3201" s="32" customFormat="1" ht="13.5" thickTop="1" thickBot="1"/>
    <row r="3202" s="32" customFormat="1" ht="13.5" thickTop="1" thickBot="1"/>
    <row r="3203" s="32" customFormat="1" ht="13.5" thickTop="1" thickBot="1"/>
    <row r="3204" s="32" customFormat="1" ht="13.5" thickTop="1" thickBot="1"/>
    <row r="3205" s="32" customFormat="1" ht="13.5" thickTop="1" thickBot="1"/>
    <row r="3206" s="32" customFormat="1" ht="13.5" thickTop="1" thickBot="1"/>
    <row r="3207" s="32" customFormat="1" ht="13.5" thickTop="1" thickBot="1"/>
    <row r="3208" s="32" customFormat="1" ht="13.5" thickTop="1" thickBot="1"/>
    <row r="3209" s="32" customFormat="1" ht="13.5" thickTop="1" thickBot="1"/>
    <row r="3210" s="32" customFormat="1" ht="13.5" thickTop="1" thickBot="1"/>
    <row r="3211" s="32" customFormat="1" ht="13.5" thickTop="1" thickBot="1"/>
    <row r="3212" s="32" customFormat="1" ht="13.5" thickTop="1" thickBot="1"/>
    <row r="3213" s="32" customFormat="1" ht="13.5" thickTop="1" thickBot="1"/>
    <row r="3214" s="32" customFormat="1" ht="13.5" thickTop="1" thickBot="1"/>
    <row r="3215" s="32" customFormat="1" ht="13.5" thickTop="1" thickBot="1"/>
    <row r="3216" s="32" customFormat="1" ht="13.5" thickTop="1" thickBot="1"/>
    <row r="3217" s="32" customFormat="1" ht="13.5" thickTop="1" thickBot="1"/>
    <row r="3218" s="32" customFormat="1" ht="13" thickTop="1"/>
    <row r="3219" s="32" customFormat="1"/>
    <row r="3220" s="32" customFormat="1"/>
    <row r="3221" s="32" customFormat="1"/>
    <row r="3222" s="32" customFormat="1"/>
    <row r="3223" s="32" customFormat="1"/>
    <row r="3224" s="32" customFormat="1"/>
    <row r="3225" s="32" customFormat="1"/>
    <row r="3226" s="32" customFormat="1"/>
    <row r="3227" s="32" customFormat="1"/>
    <row r="3228" s="32" customFormat="1"/>
    <row r="3229" s="32" customFormat="1"/>
    <row r="3230" s="32" customFormat="1"/>
    <row r="3231" s="32" customFormat="1" ht="13" thickBot="1"/>
    <row r="3232" s="32" customFormat="1" ht="13.5" thickTop="1" thickBot="1"/>
    <row r="3233" s="32" customFormat="1" ht="13.5" thickTop="1" thickBot="1"/>
    <row r="3234" s="32" customFormat="1" ht="13.5" thickTop="1" thickBot="1"/>
    <row r="3235" s="32" customFormat="1" ht="13.5" thickTop="1" thickBot="1"/>
    <row r="3236" s="32" customFormat="1" ht="13.5" thickTop="1" thickBot="1"/>
    <row r="3237" s="32" customFormat="1" ht="13.5" thickTop="1" thickBot="1"/>
    <row r="3238" s="32" customFormat="1" ht="13.5" thickTop="1" thickBot="1"/>
    <row r="3239" s="32" customFormat="1" ht="13.5" thickTop="1" thickBot="1"/>
    <row r="3240" s="32" customFormat="1" ht="13.5" thickTop="1" thickBot="1"/>
    <row r="3241" s="32" customFormat="1" ht="13.5" thickTop="1" thickBot="1"/>
    <row r="3242" s="32" customFormat="1" ht="13.5" thickTop="1" thickBot="1"/>
    <row r="3243" s="32" customFormat="1" ht="13.5" thickTop="1" thickBot="1"/>
    <row r="3244" s="32" customFormat="1" ht="13.5" thickTop="1" thickBot="1"/>
    <row r="3245" s="32" customFormat="1" ht="13.5" thickTop="1" thickBot="1"/>
    <row r="3246" s="32" customFormat="1" ht="13.5" thickTop="1" thickBot="1"/>
    <row r="3247" s="32" customFormat="1" ht="13.5" thickTop="1" thickBot="1"/>
    <row r="3248" s="32" customFormat="1" ht="13.5" thickTop="1" thickBot="1"/>
    <row r="3249" s="32" customFormat="1" ht="13.5" thickTop="1" thickBot="1"/>
    <row r="3250" s="32" customFormat="1" ht="13.5" thickTop="1" thickBot="1"/>
    <row r="3251" s="32" customFormat="1" ht="13.5" thickTop="1" thickBot="1"/>
    <row r="3252" s="32" customFormat="1" ht="13.5" thickTop="1" thickBot="1"/>
    <row r="3253" s="32" customFormat="1" ht="13.5" thickTop="1" thickBot="1"/>
    <row r="3254" s="32" customFormat="1" ht="13.5" thickTop="1" thickBot="1"/>
    <row r="3255" s="32" customFormat="1" ht="13.5" thickTop="1" thickBot="1"/>
    <row r="3256" s="32" customFormat="1" ht="13.5" thickTop="1" thickBot="1"/>
    <row r="3257" s="32" customFormat="1" ht="13.5" thickTop="1" thickBot="1"/>
    <row r="3258" s="32" customFormat="1" ht="13.5" thickTop="1" thickBot="1"/>
    <row r="3259" s="32" customFormat="1" ht="13.5" thickTop="1" thickBot="1"/>
    <row r="3260" s="32" customFormat="1" ht="13.5" thickTop="1" thickBot="1"/>
    <row r="3261" s="32" customFormat="1" ht="13.5" thickTop="1" thickBot="1"/>
    <row r="3262" s="32" customFormat="1" ht="13.5" thickTop="1" thickBot="1"/>
    <row r="3263" s="32" customFormat="1" ht="13.5" thickTop="1" thickBot="1"/>
    <row r="3264" s="32" customFormat="1" ht="13.5" thickTop="1" thickBot="1"/>
    <row r="3265" s="32" customFormat="1" ht="13.5" thickTop="1" thickBot="1"/>
    <row r="3266" s="32" customFormat="1" ht="13.5" thickTop="1" thickBot="1"/>
    <row r="3267" s="32" customFormat="1" ht="13.5" thickTop="1" thickBot="1"/>
    <row r="3268" s="32" customFormat="1" ht="13.5" thickTop="1" thickBot="1"/>
    <row r="3269" s="32" customFormat="1" ht="13.5" thickTop="1" thickBot="1"/>
    <row r="3270" s="32" customFormat="1" ht="13.5" thickTop="1" thickBot="1"/>
    <row r="3271" s="32" customFormat="1" ht="13.5" thickTop="1" thickBot="1"/>
    <row r="3272" s="32" customFormat="1" ht="13.5" thickTop="1" thickBot="1"/>
    <row r="3273" s="32" customFormat="1" ht="13.5" thickTop="1" thickBot="1"/>
    <row r="3274" s="32" customFormat="1" ht="13.5" thickTop="1" thickBot="1"/>
    <row r="3275" s="32" customFormat="1" ht="13.5" thickTop="1" thickBot="1"/>
    <row r="3276" s="32" customFormat="1" ht="13.5" thickTop="1" thickBot="1"/>
    <row r="3277" s="32" customFormat="1" ht="13.5" thickTop="1" thickBot="1"/>
    <row r="3278" s="32" customFormat="1" ht="13.5" thickTop="1" thickBot="1"/>
    <row r="3279" s="32" customFormat="1" ht="13.5" thickTop="1" thickBot="1"/>
    <row r="3280" s="32" customFormat="1" ht="13.5" thickTop="1" thickBot="1"/>
    <row r="3281" s="32" customFormat="1" ht="13.5" thickTop="1" thickBot="1"/>
    <row r="3282" s="32" customFormat="1" ht="13.5" thickTop="1" thickBot="1"/>
    <row r="3283" s="32" customFormat="1" ht="13.5" thickTop="1" thickBot="1"/>
    <row r="3284" s="32" customFormat="1" ht="13.5" thickTop="1" thickBot="1"/>
    <row r="3285" s="32" customFormat="1" ht="13.5" thickTop="1" thickBot="1"/>
    <row r="3286" s="32" customFormat="1" ht="13.5" thickTop="1" thickBot="1"/>
    <row r="3287" s="32" customFormat="1" ht="13.5" thickTop="1" thickBot="1"/>
    <row r="3288" s="32" customFormat="1" ht="13" thickTop="1"/>
    <row r="3289" s="32" customFormat="1"/>
    <row r="3290" s="32" customFormat="1"/>
    <row r="3291" s="32" customFormat="1"/>
    <row r="3292" s="32" customFormat="1"/>
    <row r="3293" s="32" customFormat="1"/>
    <row r="3294" s="32" customFormat="1"/>
    <row r="3295" s="32" customFormat="1"/>
    <row r="3296" s="32" customFormat="1"/>
    <row r="3297" s="32" customFormat="1"/>
    <row r="3298" s="32" customFormat="1"/>
    <row r="3299" s="32" customFormat="1"/>
    <row r="3300" s="32" customFormat="1"/>
    <row r="3301" s="32" customFormat="1" ht="13" thickBot="1"/>
    <row r="3302" s="32" customFormat="1" ht="13.5" thickTop="1" thickBot="1"/>
    <row r="3303" s="32" customFormat="1" ht="13.5" thickTop="1" thickBot="1"/>
    <row r="3304" s="32" customFormat="1" ht="13.5" thickTop="1" thickBot="1"/>
    <row r="3305" s="32" customFormat="1" ht="13.5" thickTop="1" thickBot="1"/>
    <row r="3306" s="32" customFormat="1" ht="13.5" thickTop="1" thickBot="1"/>
    <row r="3307" s="32" customFormat="1" ht="13.5" thickTop="1" thickBot="1"/>
    <row r="3308" s="32" customFormat="1" ht="13.5" thickTop="1" thickBot="1"/>
    <row r="3309" s="32" customFormat="1" ht="13.5" thickTop="1" thickBot="1"/>
    <row r="3310" s="32" customFormat="1" ht="13.5" thickTop="1" thickBot="1"/>
    <row r="3311" s="32" customFormat="1" ht="13.5" thickTop="1" thickBot="1"/>
    <row r="3312" s="32" customFormat="1" ht="13.5" thickTop="1" thickBot="1"/>
    <row r="3313" s="32" customFormat="1" ht="13.5" thickTop="1" thickBot="1"/>
    <row r="3314" s="32" customFormat="1" ht="13.5" thickTop="1" thickBot="1"/>
    <row r="3315" s="32" customFormat="1" ht="13.5" thickTop="1" thickBot="1"/>
    <row r="3316" s="32" customFormat="1" ht="13.5" thickTop="1" thickBot="1"/>
    <row r="3317" s="32" customFormat="1" ht="13.5" thickTop="1" thickBot="1"/>
    <row r="3318" s="32" customFormat="1" ht="13.5" thickTop="1" thickBot="1"/>
    <row r="3319" s="32" customFormat="1" ht="13.5" thickTop="1" thickBot="1"/>
    <row r="3320" s="32" customFormat="1" ht="13.5" thickTop="1" thickBot="1"/>
    <row r="3321" s="32" customFormat="1" ht="13.5" thickTop="1" thickBot="1"/>
    <row r="3322" s="32" customFormat="1" ht="13.5" thickTop="1" thickBot="1"/>
    <row r="3323" s="32" customFormat="1" ht="13.5" thickTop="1" thickBot="1"/>
    <row r="3324" s="32" customFormat="1" ht="13.5" thickTop="1" thickBot="1"/>
    <row r="3325" s="32" customFormat="1" ht="13.5" thickTop="1" thickBot="1"/>
    <row r="3326" s="32" customFormat="1" ht="13.5" thickTop="1" thickBot="1"/>
    <row r="3327" s="32" customFormat="1" ht="13.5" thickTop="1" thickBot="1"/>
    <row r="3328" s="32" customFormat="1" ht="13.5" thickTop="1" thickBot="1"/>
    <row r="3329" s="32" customFormat="1" ht="13.5" thickTop="1" thickBot="1"/>
    <row r="3330" s="32" customFormat="1" ht="13.5" thickTop="1" thickBot="1"/>
    <row r="3331" s="32" customFormat="1" ht="13.5" thickTop="1" thickBot="1"/>
    <row r="3332" s="32" customFormat="1" ht="13.5" thickTop="1" thickBot="1"/>
    <row r="3333" s="32" customFormat="1" ht="13.5" thickTop="1" thickBot="1"/>
    <row r="3334" s="32" customFormat="1" ht="13.5" thickTop="1" thickBot="1"/>
    <row r="3335" s="32" customFormat="1" ht="13.5" thickTop="1" thickBot="1"/>
    <row r="3336" s="32" customFormat="1" ht="13.5" thickTop="1" thickBot="1"/>
    <row r="3337" s="32" customFormat="1" ht="13.5" thickTop="1" thickBot="1"/>
    <row r="3338" s="32" customFormat="1" ht="13.5" thickTop="1" thickBot="1"/>
    <row r="3339" s="32" customFormat="1" ht="13.5" thickTop="1" thickBot="1"/>
    <row r="3340" s="32" customFormat="1" ht="13.5" thickTop="1" thickBot="1"/>
    <row r="3341" s="32" customFormat="1" ht="13.5" thickTop="1" thickBot="1"/>
    <row r="3342" s="32" customFormat="1" ht="13.5" thickTop="1" thickBot="1"/>
    <row r="3343" s="32" customFormat="1" ht="13.5" thickTop="1" thickBot="1"/>
    <row r="3344" s="32" customFormat="1" ht="13.5" thickTop="1" thickBot="1"/>
    <row r="3345" s="32" customFormat="1" ht="13.5" thickTop="1" thickBot="1"/>
    <row r="3346" s="32" customFormat="1" ht="13.5" thickTop="1" thickBot="1"/>
    <row r="3347" s="32" customFormat="1" ht="13.5" thickTop="1" thickBot="1"/>
    <row r="3348" s="32" customFormat="1" ht="13.5" thickTop="1" thickBot="1"/>
    <row r="3349" s="32" customFormat="1" ht="13.5" thickTop="1" thickBot="1"/>
    <row r="3350" s="32" customFormat="1" ht="13.5" thickTop="1" thickBot="1"/>
    <row r="3351" s="32" customFormat="1" ht="13.5" thickTop="1" thickBot="1"/>
    <row r="3352" s="32" customFormat="1" ht="13.5" thickTop="1" thickBot="1"/>
    <row r="3353" s="32" customFormat="1" ht="13.5" thickTop="1" thickBot="1"/>
    <row r="3354" s="32" customFormat="1" ht="13.5" thickTop="1" thickBot="1"/>
    <row r="3355" s="32" customFormat="1" ht="13.5" thickTop="1" thickBot="1"/>
    <row r="3356" s="32" customFormat="1" ht="13.5" thickTop="1" thickBot="1"/>
    <row r="3357" s="32" customFormat="1" ht="13.5" thickTop="1" thickBot="1"/>
    <row r="3358" s="32" customFormat="1" ht="13" thickTop="1"/>
    <row r="3359" s="32" customFormat="1"/>
    <row r="3360" s="32" customFormat="1"/>
    <row r="3361" s="32" customFormat="1"/>
    <row r="3362" s="32" customFormat="1"/>
    <row r="3363" s="32" customFormat="1"/>
    <row r="3364" s="32" customFormat="1"/>
    <row r="3365" s="32" customFormat="1"/>
    <row r="3366" s="32" customFormat="1"/>
    <row r="3367" s="32" customFormat="1"/>
    <row r="3368" s="32" customFormat="1"/>
    <row r="3369" s="32" customFormat="1"/>
    <row r="3370" s="32" customFormat="1"/>
    <row r="3371" s="32" customFormat="1" ht="13" thickBot="1"/>
    <row r="3372" s="32" customFormat="1" ht="13.5" thickTop="1" thickBot="1"/>
    <row r="3373" s="32" customFormat="1" ht="13.5" thickTop="1" thickBot="1"/>
    <row r="3374" s="32" customFormat="1" ht="13.5" thickTop="1" thickBot="1"/>
    <row r="3375" s="32" customFormat="1" ht="13.5" thickTop="1" thickBot="1"/>
    <row r="3376" s="32" customFormat="1" ht="13.5" thickTop="1" thickBot="1"/>
    <row r="3377" s="32" customFormat="1" ht="13.5" thickTop="1" thickBot="1"/>
    <row r="3378" s="32" customFormat="1" ht="13.5" thickTop="1" thickBot="1"/>
    <row r="3379" s="32" customFormat="1" ht="13.5" thickTop="1" thickBot="1"/>
    <row r="3380" s="32" customFormat="1" ht="13.5" thickTop="1" thickBot="1"/>
    <row r="3381" s="32" customFormat="1" ht="13.5" thickTop="1" thickBot="1"/>
    <row r="3382" s="32" customFormat="1" ht="13.5" thickTop="1" thickBot="1"/>
    <row r="3383" s="32" customFormat="1" ht="13.5" thickTop="1" thickBot="1"/>
    <row r="3384" s="32" customFormat="1" ht="13.5" thickTop="1" thickBot="1"/>
    <row r="3385" s="32" customFormat="1" ht="13.5" thickTop="1" thickBot="1"/>
    <row r="3386" s="32" customFormat="1" ht="13.5" thickTop="1" thickBot="1"/>
    <row r="3387" s="32" customFormat="1" ht="13.5" thickTop="1" thickBot="1"/>
    <row r="3388" s="32" customFormat="1" ht="13.5" thickTop="1" thickBot="1"/>
    <row r="3389" s="32" customFormat="1" ht="13.5" thickTop="1" thickBot="1"/>
    <row r="3390" s="32" customFormat="1" ht="13.5" thickTop="1" thickBot="1"/>
    <row r="3391" s="32" customFormat="1" ht="13.5" thickTop="1" thickBot="1"/>
    <row r="3392" s="32" customFormat="1" ht="13.5" thickTop="1" thickBot="1"/>
    <row r="3393" s="32" customFormat="1" ht="13.5" thickTop="1" thickBot="1"/>
    <row r="3394" s="32" customFormat="1" ht="13.5" thickTop="1" thickBot="1"/>
    <row r="3395" s="32" customFormat="1" ht="13.5" thickTop="1" thickBot="1"/>
    <row r="3396" s="32" customFormat="1" ht="13.5" thickTop="1" thickBot="1"/>
    <row r="3397" s="32" customFormat="1" ht="13.5" thickTop="1" thickBot="1"/>
    <row r="3398" s="32" customFormat="1" ht="13.5" thickTop="1" thickBot="1"/>
    <row r="3399" s="32" customFormat="1" ht="13.5" thickTop="1" thickBot="1"/>
    <row r="3400" s="32" customFormat="1" ht="13.5" thickTop="1" thickBot="1"/>
    <row r="3401" s="32" customFormat="1" ht="13.5" thickTop="1" thickBot="1"/>
    <row r="3402" s="32" customFormat="1" ht="13.5" thickTop="1" thickBot="1"/>
    <row r="3403" s="32" customFormat="1" ht="13.5" thickTop="1" thickBot="1"/>
    <row r="3404" s="32" customFormat="1" ht="13.5" thickTop="1" thickBot="1"/>
    <row r="3405" s="32" customFormat="1" ht="13.5" thickTop="1" thickBot="1"/>
    <row r="3406" s="32" customFormat="1" ht="13.5" thickTop="1" thickBot="1"/>
    <row r="3407" s="32" customFormat="1" ht="13.5" thickTop="1" thickBot="1"/>
    <row r="3408" s="32" customFormat="1" ht="13.5" thickTop="1" thickBot="1"/>
    <row r="3409" s="32" customFormat="1" ht="13.5" thickTop="1" thickBot="1"/>
    <row r="3410" s="32" customFormat="1" ht="13.5" thickTop="1" thickBot="1"/>
    <row r="3411" s="32" customFormat="1" ht="13.5" thickTop="1" thickBot="1"/>
    <row r="3412" s="32" customFormat="1" ht="13.5" thickTop="1" thickBot="1"/>
    <row r="3413" s="32" customFormat="1" ht="13.5" thickTop="1" thickBot="1"/>
    <row r="3414" s="32" customFormat="1" ht="13.5" thickTop="1" thickBot="1"/>
    <row r="3415" s="32" customFormat="1" ht="13.5" thickTop="1" thickBot="1"/>
    <row r="3416" s="32" customFormat="1" ht="13.5" thickTop="1" thickBot="1"/>
    <row r="3417" s="32" customFormat="1" ht="13.5" thickTop="1" thickBot="1"/>
    <row r="3418" s="32" customFormat="1" ht="13.5" thickTop="1" thickBot="1"/>
    <row r="3419" s="32" customFormat="1" ht="13.5" thickTop="1" thickBot="1"/>
    <row r="3420" s="32" customFormat="1" ht="13.5" thickTop="1" thickBot="1"/>
    <row r="3421" s="32" customFormat="1" ht="13.5" thickTop="1" thickBot="1"/>
    <row r="3422" s="32" customFormat="1" ht="13.5" thickTop="1" thickBot="1"/>
    <row r="3423" s="32" customFormat="1" ht="13.5" thickTop="1" thickBot="1"/>
    <row r="3424" s="32" customFormat="1" ht="13.5" thickTop="1" thickBot="1"/>
    <row r="3425" s="32" customFormat="1" ht="13.5" thickTop="1" thickBot="1"/>
    <row r="3426" s="32" customFormat="1" ht="13.5" thickTop="1" thickBot="1"/>
    <row r="3427" s="32" customFormat="1" ht="13.5" thickTop="1" thickBot="1"/>
    <row r="3428" s="32" customFormat="1" ht="13" thickTop="1"/>
    <row r="3429" s="32" customFormat="1"/>
    <row r="3430" s="32" customFormat="1"/>
    <row r="3431" s="32" customFormat="1"/>
    <row r="3432" s="32" customFormat="1"/>
    <row r="3433" s="32" customFormat="1"/>
    <row r="3434" s="32" customFormat="1"/>
    <row r="3435" s="32" customFormat="1"/>
    <row r="3436" s="32" customFormat="1"/>
    <row r="3437" s="32" customFormat="1"/>
    <row r="3438" s="32" customFormat="1"/>
    <row r="3439" s="32" customFormat="1"/>
    <row r="3440" s="32" customFormat="1"/>
    <row r="3441" s="32" customFormat="1" ht="13" thickBot="1"/>
    <row r="3442" s="32" customFormat="1" ht="13.5" thickTop="1" thickBot="1"/>
    <row r="3443" s="32" customFormat="1" ht="13.5" thickTop="1" thickBot="1"/>
    <row r="3444" s="32" customFormat="1" ht="13.5" thickTop="1" thickBot="1"/>
    <row r="3445" s="32" customFormat="1" ht="13.5" thickTop="1" thickBot="1"/>
    <row r="3446" s="32" customFormat="1" ht="13.5" thickTop="1" thickBot="1"/>
    <row r="3447" s="32" customFormat="1" ht="13.5" thickTop="1" thickBot="1"/>
    <row r="3448" s="32" customFormat="1" ht="13.5" thickTop="1" thickBot="1"/>
    <row r="3449" s="32" customFormat="1" ht="13.5" thickTop="1" thickBot="1"/>
    <row r="3450" s="32" customFormat="1" ht="13.5" thickTop="1" thickBot="1"/>
    <row r="3451" s="32" customFormat="1" ht="13.5" thickTop="1" thickBot="1"/>
    <row r="3452" s="32" customFormat="1" ht="13.5" thickTop="1" thickBot="1"/>
    <row r="3453" s="32" customFormat="1" ht="13.5" thickTop="1" thickBot="1"/>
    <row r="3454" s="32" customFormat="1" ht="13.5" thickTop="1" thickBot="1"/>
    <row r="3455" s="32" customFormat="1" ht="13.5" thickTop="1" thickBot="1"/>
    <row r="3456" s="32" customFormat="1" ht="13.5" thickTop="1" thickBot="1"/>
    <row r="3457" s="32" customFormat="1" ht="13.5" thickTop="1" thickBot="1"/>
    <row r="3458" s="32" customFormat="1" ht="13.5" thickTop="1" thickBot="1"/>
    <row r="3459" s="32" customFormat="1" ht="13.5" thickTop="1" thickBot="1"/>
    <row r="3460" s="32" customFormat="1" ht="13.5" thickTop="1" thickBot="1"/>
    <row r="3461" s="32" customFormat="1" ht="13.5" thickTop="1" thickBot="1"/>
    <row r="3462" s="32" customFormat="1" ht="13.5" thickTop="1" thickBot="1"/>
    <row r="3463" s="32" customFormat="1" ht="13.5" thickTop="1" thickBot="1"/>
    <row r="3464" s="32" customFormat="1" ht="13.5" thickTop="1" thickBot="1"/>
    <row r="3465" s="32" customFormat="1" ht="13.5" thickTop="1" thickBot="1"/>
    <row r="3466" s="32" customFormat="1" ht="13.5" thickTop="1" thickBot="1"/>
    <row r="3467" s="32" customFormat="1" ht="13.5" thickTop="1" thickBot="1"/>
    <row r="3468" s="32" customFormat="1" ht="13.5" thickTop="1" thickBot="1"/>
    <row r="3469" s="32" customFormat="1" ht="13.5" thickTop="1" thickBot="1"/>
    <row r="3470" s="32" customFormat="1" ht="13.5" thickTop="1" thickBot="1"/>
    <row r="3471" s="32" customFormat="1" ht="13.5" thickTop="1" thickBot="1"/>
    <row r="3472" s="32" customFormat="1" ht="13.5" thickTop="1" thickBot="1"/>
    <row r="3473" s="32" customFormat="1" ht="13.5" thickTop="1" thickBot="1"/>
    <row r="3474" s="32" customFormat="1" ht="13.5" thickTop="1" thickBot="1"/>
    <row r="3475" s="32" customFormat="1" ht="13.5" thickTop="1" thickBot="1"/>
    <row r="3476" s="32" customFormat="1" ht="13.5" thickTop="1" thickBot="1"/>
    <row r="3477" s="32" customFormat="1" ht="13.5" thickTop="1" thickBot="1"/>
    <row r="3478" s="32" customFormat="1" ht="13.5" thickTop="1" thickBot="1"/>
    <row r="3479" s="32" customFormat="1" ht="13.5" thickTop="1" thickBot="1"/>
    <row r="3480" s="32" customFormat="1" ht="13.5" thickTop="1" thickBot="1"/>
    <row r="3481" s="32" customFormat="1" ht="13.5" thickTop="1" thickBot="1"/>
    <row r="3482" s="32" customFormat="1" ht="13.5" thickTop="1" thickBot="1"/>
    <row r="3483" s="32" customFormat="1" ht="13.5" thickTop="1" thickBot="1"/>
    <row r="3484" s="32" customFormat="1" ht="13.5" thickTop="1" thickBot="1"/>
    <row r="3485" s="32" customFormat="1" ht="13.5" thickTop="1" thickBot="1"/>
    <row r="3486" s="32" customFormat="1" ht="13.5" thickTop="1" thickBot="1"/>
    <row r="3487" s="32" customFormat="1" ht="13.5" thickTop="1" thickBot="1"/>
    <row r="3488" s="32" customFormat="1" ht="13.5" thickTop="1" thickBot="1"/>
    <row r="3489" s="32" customFormat="1" ht="13.5" thickTop="1" thickBot="1"/>
    <row r="3490" s="32" customFormat="1" ht="13.5" thickTop="1" thickBot="1"/>
    <row r="3491" s="32" customFormat="1" ht="13.5" thickTop="1" thickBot="1"/>
    <row r="3492" s="32" customFormat="1" ht="13.5" thickTop="1" thickBot="1"/>
    <row r="3493" s="32" customFormat="1" ht="13.5" thickTop="1" thickBot="1"/>
    <row r="3494" s="32" customFormat="1" ht="13.5" thickTop="1" thickBot="1"/>
    <row r="3495" s="32" customFormat="1" ht="13.5" thickTop="1" thickBot="1"/>
    <row r="3496" s="32" customFormat="1" ht="13.5" thickTop="1" thickBot="1"/>
    <row r="3497" s="32" customFormat="1" ht="13.5" thickTop="1" thickBot="1"/>
    <row r="3498" s="32" customFormat="1" ht="13" thickTop="1"/>
    <row r="3499" s="32" customFormat="1"/>
    <row r="3500" s="32" customFormat="1"/>
    <row r="3501" s="32" customFormat="1"/>
    <row r="3502" s="32" customFormat="1"/>
    <row r="3503" s="32" customFormat="1"/>
    <row r="3504" s="32" customFormat="1"/>
    <row r="3505" s="32" customFormat="1"/>
    <row r="3506" s="32" customFormat="1"/>
    <row r="3507" s="32" customFormat="1"/>
    <row r="3508" s="32" customFormat="1"/>
    <row r="3509" s="32" customFormat="1"/>
    <row r="3510" s="32" customFormat="1"/>
    <row r="3511" s="32" customFormat="1" ht="13" thickBot="1"/>
    <row r="3512" s="32" customFormat="1" ht="13.5" thickTop="1" thickBot="1"/>
    <row r="3513" s="32" customFormat="1" ht="13.5" thickTop="1" thickBot="1"/>
    <row r="3514" s="32" customFormat="1" ht="13.5" thickTop="1" thickBot="1"/>
    <row r="3515" s="32" customFormat="1" ht="13.5" thickTop="1" thickBot="1"/>
    <row r="3516" s="32" customFormat="1" ht="13.5" thickTop="1" thickBot="1"/>
    <row r="3517" s="32" customFormat="1" ht="13.5" thickTop="1" thickBot="1"/>
    <row r="3518" s="32" customFormat="1" ht="13.5" thickTop="1" thickBot="1"/>
    <row r="3519" s="32" customFormat="1" ht="13.5" thickTop="1" thickBot="1"/>
    <row r="3520" s="32" customFormat="1" ht="13.5" thickTop="1" thickBot="1"/>
    <row r="3521" s="32" customFormat="1" ht="13.5" thickTop="1" thickBot="1"/>
    <row r="3522" s="32" customFormat="1" ht="13.5" thickTop="1" thickBot="1"/>
    <row r="3523" s="32" customFormat="1" ht="13.5" thickTop="1" thickBot="1"/>
    <row r="3524" s="32" customFormat="1" ht="13.5" thickTop="1" thickBot="1"/>
    <row r="3525" s="32" customFormat="1" ht="13.5" thickTop="1" thickBot="1"/>
    <row r="3526" s="32" customFormat="1" ht="13.5" thickTop="1" thickBot="1"/>
    <row r="3527" s="32" customFormat="1" ht="13.5" thickTop="1" thickBot="1"/>
    <row r="3528" s="32" customFormat="1" ht="13.5" thickTop="1" thickBot="1"/>
    <row r="3529" s="32" customFormat="1" ht="13.5" thickTop="1" thickBot="1"/>
    <row r="3530" s="32" customFormat="1" ht="13.5" thickTop="1" thickBot="1"/>
    <row r="3531" s="32" customFormat="1" ht="13.5" thickTop="1" thickBot="1"/>
    <row r="3532" s="32" customFormat="1" ht="13.5" thickTop="1" thickBot="1"/>
    <row r="3533" s="32" customFormat="1" ht="13.5" thickTop="1" thickBot="1"/>
    <row r="3534" s="32" customFormat="1" ht="13.5" thickTop="1" thickBot="1"/>
    <row r="3535" s="32" customFormat="1" ht="13.5" thickTop="1" thickBot="1"/>
    <row r="3536" s="32" customFormat="1" ht="13.5" thickTop="1" thickBot="1"/>
    <row r="3537" s="32" customFormat="1" ht="13.5" thickTop="1" thickBot="1"/>
    <row r="3538" s="32" customFormat="1" ht="13.5" thickTop="1" thickBot="1"/>
    <row r="3539" s="32" customFormat="1" ht="13.5" thickTop="1" thickBot="1"/>
    <row r="3540" s="32" customFormat="1" ht="13.5" thickTop="1" thickBot="1"/>
    <row r="3541" s="32" customFormat="1" ht="13.5" thickTop="1" thickBot="1"/>
    <row r="3542" s="32" customFormat="1" ht="13.5" thickTop="1" thickBot="1"/>
    <row r="3543" s="32" customFormat="1" ht="13.5" thickTop="1" thickBot="1"/>
    <row r="3544" s="32" customFormat="1" ht="13.5" thickTop="1" thickBot="1"/>
    <row r="3545" s="32" customFormat="1" ht="13.5" thickTop="1" thickBot="1"/>
    <row r="3546" s="32" customFormat="1" ht="13.5" thickTop="1" thickBot="1"/>
    <row r="3547" s="32" customFormat="1" ht="13.5" thickTop="1" thickBot="1"/>
    <row r="3548" s="32" customFormat="1" ht="13.5" thickTop="1" thickBot="1"/>
    <row r="3549" s="32" customFormat="1" ht="13.5" thickTop="1" thickBot="1"/>
    <row r="3550" s="32" customFormat="1" ht="13.5" thickTop="1" thickBot="1"/>
    <row r="3551" s="32" customFormat="1" ht="13.5" thickTop="1" thickBot="1"/>
    <row r="3552" s="32" customFormat="1" ht="13.5" thickTop="1" thickBot="1"/>
    <row r="3553" s="32" customFormat="1" ht="13.5" thickTop="1" thickBot="1"/>
    <row r="3554" s="32" customFormat="1" ht="13.5" thickTop="1" thickBot="1"/>
    <row r="3555" s="32" customFormat="1" ht="13.5" thickTop="1" thickBot="1"/>
    <row r="3556" s="32" customFormat="1" ht="13.5" thickTop="1" thickBot="1"/>
    <row r="3557" s="32" customFormat="1" ht="13.5" thickTop="1" thickBot="1"/>
    <row r="3558" s="32" customFormat="1" ht="13.5" thickTop="1" thickBot="1"/>
    <row r="3559" s="32" customFormat="1" ht="13.5" thickTop="1" thickBot="1"/>
    <row r="3560" s="32" customFormat="1" ht="13.5" thickTop="1" thickBot="1"/>
    <row r="3561" s="32" customFormat="1" ht="13.5" thickTop="1" thickBot="1"/>
    <row r="3562" s="32" customFormat="1" ht="13.5" thickTop="1" thickBot="1"/>
    <row r="3563" s="32" customFormat="1" ht="13.5" thickTop="1" thickBot="1"/>
    <row r="3564" s="32" customFormat="1" ht="13.5" thickTop="1" thickBot="1"/>
    <row r="3565" s="32" customFormat="1" ht="13.5" thickTop="1" thickBot="1"/>
    <row r="3566" s="32" customFormat="1" ht="13.5" thickTop="1" thickBot="1"/>
    <row r="3567" s="32" customFormat="1" ht="13.5" thickTop="1" thickBot="1"/>
    <row r="3568" s="32" customFormat="1" ht="13" thickTop="1"/>
    <row r="3569" s="32" customFormat="1"/>
    <row r="3570" s="32" customFormat="1"/>
    <row r="3571" s="32" customFormat="1"/>
    <row r="3572" s="32" customFormat="1"/>
    <row r="3573" s="32" customFormat="1"/>
    <row r="3574" s="32" customFormat="1"/>
    <row r="3575" s="32" customFormat="1"/>
    <row r="3576" s="32" customFormat="1"/>
    <row r="3577" s="32" customFormat="1"/>
    <row r="3578" s="32" customFormat="1"/>
    <row r="3579" s="32" customFormat="1"/>
    <row r="3580" s="32" customFormat="1"/>
    <row r="3581" s="32" customFormat="1" ht="13" thickBot="1"/>
    <row r="3582" s="32" customFormat="1" ht="13.5" thickTop="1" thickBot="1"/>
    <row r="3583" s="32" customFormat="1" ht="13.5" thickTop="1" thickBot="1"/>
    <row r="3584" s="32" customFormat="1" ht="13.5" thickTop="1" thickBot="1"/>
    <row r="3585" s="32" customFormat="1" ht="13.5" thickTop="1" thickBot="1"/>
    <row r="3586" s="32" customFormat="1" ht="13.5" thickTop="1" thickBot="1"/>
    <row r="3587" s="32" customFormat="1" ht="13.5" thickTop="1" thickBot="1"/>
    <row r="3588" s="32" customFormat="1" ht="13.5" thickTop="1" thickBot="1"/>
    <row r="3589" s="32" customFormat="1" ht="13.5" thickTop="1" thickBot="1"/>
    <row r="3590" s="32" customFormat="1" ht="13.5" thickTop="1" thickBot="1"/>
    <row r="3591" s="32" customFormat="1" ht="13.5" thickTop="1" thickBot="1"/>
    <row r="3592" s="32" customFormat="1" ht="13.5" thickTop="1" thickBot="1"/>
    <row r="3593" s="32" customFormat="1" ht="13.5" thickTop="1" thickBot="1"/>
    <row r="3594" s="32" customFormat="1" ht="13.5" thickTop="1" thickBot="1"/>
    <row r="3595" s="32" customFormat="1" ht="13.5" thickTop="1" thickBot="1"/>
    <row r="3596" s="32" customFormat="1" ht="13.5" thickTop="1" thickBot="1"/>
    <row r="3597" s="32" customFormat="1" ht="13.5" thickTop="1" thickBot="1"/>
    <row r="3598" s="32" customFormat="1" ht="13.5" thickTop="1" thickBot="1"/>
    <row r="3599" s="32" customFormat="1" ht="13.5" thickTop="1" thickBot="1"/>
    <row r="3600" s="32" customFormat="1" ht="13.5" thickTop="1" thickBot="1"/>
    <row r="3601" s="32" customFormat="1" ht="13.5" thickTop="1" thickBot="1"/>
    <row r="3602" s="32" customFormat="1" ht="13.5" thickTop="1" thickBot="1"/>
    <row r="3603" s="32" customFormat="1" ht="13.5" thickTop="1" thickBot="1"/>
    <row r="3604" s="32" customFormat="1" ht="13.5" thickTop="1" thickBot="1"/>
    <row r="3605" s="32" customFormat="1" ht="13.5" thickTop="1" thickBot="1"/>
    <row r="3606" s="32" customFormat="1" ht="13.5" thickTop="1" thickBot="1"/>
    <row r="3607" s="32" customFormat="1" ht="13.5" thickTop="1" thickBot="1"/>
    <row r="3608" s="32" customFormat="1" ht="13.5" thickTop="1" thickBot="1"/>
    <row r="3609" s="32" customFormat="1" ht="13.5" thickTop="1" thickBot="1"/>
    <row r="3610" s="32" customFormat="1" ht="13.5" thickTop="1" thickBot="1"/>
    <row r="3611" s="32" customFormat="1" ht="13.5" thickTop="1" thickBot="1"/>
    <row r="3612" s="32" customFormat="1" ht="13.5" thickTop="1" thickBot="1"/>
    <row r="3613" s="32" customFormat="1" ht="13.5" thickTop="1" thickBot="1"/>
    <row r="3614" s="32" customFormat="1" ht="13.5" thickTop="1" thickBot="1"/>
    <row r="3615" s="32" customFormat="1" ht="13.5" thickTop="1" thickBot="1"/>
    <row r="3616" s="32" customFormat="1" ht="13.5" thickTop="1" thickBot="1"/>
    <row r="3617" s="32" customFormat="1" ht="13.5" thickTop="1" thickBot="1"/>
    <row r="3618" s="32" customFormat="1" ht="13.5" thickTop="1" thickBot="1"/>
    <row r="3619" s="32" customFormat="1" ht="13.5" thickTop="1" thickBot="1"/>
    <row r="3620" s="32" customFormat="1" ht="13.5" thickTop="1" thickBot="1"/>
    <row r="3621" s="32" customFormat="1" ht="13.5" thickTop="1" thickBot="1"/>
    <row r="3622" s="32" customFormat="1" ht="13.5" thickTop="1" thickBot="1"/>
    <row r="3623" s="32" customFormat="1" ht="13.5" thickTop="1" thickBot="1"/>
    <row r="3624" s="32" customFormat="1" ht="13.5" thickTop="1" thickBot="1"/>
    <row r="3625" s="32" customFormat="1" ht="13.5" thickTop="1" thickBot="1"/>
    <row r="3626" s="32" customFormat="1" ht="13.5" thickTop="1" thickBot="1"/>
    <row r="3627" s="32" customFormat="1" ht="13.5" thickTop="1" thickBot="1"/>
    <row r="3628" s="32" customFormat="1" ht="13.5" thickTop="1" thickBot="1"/>
    <row r="3629" s="32" customFormat="1" ht="13.5" thickTop="1" thickBot="1"/>
    <row r="3630" s="32" customFormat="1" ht="13.5" thickTop="1" thickBot="1"/>
    <row r="3631" s="32" customFormat="1" ht="13.5" thickTop="1" thickBot="1"/>
    <row r="3632" s="32" customFormat="1" ht="13.5" thickTop="1" thickBot="1"/>
    <row r="3633" s="32" customFormat="1" ht="13.5" thickTop="1" thickBot="1"/>
    <row r="3634" s="32" customFormat="1" ht="13.5" thickTop="1" thickBot="1"/>
    <row r="3635" s="32" customFormat="1" ht="13.5" thickTop="1" thickBot="1"/>
    <row r="3636" s="32" customFormat="1" ht="13.5" thickTop="1" thickBot="1"/>
    <row r="3637" s="32" customFormat="1" ht="13.5" thickTop="1" thickBot="1"/>
    <row r="3638" s="32" customFormat="1" ht="13" thickTop="1"/>
    <row r="3639" s="32" customFormat="1"/>
    <row r="3640" s="32" customFormat="1"/>
    <row r="3641" s="32" customFormat="1"/>
    <row r="3642" s="32" customFormat="1"/>
    <row r="3643" s="32" customFormat="1"/>
    <row r="3644" s="32" customFormat="1"/>
    <row r="3645" s="32" customFormat="1"/>
    <row r="3646" s="32" customFormat="1"/>
    <row r="3647" s="32" customFormat="1"/>
    <row r="3648" s="32" customFormat="1"/>
    <row r="3649" s="32" customFormat="1"/>
    <row r="3650" s="32" customFormat="1"/>
    <row r="3651" s="32" customFormat="1" ht="13" thickBot="1"/>
    <row r="3652" s="32" customFormat="1" ht="13.5" thickTop="1" thickBot="1"/>
    <row r="3653" s="32" customFormat="1" ht="13.5" thickTop="1" thickBot="1"/>
    <row r="3654" s="32" customFormat="1" ht="13.5" thickTop="1" thickBot="1"/>
    <row r="3655" s="32" customFormat="1" ht="13.5" thickTop="1" thickBot="1"/>
    <row r="3656" s="32" customFormat="1" ht="13.5" thickTop="1" thickBot="1"/>
    <row r="3657" s="32" customFormat="1" ht="13.5" thickTop="1" thickBot="1"/>
    <row r="3658" s="32" customFormat="1" ht="13.5" thickTop="1" thickBot="1"/>
    <row r="3659" s="32" customFormat="1" ht="13.5" thickTop="1" thickBot="1"/>
    <row r="3660" s="32" customFormat="1" ht="13.5" thickTop="1" thickBot="1"/>
    <row r="3661" s="32" customFormat="1" ht="13.5" thickTop="1" thickBot="1"/>
    <row r="3662" s="32" customFormat="1" ht="13.5" thickTop="1" thickBot="1"/>
    <row r="3663" s="32" customFormat="1" ht="13.5" thickTop="1" thickBot="1"/>
    <row r="3664" s="32" customFormat="1" ht="13.5" thickTop="1" thickBot="1"/>
    <row r="3665" s="32" customFormat="1" ht="13.5" thickTop="1" thickBot="1"/>
    <row r="3666" s="32" customFormat="1" ht="13.5" thickTop="1" thickBot="1"/>
    <row r="3667" s="32" customFormat="1" ht="13.5" thickTop="1" thickBot="1"/>
    <row r="3668" s="32" customFormat="1" ht="13.5" thickTop="1" thickBot="1"/>
    <row r="3669" s="32" customFormat="1" ht="13.5" thickTop="1" thickBot="1"/>
    <row r="3670" s="32" customFormat="1" ht="13.5" thickTop="1" thickBot="1"/>
    <row r="3671" s="32" customFormat="1" ht="13.5" thickTop="1" thickBot="1"/>
    <row r="3672" s="32" customFormat="1" ht="13.5" thickTop="1" thickBot="1"/>
    <row r="3673" s="32" customFormat="1" ht="13.5" thickTop="1" thickBot="1"/>
    <row r="3674" s="32" customFormat="1" ht="13.5" thickTop="1" thickBot="1"/>
    <row r="3675" s="32" customFormat="1" ht="13.5" thickTop="1" thickBot="1"/>
    <row r="3676" s="32" customFormat="1" ht="13.5" thickTop="1" thickBot="1"/>
    <row r="3677" s="32" customFormat="1" ht="13.5" thickTop="1" thickBot="1"/>
    <row r="3678" s="32" customFormat="1" ht="13.5" thickTop="1" thickBot="1"/>
    <row r="3679" s="32" customFormat="1" ht="13.5" thickTop="1" thickBot="1"/>
    <row r="3680" s="32" customFormat="1" ht="13.5" thickTop="1" thickBot="1"/>
    <row r="3681" s="32" customFormat="1" ht="13.5" thickTop="1" thickBot="1"/>
    <row r="3682" s="32" customFormat="1" ht="13.5" thickTop="1" thickBot="1"/>
    <row r="3683" s="32" customFormat="1" ht="13.5" thickTop="1" thickBot="1"/>
    <row r="3684" s="32" customFormat="1" ht="13.5" thickTop="1" thickBot="1"/>
    <row r="3685" s="32" customFormat="1" ht="13.5" thickTop="1" thickBot="1"/>
    <row r="3686" s="32" customFormat="1" ht="13.5" thickTop="1" thickBot="1"/>
    <row r="3687" s="32" customFormat="1" ht="13.5" thickTop="1" thickBot="1"/>
    <row r="3688" s="32" customFormat="1" ht="13.5" thickTop="1" thickBot="1"/>
    <row r="3689" s="32" customFormat="1" ht="13.5" thickTop="1" thickBot="1"/>
    <row r="3690" s="32" customFormat="1" ht="13.5" thickTop="1" thickBot="1"/>
    <row r="3691" s="32" customFormat="1" ht="13.5" thickTop="1" thickBot="1"/>
    <row r="3692" s="32" customFormat="1" ht="13.5" thickTop="1" thickBot="1"/>
    <row r="3693" s="32" customFormat="1" ht="13.5" thickTop="1" thickBot="1"/>
    <row r="3694" s="32" customFormat="1" ht="13.5" thickTop="1" thickBot="1"/>
    <row r="3695" s="32" customFormat="1" ht="13.5" thickTop="1" thickBot="1"/>
    <row r="3696" s="32" customFormat="1" ht="13.5" thickTop="1" thickBot="1"/>
    <row r="3697" s="32" customFormat="1" ht="13.5" thickTop="1" thickBot="1"/>
    <row r="3698" s="32" customFormat="1" ht="13.5" thickTop="1" thickBot="1"/>
    <row r="3699" s="32" customFormat="1" ht="13.5" thickTop="1" thickBot="1"/>
    <row r="3700" s="32" customFormat="1" ht="13.5" thickTop="1" thickBot="1"/>
    <row r="3701" s="32" customFormat="1" ht="13.5" thickTop="1" thickBot="1"/>
    <row r="3702" s="32" customFormat="1" ht="13.5" thickTop="1" thickBot="1"/>
    <row r="3703" s="32" customFormat="1" ht="13.5" thickTop="1" thickBot="1"/>
    <row r="3704" s="32" customFormat="1" ht="13.5" thickTop="1" thickBot="1"/>
    <row r="3705" s="32" customFormat="1" ht="13.5" thickTop="1" thickBot="1"/>
    <row r="3706" s="32" customFormat="1" ht="13.5" thickTop="1" thickBot="1"/>
    <row r="3707" s="32" customFormat="1" ht="13.5" thickTop="1" thickBot="1"/>
    <row r="3708" s="32" customFormat="1" ht="13" thickTop="1"/>
    <row r="3709" s="32" customFormat="1"/>
    <row r="3710" s="32" customFormat="1"/>
    <row r="3711" s="32" customFormat="1"/>
    <row r="3712" s="32" customFormat="1"/>
    <row r="3713" s="32" customFormat="1"/>
    <row r="3714" s="32" customFormat="1"/>
    <row r="3715" s="32" customFormat="1"/>
    <row r="3716" s="32" customFormat="1"/>
    <row r="3717" s="32" customFormat="1"/>
    <row r="3718" s="32" customFormat="1"/>
    <row r="3719" s="32" customFormat="1"/>
    <row r="3720" s="32" customFormat="1"/>
    <row r="3721" s="32" customFormat="1" ht="13" thickBot="1"/>
    <row r="3722" s="32" customFormat="1" ht="13.5" thickTop="1" thickBot="1"/>
    <row r="3723" s="32" customFormat="1" ht="13.5" thickTop="1" thickBot="1"/>
    <row r="3724" s="32" customFormat="1" ht="13.5" thickTop="1" thickBot="1"/>
    <row r="3725" s="32" customFormat="1" ht="13.5" thickTop="1" thickBot="1"/>
    <row r="3726" s="32" customFormat="1" ht="13.5" thickTop="1" thickBot="1"/>
    <row r="3727" s="32" customFormat="1" ht="13.5" thickTop="1" thickBot="1"/>
    <row r="3728" s="32" customFormat="1" ht="13.5" thickTop="1" thickBot="1"/>
    <row r="3729" s="32" customFormat="1" ht="13.5" thickTop="1" thickBot="1"/>
    <row r="3730" s="32" customFormat="1" ht="13.5" thickTop="1" thickBot="1"/>
    <row r="3731" s="32" customFormat="1" ht="13.5" thickTop="1" thickBot="1"/>
    <row r="3732" s="32" customFormat="1" ht="13.5" thickTop="1" thickBot="1"/>
    <row r="3733" s="32" customFormat="1" ht="13.5" thickTop="1" thickBot="1"/>
    <row r="3734" s="32" customFormat="1" ht="13.5" thickTop="1" thickBot="1"/>
    <row r="3735" s="32" customFormat="1" ht="13.5" thickTop="1" thickBot="1"/>
    <row r="3736" s="32" customFormat="1" ht="13.5" thickTop="1" thickBot="1"/>
    <row r="3737" s="32" customFormat="1" ht="13.5" thickTop="1" thickBot="1"/>
    <row r="3738" s="32" customFormat="1" ht="13.5" thickTop="1" thickBot="1"/>
    <row r="3739" s="32" customFormat="1" ht="13.5" thickTop="1" thickBot="1"/>
    <row r="3740" s="32" customFormat="1" ht="13.5" thickTop="1" thickBot="1"/>
    <row r="3741" s="32" customFormat="1" ht="13.5" thickTop="1" thickBot="1"/>
    <row r="3742" s="32" customFormat="1" ht="13.5" thickTop="1" thickBot="1"/>
    <row r="3743" s="32" customFormat="1" ht="13.5" thickTop="1" thickBot="1"/>
    <row r="3744" s="32" customFormat="1" ht="13.5" thickTop="1" thickBot="1"/>
    <row r="3745" s="32" customFormat="1" ht="13.5" thickTop="1" thickBot="1"/>
    <row r="3746" s="32" customFormat="1" ht="13.5" thickTop="1" thickBot="1"/>
    <row r="3747" s="32" customFormat="1" ht="13.5" thickTop="1" thickBot="1"/>
    <row r="3748" s="32" customFormat="1" ht="13.5" thickTop="1" thickBot="1"/>
    <row r="3749" s="32" customFormat="1" ht="13.5" thickTop="1" thickBot="1"/>
    <row r="3750" s="32" customFormat="1" ht="13.5" thickTop="1" thickBot="1"/>
    <row r="3751" s="32" customFormat="1" ht="13.5" thickTop="1" thickBot="1"/>
    <row r="3752" s="32" customFormat="1" ht="13.5" thickTop="1" thickBot="1"/>
    <row r="3753" s="32" customFormat="1" ht="13.5" thickTop="1" thickBot="1"/>
    <row r="3754" s="32" customFormat="1" ht="13.5" thickTop="1" thickBot="1"/>
    <row r="3755" s="32" customFormat="1" ht="13.5" thickTop="1" thickBot="1"/>
    <row r="3756" s="32" customFormat="1" ht="13.5" thickTop="1" thickBot="1"/>
    <row r="3757" s="32" customFormat="1" ht="13.5" thickTop="1" thickBot="1"/>
    <row r="3758" s="32" customFormat="1" ht="13.5" thickTop="1" thickBot="1"/>
    <row r="3759" s="32" customFormat="1" ht="13.5" thickTop="1" thickBot="1"/>
    <row r="3760" s="32" customFormat="1" ht="13.5" thickTop="1" thickBot="1"/>
    <row r="3761" s="32" customFormat="1" ht="13.5" thickTop="1" thickBot="1"/>
    <row r="3762" s="32" customFormat="1" ht="13.5" thickTop="1" thickBot="1"/>
    <row r="3763" s="32" customFormat="1" ht="13.5" thickTop="1" thickBot="1"/>
    <row r="3764" s="32" customFormat="1" ht="13.5" thickTop="1" thickBot="1"/>
    <row r="3765" s="32" customFormat="1" ht="13.5" thickTop="1" thickBot="1"/>
    <row r="3766" s="32" customFormat="1" ht="13.5" thickTop="1" thickBot="1"/>
    <row r="3767" s="32" customFormat="1" ht="13.5" thickTop="1" thickBot="1"/>
    <row r="3768" s="32" customFormat="1" ht="13.5" thickTop="1" thickBot="1"/>
    <row r="3769" s="32" customFormat="1" ht="13.5" thickTop="1" thickBot="1"/>
    <row r="3770" s="32" customFormat="1" ht="13.5" thickTop="1" thickBot="1"/>
    <row r="3771" s="32" customFormat="1" ht="13.5" thickTop="1" thickBot="1"/>
    <row r="3772" s="32" customFormat="1" ht="13.5" thickTop="1" thickBot="1"/>
    <row r="3773" s="32" customFormat="1" ht="13.5" thickTop="1" thickBot="1"/>
    <row r="3774" s="32" customFormat="1" ht="13.5" thickTop="1" thickBot="1"/>
    <row r="3775" s="32" customFormat="1" ht="13.5" thickTop="1" thickBot="1"/>
    <row r="3776" s="32" customFormat="1" ht="13.5" thickTop="1" thickBot="1"/>
    <row r="3777" s="32" customFormat="1" ht="13.5" thickTop="1" thickBot="1"/>
    <row r="3778" s="32" customFormat="1" ht="13" thickTop="1"/>
    <row r="3779" s="32" customFormat="1"/>
    <row r="3780" s="32" customFormat="1"/>
    <row r="3781" s="32" customFormat="1"/>
    <row r="3782" s="32" customFormat="1"/>
    <row r="3783" s="32" customFormat="1"/>
    <row r="3784" s="32" customFormat="1"/>
    <row r="3785" s="32" customFormat="1"/>
    <row r="3786" s="32" customFormat="1"/>
    <row r="3787" s="32" customFormat="1"/>
    <row r="3788" s="32" customFormat="1"/>
    <row r="3789" s="32" customFormat="1"/>
    <row r="3790" s="32" customFormat="1"/>
    <row r="3791" s="32" customFormat="1" ht="13" thickBot="1"/>
    <row r="3792" s="32" customFormat="1" ht="13.5" thickTop="1" thickBot="1"/>
    <row r="3793" s="32" customFormat="1" ht="13.5" thickTop="1" thickBot="1"/>
    <row r="3794" s="32" customFormat="1" ht="13.5" thickTop="1" thickBot="1"/>
    <row r="3795" s="32" customFormat="1" ht="13.5" thickTop="1" thickBot="1"/>
    <row r="3796" s="32" customFormat="1" ht="13.5" thickTop="1" thickBot="1"/>
    <row r="3797" s="32" customFormat="1" ht="13.5" thickTop="1" thickBot="1"/>
    <row r="3798" s="32" customFormat="1" ht="13.5" thickTop="1" thickBot="1"/>
    <row r="3799" s="32" customFormat="1" ht="13.5" thickTop="1" thickBot="1"/>
    <row r="3800" s="32" customFormat="1" ht="13.5" thickTop="1" thickBot="1"/>
    <row r="3801" s="32" customFormat="1" ht="13.5" thickTop="1" thickBot="1"/>
    <row r="3802" s="32" customFormat="1" ht="13.5" thickTop="1" thickBot="1"/>
    <row r="3803" s="32" customFormat="1" ht="13.5" thickTop="1" thickBot="1"/>
    <row r="3804" s="32" customFormat="1" ht="13.5" thickTop="1" thickBot="1"/>
    <row r="3805" s="32" customFormat="1" ht="13.5" thickTop="1" thickBot="1"/>
    <row r="3806" s="32" customFormat="1" ht="13.5" thickTop="1" thickBot="1"/>
    <row r="3807" s="32" customFormat="1" ht="13.5" thickTop="1" thickBot="1"/>
    <row r="3808" s="32" customFormat="1" ht="13.5" thickTop="1" thickBot="1"/>
    <row r="3809" s="32" customFormat="1" ht="13.5" thickTop="1" thickBot="1"/>
    <row r="3810" s="32" customFormat="1" ht="13.5" thickTop="1" thickBot="1"/>
    <row r="3811" s="32" customFormat="1" ht="13.5" thickTop="1" thickBot="1"/>
    <row r="3812" s="32" customFormat="1" ht="13.5" thickTop="1" thickBot="1"/>
    <row r="3813" s="32" customFormat="1" ht="13.5" thickTop="1" thickBot="1"/>
    <row r="3814" s="32" customFormat="1" ht="13.5" thickTop="1" thickBot="1"/>
    <row r="3815" s="32" customFormat="1" ht="13.5" thickTop="1" thickBot="1"/>
    <row r="3816" s="32" customFormat="1" ht="13.5" thickTop="1" thickBot="1"/>
    <row r="3817" s="32" customFormat="1" ht="13.5" thickTop="1" thickBot="1"/>
    <row r="3818" s="32" customFormat="1" ht="13.5" thickTop="1" thickBot="1"/>
    <row r="3819" s="32" customFormat="1" ht="13.5" thickTop="1" thickBot="1"/>
    <row r="3820" s="32" customFormat="1" ht="13.5" thickTop="1" thickBot="1"/>
    <row r="3821" s="32" customFormat="1" ht="13.5" thickTop="1" thickBot="1"/>
    <row r="3822" s="32" customFormat="1" ht="13.5" thickTop="1" thickBot="1"/>
    <row r="3823" s="32" customFormat="1" ht="13.5" thickTop="1" thickBot="1"/>
    <row r="3824" s="32" customFormat="1" ht="13.5" thickTop="1" thickBot="1"/>
    <row r="3825" s="32" customFormat="1" ht="13.5" thickTop="1" thickBot="1"/>
    <row r="3826" s="32" customFormat="1" ht="13.5" thickTop="1" thickBot="1"/>
    <row r="3827" s="32" customFormat="1" ht="13.5" thickTop="1" thickBot="1"/>
    <row r="3828" s="32" customFormat="1" ht="13.5" thickTop="1" thickBot="1"/>
    <row r="3829" s="32" customFormat="1" ht="13.5" thickTop="1" thickBot="1"/>
    <row r="3830" s="32" customFormat="1" ht="13.5" thickTop="1" thickBot="1"/>
    <row r="3831" s="32" customFormat="1" ht="13.5" thickTop="1" thickBot="1"/>
    <row r="3832" s="32" customFormat="1" ht="13.5" thickTop="1" thickBot="1"/>
    <row r="3833" s="32" customFormat="1" ht="13.5" thickTop="1" thickBot="1"/>
    <row r="3834" s="32" customFormat="1" ht="13.5" thickTop="1" thickBot="1"/>
    <row r="3835" s="32" customFormat="1" ht="13.5" thickTop="1" thickBot="1"/>
    <row r="3836" s="32" customFormat="1" ht="13.5" thickTop="1" thickBot="1"/>
    <row r="3837" s="32" customFormat="1" ht="13.5" thickTop="1" thickBot="1"/>
    <row r="3838" s="32" customFormat="1" ht="13.5" thickTop="1" thickBot="1"/>
    <row r="3839" s="32" customFormat="1" ht="13.5" thickTop="1" thickBot="1"/>
    <row r="3840" s="32" customFormat="1" ht="13.5" thickTop="1" thickBot="1"/>
    <row r="3841" s="32" customFormat="1" ht="13.5" thickTop="1" thickBot="1"/>
    <row r="3842" s="32" customFormat="1" ht="13.5" thickTop="1" thickBot="1"/>
    <row r="3843" s="32" customFormat="1" ht="13.5" thickTop="1" thickBot="1"/>
    <row r="3844" s="32" customFormat="1" ht="13.5" thickTop="1" thickBot="1"/>
    <row r="3845" s="32" customFormat="1" ht="13.5" thickTop="1" thickBot="1"/>
    <row r="3846" s="32" customFormat="1" ht="13.5" thickTop="1" thickBot="1"/>
    <row r="3847" s="32" customFormat="1" ht="13.5" thickTop="1" thickBot="1"/>
    <row r="3848" s="32" customFormat="1" ht="13" thickTop="1"/>
    <row r="3849" s="32" customFormat="1"/>
    <row r="3850" s="32" customFormat="1"/>
    <row r="3851" s="32" customFormat="1"/>
    <row r="3852" s="32" customFormat="1"/>
    <row r="3853" s="32" customFormat="1"/>
    <row r="3854" s="32" customFormat="1"/>
    <row r="3855" s="32" customFormat="1"/>
    <row r="3856" s="32" customFormat="1"/>
    <row r="3857" s="32" customFormat="1"/>
    <row r="3858" s="32" customFormat="1"/>
    <row r="3859" s="32" customFormat="1"/>
    <row r="3860" s="32" customFormat="1"/>
    <row r="3861" s="32" customFormat="1" ht="13" thickBot="1"/>
    <row r="3862" s="32" customFormat="1" ht="13.5" thickTop="1" thickBot="1"/>
    <row r="3863" s="32" customFormat="1" ht="13.5" thickTop="1" thickBot="1"/>
    <row r="3864" s="32" customFormat="1" ht="13.5" thickTop="1" thickBot="1"/>
    <row r="3865" s="32" customFormat="1" ht="13.5" thickTop="1" thickBot="1"/>
    <row r="3866" s="32" customFormat="1" ht="13.5" thickTop="1" thickBot="1"/>
    <row r="3867" s="32" customFormat="1" ht="13.5" thickTop="1" thickBot="1"/>
    <row r="3868" s="32" customFormat="1" ht="13.5" thickTop="1" thickBot="1"/>
    <row r="3869" s="32" customFormat="1" ht="13.5" thickTop="1" thickBot="1"/>
    <row r="3870" s="32" customFormat="1" ht="13.5" thickTop="1" thickBot="1"/>
    <row r="3871" s="32" customFormat="1" ht="13.5" thickTop="1" thickBot="1"/>
    <row r="3872" s="32" customFormat="1" ht="13.5" thickTop="1" thickBot="1"/>
    <row r="3873" s="32" customFormat="1" ht="13.5" thickTop="1" thickBot="1"/>
    <row r="3874" s="32" customFormat="1" ht="13.5" thickTop="1" thickBot="1"/>
    <row r="3875" s="32" customFormat="1" ht="13.5" thickTop="1" thickBot="1"/>
    <row r="3876" s="32" customFormat="1" ht="13.5" thickTop="1" thickBot="1"/>
    <row r="3877" s="32" customFormat="1" ht="13.5" thickTop="1" thickBot="1"/>
    <row r="3878" s="32" customFormat="1" ht="13.5" thickTop="1" thickBot="1"/>
    <row r="3879" s="32" customFormat="1" ht="13.5" thickTop="1" thickBot="1"/>
    <row r="3880" s="32" customFormat="1" ht="13.5" thickTop="1" thickBot="1"/>
    <row r="3881" s="32" customFormat="1" ht="13.5" thickTop="1" thickBot="1"/>
    <row r="3882" s="32" customFormat="1" ht="13.5" thickTop="1" thickBot="1"/>
    <row r="3883" s="32" customFormat="1" ht="13.5" thickTop="1" thickBot="1"/>
    <row r="3884" s="32" customFormat="1" ht="13.5" thickTop="1" thickBot="1"/>
    <row r="3885" s="32" customFormat="1" ht="13.5" thickTop="1" thickBot="1"/>
    <row r="3886" s="32" customFormat="1" ht="13.5" thickTop="1" thickBot="1"/>
    <row r="3887" s="32" customFormat="1" ht="13.5" thickTop="1" thickBot="1"/>
    <row r="3888" s="32" customFormat="1" ht="13.5" thickTop="1" thickBot="1"/>
    <row r="3889" s="32" customFormat="1" ht="13.5" thickTop="1" thickBot="1"/>
    <row r="3890" s="32" customFormat="1" ht="13.5" thickTop="1" thickBot="1"/>
    <row r="3891" s="32" customFormat="1" ht="13.5" thickTop="1" thickBot="1"/>
    <row r="3892" s="32" customFormat="1" ht="13.5" thickTop="1" thickBot="1"/>
    <row r="3893" s="32" customFormat="1" ht="13.5" thickTop="1" thickBot="1"/>
    <row r="3894" s="32" customFormat="1" ht="13.5" thickTop="1" thickBot="1"/>
    <row r="3895" s="32" customFormat="1" ht="13.5" thickTop="1" thickBot="1"/>
    <row r="3896" s="32" customFormat="1" ht="13.5" thickTop="1" thickBot="1"/>
    <row r="3897" s="32" customFormat="1" ht="13.5" thickTop="1" thickBot="1"/>
    <row r="3898" s="32" customFormat="1" ht="13.5" thickTop="1" thickBot="1"/>
    <row r="3899" s="32" customFormat="1" ht="13.5" thickTop="1" thickBot="1"/>
    <row r="3900" s="32" customFormat="1" ht="13.5" thickTop="1" thickBot="1"/>
    <row r="3901" s="32" customFormat="1" ht="13.5" thickTop="1" thickBot="1"/>
    <row r="3902" s="32" customFormat="1" ht="13.5" thickTop="1" thickBot="1"/>
    <row r="3903" s="32" customFormat="1" ht="13.5" thickTop="1" thickBot="1"/>
    <row r="3904" s="32" customFormat="1" ht="13.5" thickTop="1" thickBot="1"/>
    <row r="3905" s="32" customFormat="1" ht="13.5" thickTop="1" thickBot="1"/>
    <row r="3906" s="32" customFormat="1" ht="13.5" thickTop="1" thickBot="1"/>
    <row r="3907" s="32" customFormat="1" ht="13.5" thickTop="1" thickBot="1"/>
    <row r="3908" s="32" customFormat="1" ht="13.5" thickTop="1" thickBot="1"/>
    <row r="3909" s="32" customFormat="1" ht="13.5" thickTop="1" thickBot="1"/>
    <row r="3910" s="32" customFormat="1" ht="13.5" thickTop="1" thickBot="1"/>
    <row r="3911" s="32" customFormat="1" ht="13.5" thickTop="1" thickBot="1"/>
    <row r="3912" s="32" customFormat="1" ht="13.5" thickTop="1" thickBot="1"/>
    <row r="3913" s="32" customFormat="1" ht="13.5" thickTop="1" thickBot="1"/>
    <row r="3914" s="32" customFormat="1" ht="13.5" thickTop="1" thickBot="1"/>
    <row r="3915" s="32" customFormat="1" ht="13.5" thickTop="1" thickBot="1"/>
    <row r="3916" s="32" customFormat="1" ht="13.5" thickTop="1" thickBot="1"/>
    <row r="3917" s="32" customFormat="1" ht="13.5" thickTop="1" thickBot="1"/>
    <row r="3918" s="32" customFormat="1" ht="13" thickTop="1"/>
    <row r="3919" s="32" customFormat="1"/>
    <row r="3920" s="32" customFormat="1"/>
    <row r="3921" s="32" customFormat="1"/>
    <row r="3922" s="32" customFormat="1"/>
    <row r="3923" s="32" customFormat="1"/>
    <row r="3924" s="32" customFormat="1"/>
    <row r="3925" s="32" customFormat="1"/>
    <row r="3926" s="32" customFormat="1"/>
    <row r="3927" s="32" customFormat="1"/>
    <row r="3928" s="32" customFormat="1"/>
    <row r="3929" s="32" customFormat="1"/>
    <row r="3930" s="32" customFormat="1"/>
    <row r="3931" s="32" customFormat="1" ht="13" thickBot="1"/>
    <row r="3932" s="32" customFormat="1" ht="13.5" thickTop="1" thickBot="1"/>
    <row r="3933" s="32" customFormat="1" ht="13.5" thickTop="1" thickBot="1"/>
    <row r="3934" s="32" customFormat="1" ht="13.5" thickTop="1" thickBot="1"/>
    <row r="3935" s="32" customFormat="1" ht="13.5" thickTop="1" thickBot="1"/>
    <row r="3936" s="32" customFormat="1" ht="13.5" thickTop="1" thickBot="1"/>
    <row r="3937" s="32" customFormat="1" ht="13.5" thickTop="1" thickBot="1"/>
    <row r="3938" s="32" customFormat="1" ht="13.5" thickTop="1" thickBot="1"/>
    <row r="3939" s="32" customFormat="1" ht="13.5" thickTop="1" thickBot="1"/>
    <row r="3940" s="32" customFormat="1" ht="13.5" thickTop="1" thickBot="1"/>
    <row r="3941" s="32" customFormat="1" ht="13.5" thickTop="1" thickBot="1"/>
    <row r="3942" s="32" customFormat="1" ht="13.5" thickTop="1" thickBot="1"/>
    <row r="3943" s="32" customFormat="1" ht="13.5" thickTop="1" thickBot="1"/>
    <row r="3944" s="32" customFormat="1" ht="13.5" thickTop="1" thickBot="1"/>
    <row r="3945" s="32" customFormat="1" ht="13.5" thickTop="1" thickBot="1"/>
    <row r="3946" s="32" customFormat="1" ht="13.5" thickTop="1" thickBot="1"/>
    <row r="3947" s="32" customFormat="1" ht="13.5" thickTop="1" thickBot="1"/>
    <row r="3948" s="32" customFormat="1" ht="13.5" thickTop="1" thickBot="1"/>
    <row r="3949" s="32" customFormat="1" ht="13.5" thickTop="1" thickBot="1"/>
    <row r="3950" s="32" customFormat="1" ht="13.5" thickTop="1" thickBot="1"/>
    <row r="3951" s="32" customFormat="1" ht="13.5" thickTop="1" thickBot="1"/>
    <row r="3952" s="32" customFormat="1" ht="13.5" thickTop="1" thickBot="1"/>
    <row r="3953" s="32" customFormat="1" ht="13.5" thickTop="1" thickBot="1"/>
    <row r="3954" s="32" customFormat="1" ht="13.5" thickTop="1" thickBot="1"/>
    <row r="3955" s="32" customFormat="1" ht="13.5" thickTop="1" thickBot="1"/>
    <row r="3956" s="32" customFormat="1" ht="13.5" thickTop="1" thickBot="1"/>
    <row r="3957" s="32" customFormat="1" ht="13.5" thickTop="1" thickBot="1"/>
    <row r="3958" s="32" customFormat="1" ht="13.5" thickTop="1" thickBot="1"/>
    <row r="3959" s="32" customFormat="1" ht="13.5" thickTop="1" thickBot="1"/>
    <row r="3960" s="32" customFormat="1" ht="13.5" thickTop="1" thickBot="1"/>
    <row r="3961" s="32" customFormat="1" ht="13.5" thickTop="1" thickBot="1"/>
    <row r="3962" s="32" customFormat="1" ht="13.5" thickTop="1" thickBot="1"/>
    <row r="3963" s="32" customFormat="1" ht="13.5" thickTop="1" thickBot="1"/>
    <row r="3964" s="32" customFormat="1" ht="13.5" thickTop="1" thickBot="1"/>
    <row r="3965" s="32" customFormat="1" ht="13.5" thickTop="1" thickBot="1"/>
    <row r="3966" s="32" customFormat="1" ht="13.5" thickTop="1" thickBot="1"/>
    <row r="3967" s="32" customFormat="1" ht="13.5" thickTop="1" thickBot="1"/>
    <row r="3968" s="32" customFormat="1" ht="13.5" thickTop="1" thickBot="1"/>
    <row r="3969" s="32" customFormat="1" ht="13.5" thickTop="1" thickBot="1"/>
    <row r="3970" s="32" customFormat="1" ht="13.5" thickTop="1" thickBot="1"/>
    <row r="3971" s="32" customFormat="1" ht="13.5" thickTop="1" thickBot="1"/>
    <row r="3972" s="32" customFormat="1" ht="13.5" thickTop="1" thickBot="1"/>
    <row r="3973" s="32" customFormat="1" ht="13.5" thickTop="1" thickBot="1"/>
    <row r="3974" s="32" customFormat="1" ht="13.5" thickTop="1" thickBot="1"/>
    <row r="3975" s="32" customFormat="1" ht="13.5" thickTop="1" thickBot="1"/>
    <row r="3976" s="32" customFormat="1" ht="13.5" thickTop="1" thickBot="1"/>
    <row r="3977" s="32" customFormat="1" ht="13.5" thickTop="1" thickBot="1"/>
    <row r="3978" s="32" customFormat="1" ht="13.5" thickTop="1" thickBot="1"/>
    <row r="3979" s="32" customFormat="1" ht="13.5" thickTop="1" thickBot="1"/>
    <row r="3980" s="32" customFormat="1" ht="13.5" thickTop="1" thickBot="1"/>
    <row r="3981" s="32" customFormat="1" ht="13.5" thickTop="1" thickBot="1"/>
    <row r="3982" s="32" customFormat="1" ht="13.5" thickTop="1" thickBot="1"/>
    <row r="3983" s="32" customFormat="1" ht="13.5" thickTop="1" thickBot="1"/>
    <row r="3984" s="32" customFormat="1" ht="13.5" thickTop="1" thickBot="1"/>
    <row r="3985" s="32" customFormat="1" ht="13.5" thickTop="1" thickBot="1"/>
    <row r="3986" s="32" customFormat="1" ht="13.5" thickTop="1" thickBot="1"/>
    <row r="3987" s="32" customFormat="1" ht="13.5" thickTop="1" thickBot="1"/>
    <row r="3988" s="32" customFormat="1" ht="13" thickTop="1"/>
    <row r="3989" s="32" customFormat="1"/>
    <row r="3990" s="32" customFormat="1"/>
    <row r="3991" s="32" customFormat="1"/>
    <row r="3992" s="32" customFormat="1"/>
    <row r="3993" s="32" customFormat="1"/>
    <row r="3994" s="32" customFormat="1"/>
    <row r="3995" s="32" customFormat="1"/>
    <row r="3996" s="32" customFormat="1"/>
    <row r="3997" s="32" customFormat="1"/>
    <row r="3998" s="32" customFormat="1"/>
    <row r="3999" s="32" customFormat="1"/>
    <row r="4000" s="32" customFormat="1"/>
    <row r="4001" s="32" customFormat="1" ht="13" thickBot="1"/>
    <row r="4002" s="32" customFormat="1" ht="13.5" thickTop="1" thickBot="1"/>
    <row r="4003" s="32" customFormat="1" ht="13.5" thickTop="1" thickBot="1"/>
    <row r="4004" s="32" customFormat="1" ht="13.5" thickTop="1" thickBot="1"/>
    <row r="4005" s="32" customFormat="1" ht="13.5" thickTop="1" thickBot="1"/>
    <row r="4006" s="32" customFormat="1" ht="13.5" thickTop="1" thickBot="1"/>
    <row r="4007" s="32" customFormat="1" ht="13.5" thickTop="1" thickBot="1"/>
    <row r="4008" s="32" customFormat="1" ht="13.5" thickTop="1" thickBot="1"/>
    <row r="4009" s="32" customFormat="1" ht="13.5" thickTop="1" thickBot="1"/>
    <row r="4010" s="32" customFormat="1" ht="13.5" thickTop="1" thickBot="1"/>
    <row r="4011" s="32" customFormat="1" ht="13.5" thickTop="1" thickBot="1"/>
    <row r="4012" s="32" customFormat="1" ht="13.5" thickTop="1" thickBot="1"/>
    <row r="4013" s="32" customFormat="1" ht="13.5" thickTop="1" thickBot="1"/>
    <row r="4014" s="32" customFormat="1" ht="13.5" thickTop="1" thickBot="1"/>
    <row r="4015" s="32" customFormat="1" ht="13.5" thickTop="1" thickBot="1"/>
    <row r="4016" s="32" customFormat="1" ht="13.5" thickTop="1" thickBot="1"/>
    <row r="4017" s="32" customFormat="1" ht="13.5" thickTop="1" thickBot="1"/>
    <row r="4018" s="32" customFormat="1" ht="13.5" thickTop="1" thickBot="1"/>
    <row r="4019" s="32" customFormat="1" ht="13.5" thickTop="1" thickBot="1"/>
    <row r="4020" s="32" customFormat="1" ht="13.5" thickTop="1" thickBot="1"/>
    <row r="4021" s="32" customFormat="1" ht="13.5" thickTop="1" thickBot="1"/>
    <row r="4022" s="32" customFormat="1" ht="13.5" thickTop="1" thickBot="1"/>
    <row r="4023" s="32" customFormat="1" ht="13.5" thickTop="1" thickBot="1"/>
    <row r="4024" s="32" customFormat="1" ht="13.5" thickTop="1" thickBot="1"/>
    <row r="4025" s="32" customFormat="1" ht="13.5" thickTop="1" thickBot="1"/>
    <row r="4026" s="32" customFormat="1" ht="13.5" thickTop="1" thickBot="1"/>
    <row r="4027" s="32" customFormat="1" ht="13.5" thickTop="1" thickBot="1"/>
    <row r="4028" s="32" customFormat="1" ht="13.5" thickTop="1" thickBot="1"/>
    <row r="4029" s="32" customFormat="1" ht="13.5" thickTop="1" thickBot="1"/>
    <row r="4030" s="32" customFormat="1" ht="13.5" thickTop="1" thickBot="1"/>
    <row r="4031" s="32" customFormat="1" ht="13.5" thickTop="1" thickBot="1"/>
    <row r="4032" s="32" customFormat="1" ht="13.5" thickTop="1" thickBot="1"/>
    <row r="4033" s="32" customFormat="1" ht="13.5" thickTop="1" thickBot="1"/>
    <row r="4034" s="32" customFormat="1" ht="13.5" thickTop="1" thickBot="1"/>
    <row r="4035" s="32" customFormat="1" ht="13.5" thickTop="1" thickBot="1"/>
    <row r="4036" s="32" customFormat="1" ht="13.5" thickTop="1" thickBot="1"/>
    <row r="4037" s="32" customFormat="1" ht="13.5" thickTop="1" thickBot="1"/>
    <row r="4038" s="32" customFormat="1" ht="13.5" thickTop="1" thickBot="1"/>
    <row r="4039" s="32" customFormat="1" ht="13.5" thickTop="1" thickBot="1"/>
    <row r="4040" s="32" customFormat="1" ht="13.5" thickTop="1" thickBot="1"/>
    <row r="4041" s="32" customFormat="1" ht="13.5" thickTop="1" thickBot="1"/>
    <row r="4042" s="32" customFormat="1" ht="13.5" thickTop="1" thickBot="1"/>
    <row r="4043" s="32" customFormat="1" ht="13.5" thickTop="1" thickBot="1"/>
    <row r="4044" s="32" customFormat="1" ht="13.5" thickTop="1" thickBot="1"/>
    <row r="4045" s="32" customFormat="1" ht="13.5" thickTop="1" thickBot="1"/>
    <row r="4046" s="32" customFormat="1" ht="13.5" thickTop="1" thickBot="1"/>
    <row r="4047" s="32" customFormat="1" ht="13.5" thickTop="1" thickBot="1"/>
    <row r="4048" s="32" customFormat="1" ht="13.5" thickTop="1" thickBot="1"/>
    <row r="4049" s="32" customFormat="1" ht="13.5" thickTop="1" thickBot="1"/>
    <row r="4050" s="32" customFormat="1" ht="13.5" thickTop="1" thickBot="1"/>
    <row r="4051" s="32" customFormat="1" ht="13.5" thickTop="1" thickBot="1"/>
    <row r="4052" s="32" customFormat="1" ht="13.5" thickTop="1" thickBot="1"/>
    <row r="4053" s="32" customFormat="1" ht="13.5" thickTop="1" thickBot="1"/>
    <row r="4054" s="32" customFormat="1" ht="13.5" thickTop="1" thickBot="1"/>
    <row r="4055" s="32" customFormat="1" ht="13.5" thickTop="1" thickBot="1"/>
    <row r="4056" s="32" customFormat="1" ht="13.5" thickTop="1" thickBot="1"/>
    <row r="4057" s="32" customFormat="1" ht="13.5" thickTop="1" thickBot="1"/>
    <row r="4058" s="32" customFormat="1" ht="13" thickTop="1"/>
    <row r="4059" s="32" customFormat="1"/>
    <row r="4060" s="32" customFormat="1"/>
    <row r="4061" s="32" customFormat="1"/>
    <row r="4062" s="32" customFormat="1"/>
    <row r="4063" s="32" customFormat="1"/>
    <row r="4064" s="32" customFormat="1"/>
    <row r="4065" s="32" customFormat="1"/>
    <row r="4066" s="32" customFormat="1"/>
    <row r="4067" s="32" customFormat="1"/>
    <row r="4068" s="32" customFormat="1"/>
    <row r="4069" s="32" customFormat="1"/>
    <row r="4070" s="32" customFormat="1"/>
    <row r="4071" s="32" customFormat="1" ht="13" thickBot="1"/>
    <row r="4072" s="32" customFormat="1" ht="13.5" thickTop="1" thickBot="1"/>
    <row r="4073" s="32" customFormat="1" ht="13.5" thickTop="1" thickBot="1"/>
    <row r="4074" s="32" customFormat="1" ht="13.5" thickTop="1" thickBot="1"/>
    <row r="4075" s="32" customFormat="1" ht="13.5" thickTop="1" thickBot="1"/>
    <row r="4076" s="32" customFormat="1" ht="13.5" thickTop="1" thickBot="1"/>
    <row r="4077" s="32" customFormat="1" ht="13.5" thickTop="1" thickBot="1"/>
    <row r="4078" s="32" customFormat="1" ht="13.5" thickTop="1" thickBot="1"/>
    <row r="4079" s="32" customFormat="1" ht="13.5" thickTop="1" thickBot="1"/>
    <row r="4080" s="32" customFormat="1" ht="13.5" thickTop="1" thickBot="1"/>
    <row r="4081" s="32" customFormat="1" ht="13.5" thickTop="1" thickBot="1"/>
    <row r="4082" s="32" customFormat="1" ht="13.5" thickTop="1" thickBot="1"/>
    <row r="4083" s="32" customFormat="1" ht="13.5" thickTop="1" thickBot="1"/>
    <row r="4084" s="32" customFormat="1" ht="13.5" thickTop="1" thickBot="1"/>
    <row r="4085" s="32" customFormat="1" ht="13.5" thickTop="1" thickBot="1"/>
    <row r="4086" s="32" customFormat="1" ht="13.5" thickTop="1" thickBot="1"/>
    <row r="4087" s="32" customFormat="1" ht="13.5" thickTop="1" thickBot="1"/>
    <row r="4088" s="32" customFormat="1" ht="13.5" thickTop="1" thickBot="1"/>
    <row r="4089" s="32" customFormat="1" ht="13.5" thickTop="1" thickBot="1"/>
    <row r="4090" s="32" customFormat="1" ht="13.5" thickTop="1" thickBot="1"/>
    <row r="4091" s="32" customFormat="1" ht="13.5" thickTop="1" thickBot="1"/>
    <row r="4092" s="32" customFormat="1" ht="13.5" thickTop="1" thickBot="1"/>
    <row r="4093" s="32" customFormat="1" ht="13.5" thickTop="1" thickBot="1"/>
    <row r="4094" s="32" customFormat="1" ht="13.5" thickTop="1" thickBot="1"/>
    <row r="4095" s="32" customFormat="1" ht="13.5" thickTop="1" thickBot="1"/>
    <row r="4096" s="32" customFormat="1" ht="13.5" thickTop="1" thickBot="1"/>
    <row r="4097" s="32" customFormat="1" ht="13.5" thickTop="1" thickBot="1"/>
    <row r="4098" s="32" customFormat="1" ht="13.5" thickTop="1" thickBot="1"/>
    <row r="4099" s="32" customFormat="1" ht="13.5" thickTop="1" thickBot="1"/>
    <row r="4100" s="32" customFormat="1" ht="13.5" thickTop="1" thickBot="1"/>
    <row r="4101" s="32" customFormat="1" ht="13.5" thickTop="1" thickBot="1"/>
    <row r="4102" s="32" customFormat="1" ht="13.5" thickTop="1" thickBot="1"/>
    <row r="4103" s="32" customFormat="1" ht="13.5" thickTop="1" thickBot="1"/>
    <row r="4104" s="32" customFormat="1" ht="13.5" thickTop="1" thickBot="1"/>
    <row r="4105" s="32" customFormat="1" ht="13.5" thickTop="1" thickBot="1"/>
    <row r="4106" s="32" customFormat="1" ht="13.5" thickTop="1" thickBot="1"/>
    <row r="4107" s="32" customFormat="1" ht="13.5" thickTop="1" thickBot="1"/>
    <row r="4108" s="32" customFormat="1" ht="13.5" thickTop="1" thickBot="1"/>
    <row r="4109" s="32" customFormat="1" ht="13.5" thickTop="1" thickBot="1"/>
    <row r="4110" s="32" customFormat="1" ht="13.5" thickTop="1" thickBot="1"/>
    <row r="4111" s="32" customFormat="1" ht="13.5" thickTop="1" thickBot="1"/>
    <row r="4112" s="32" customFormat="1" ht="13.5" thickTop="1" thickBot="1"/>
    <row r="4113" s="32" customFormat="1" ht="13.5" thickTop="1" thickBot="1"/>
    <row r="4114" s="32" customFormat="1" ht="13.5" thickTop="1" thickBot="1"/>
    <row r="4115" s="32" customFormat="1" ht="13.5" thickTop="1" thickBot="1"/>
    <row r="4116" s="32" customFormat="1" ht="13.5" thickTop="1" thickBot="1"/>
    <row r="4117" s="32" customFormat="1" ht="13.5" thickTop="1" thickBot="1"/>
    <row r="4118" s="32" customFormat="1" ht="13.5" thickTop="1" thickBot="1"/>
    <row r="4119" s="32" customFormat="1" ht="13.5" thickTop="1" thickBot="1"/>
    <row r="4120" s="32" customFormat="1" ht="13.5" thickTop="1" thickBot="1"/>
    <row r="4121" s="32" customFormat="1" ht="13.5" thickTop="1" thickBot="1"/>
    <row r="4122" s="32" customFormat="1" ht="13.5" thickTop="1" thickBot="1"/>
    <row r="4123" s="32" customFormat="1" ht="13.5" thickTop="1" thickBot="1"/>
    <row r="4124" s="32" customFormat="1" ht="13.5" thickTop="1" thickBot="1"/>
    <row r="4125" s="32" customFormat="1" ht="13.5" thickTop="1" thickBot="1"/>
    <row r="4126" s="32" customFormat="1" ht="13.5" thickTop="1" thickBot="1"/>
    <row r="4127" s="32" customFormat="1" ht="13.5" thickTop="1" thickBot="1"/>
    <row r="4128" s="32" customFormat="1" ht="13" thickTop="1"/>
    <row r="4129" s="32" customFormat="1"/>
    <row r="4130" s="32" customFormat="1"/>
    <row r="4131" s="32" customFormat="1"/>
    <row r="4132" s="32" customFormat="1"/>
    <row r="4133" s="32" customFormat="1"/>
    <row r="4134" s="32" customFormat="1"/>
    <row r="4135" s="32" customFormat="1"/>
    <row r="4136" s="32" customFormat="1"/>
    <row r="4137" s="32" customFormat="1"/>
    <row r="4138" s="32" customFormat="1"/>
    <row r="4139" s="32" customFormat="1"/>
    <row r="4140" s="32" customFormat="1"/>
    <row r="4141" s="32" customFormat="1" ht="13" thickBot="1"/>
    <row r="4142" s="32" customFormat="1" ht="13.5" thickTop="1" thickBot="1"/>
    <row r="4143" s="32" customFormat="1" ht="13.5" thickTop="1" thickBot="1"/>
    <row r="4144" s="32" customFormat="1" ht="13.5" thickTop="1" thickBot="1"/>
    <row r="4145" s="32" customFormat="1" ht="13.5" thickTop="1" thickBot="1"/>
    <row r="4146" s="32" customFormat="1" ht="13.5" thickTop="1" thickBot="1"/>
    <row r="4147" s="32" customFormat="1" ht="13.5" thickTop="1" thickBot="1"/>
    <row r="4148" s="32" customFormat="1" ht="13.5" thickTop="1" thickBot="1"/>
    <row r="4149" s="32" customFormat="1" ht="13.5" thickTop="1" thickBot="1"/>
    <row r="4150" s="32" customFormat="1" ht="13.5" thickTop="1" thickBot="1"/>
    <row r="4151" s="32" customFormat="1" ht="13.5" thickTop="1" thickBot="1"/>
    <row r="4152" s="32" customFormat="1" ht="13.5" thickTop="1" thickBot="1"/>
    <row r="4153" s="32" customFormat="1" ht="13.5" thickTop="1" thickBot="1"/>
    <row r="4154" s="32" customFormat="1" ht="13.5" thickTop="1" thickBot="1"/>
    <row r="4155" s="32" customFormat="1" ht="13.5" thickTop="1" thickBot="1"/>
    <row r="4156" s="32" customFormat="1" ht="13.5" thickTop="1" thickBot="1"/>
    <row r="4157" s="32" customFormat="1" ht="13.5" thickTop="1" thickBot="1"/>
    <row r="4158" s="32" customFormat="1" ht="13.5" thickTop="1" thickBot="1"/>
    <row r="4159" s="32" customFormat="1" ht="13.5" thickTop="1" thickBot="1"/>
    <row r="4160" s="32" customFormat="1" ht="13.5" thickTop="1" thickBot="1"/>
    <row r="4161" s="32" customFormat="1" ht="13.5" thickTop="1" thickBot="1"/>
    <row r="4162" s="32" customFormat="1" ht="13.5" thickTop="1" thickBot="1"/>
    <row r="4163" s="32" customFormat="1" ht="13.5" thickTop="1" thickBot="1"/>
    <row r="4164" s="32" customFormat="1" ht="13.5" thickTop="1" thickBot="1"/>
    <row r="4165" s="32" customFormat="1" ht="13.5" thickTop="1" thickBot="1"/>
    <row r="4166" s="32" customFormat="1" ht="13.5" thickTop="1" thickBot="1"/>
    <row r="4167" s="32" customFormat="1" ht="13.5" thickTop="1" thickBot="1"/>
    <row r="4168" s="32" customFormat="1" ht="13.5" thickTop="1" thickBot="1"/>
    <row r="4169" s="32" customFormat="1" ht="13.5" thickTop="1" thickBot="1"/>
    <row r="4170" s="32" customFormat="1" ht="13.5" thickTop="1" thickBot="1"/>
    <row r="4171" s="32" customFormat="1" ht="13.5" thickTop="1" thickBot="1"/>
    <row r="4172" s="32" customFormat="1" ht="13.5" thickTop="1" thickBot="1"/>
    <row r="4173" s="32" customFormat="1" ht="13.5" thickTop="1" thickBot="1"/>
    <row r="4174" s="32" customFormat="1" ht="13.5" thickTop="1" thickBot="1"/>
    <row r="4175" s="32" customFormat="1" ht="13.5" thickTop="1" thickBot="1"/>
    <row r="4176" s="32" customFormat="1" ht="13.5" thickTop="1" thickBot="1"/>
    <row r="4177" s="32" customFormat="1" ht="13.5" thickTop="1" thickBot="1"/>
    <row r="4178" s="32" customFormat="1" ht="13.5" thickTop="1" thickBot="1"/>
    <row r="4179" s="32" customFormat="1" ht="13.5" thickTop="1" thickBot="1"/>
    <row r="4180" s="32" customFormat="1" ht="13.5" thickTop="1" thickBot="1"/>
    <row r="4181" s="32" customFormat="1" ht="13.5" thickTop="1" thickBot="1"/>
    <row r="4182" s="32" customFormat="1" ht="13.5" thickTop="1" thickBot="1"/>
    <row r="4183" s="32" customFormat="1" ht="13.5" thickTop="1" thickBot="1"/>
    <row r="4184" s="32" customFormat="1" ht="13.5" thickTop="1" thickBot="1"/>
    <row r="4185" s="32" customFormat="1" ht="13.5" thickTop="1" thickBot="1"/>
    <row r="4186" s="32" customFormat="1" ht="13.5" thickTop="1" thickBot="1"/>
    <row r="4187" s="32" customFormat="1" ht="13.5" thickTop="1" thickBot="1"/>
    <row r="4188" s="32" customFormat="1" ht="13.5" thickTop="1" thickBot="1"/>
    <row r="4189" s="32" customFormat="1" ht="13.5" thickTop="1" thickBot="1"/>
    <row r="4190" s="32" customFormat="1" ht="13.5" thickTop="1" thickBot="1"/>
    <row r="4191" s="32" customFormat="1" ht="13.5" thickTop="1" thickBot="1"/>
    <row r="4192" s="32" customFormat="1" ht="13.5" thickTop="1" thickBot="1"/>
    <row r="4193" s="32" customFormat="1" ht="13.5" thickTop="1" thickBot="1"/>
    <row r="4194" s="32" customFormat="1" ht="13.5" thickTop="1" thickBot="1"/>
    <row r="4195" s="32" customFormat="1" ht="13.5" thickTop="1" thickBot="1"/>
    <row r="4196" s="32" customFormat="1" ht="13.5" thickTop="1" thickBot="1"/>
    <row r="4197" s="32" customFormat="1" ht="13.5" thickTop="1" thickBot="1"/>
    <row r="4198" s="32" customFormat="1" ht="13" thickTop="1"/>
    <row r="4199" s="32" customFormat="1"/>
    <row r="4200" s="32" customFormat="1"/>
    <row r="4201" s="32" customFormat="1"/>
    <row r="4202" s="32" customFormat="1"/>
    <row r="4203" s="32" customFormat="1"/>
    <row r="4204" s="32" customFormat="1"/>
    <row r="4205" s="32" customFormat="1"/>
    <row r="4206" s="32" customFormat="1"/>
    <row r="4207" s="32" customFormat="1"/>
    <row r="4208" s="32" customFormat="1"/>
    <row r="4209" s="32" customFormat="1"/>
    <row r="4210" s="32" customFormat="1"/>
    <row r="4211" s="32" customFormat="1" ht="13" thickBot="1"/>
    <row r="4212" s="32" customFormat="1" ht="13.5" thickTop="1" thickBot="1"/>
    <row r="4213" s="32" customFormat="1" ht="13.5" thickTop="1" thickBot="1"/>
    <row r="4214" s="32" customFormat="1" ht="13.5" thickTop="1" thickBot="1"/>
    <row r="4215" s="32" customFormat="1" ht="13.5" thickTop="1" thickBot="1"/>
    <row r="4216" s="32" customFormat="1" ht="13.5" thickTop="1" thickBot="1"/>
    <row r="4217" s="32" customFormat="1" ht="13.5" thickTop="1" thickBot="1"/>
    <row r="4218" s="32" customFormat="1" ht="13.5" thickTop="1" thickBot="1"/>
    <row r="4219" s="32" customFormat="1" ht="13.5" thickTop="1" thickBot="1"/>
    <row r="4220" s="32" customFormat="1" ht="13.5" thickTop="1" thickBot="1"/>
    <row r="4221" s="32" customFormat="1" ht="13.5" thickTop="1" thickBot="1"/>
    <row r="4222" s="32" customFormat="1" ht="13.5" thickTop="1" thickBot="1"/>
    <row r="4223" s="32" customFormat="1" ht="13.5" thickTop="1" thickBot="1"/>
    <row r="4224" s="32" customFormat="1" ht="13.5" thickTop="1" thickBot="1"/>
    <row r="4225" s="32" customFormat="1" ht="13.5" thickTop="1" thickBot="1"/>
    <row r="4226" s="32" customFormat="1" ht="13.5" thickTop="1" thickBot="1"/>
    <row r="4227" s="32" customFormat="1" ht="13.5" thickTop="1" thickBot="1"/>
    <row r="4228" s="32" customFormat="1" ht="13.5" thickTop="1" thickBot="1"/>
    <row r="4229" s="32" customFormat="1" ht="13.5" thickTop="1" thickBot="1"/>
    <row r="4230" s="32" customFormat="1" ht="13.5" thickTop="1" thickBot="1"/>
    <row r="4231" s="32" customFormat="1" ht="13.5" thickTop="1" thickBot="1"/>
    <row r="4232" s="32" customFormat="1" ht="13.5" thickTop="1" thickBot="1"/>
    <row r="4233" s="32" customFormat="1" ht="13.5" thickTop="1" thickBot="1"/>
    <row r="4234" s="32" customFormat="1" ht="13.5" thickTop="1" thickBot="1"/>
    <row r="4235" s="32" customFormat="1" ht="13.5" thickTop="1" thickBot="1"/>
    <row r="4236" s="32" customFormat="1" ht="13.5" thickTop="1" thickBot="1"/>
    <row r="4237" s="32" customFormat="1" ht="13.5" thickTop="1" thickBot="1"/>
    <row r="4238" s="32" customFormat="1" ht="13.5" thickTop="1" thickBot="1"/>
    <row r="4239" s="32" customFormat="1" ht="13.5" thickTop="1" thickBot="1"/>
    <row r="4240" s="32" customFormat="1" ht="13.5" thickTop="1" thickBot="1"/>
    <row r="4241" s="32" customFormat="1" ht="13.5" thickTop="1" thickBot="1"/>
    <row r="4242" s="32" customFormat="1" ht="13.5" thickTop="1" thickBot="1"/>
    <row r="4243" s="32" customFormat="1" ht="13.5" thickTop="1" thickBot="1"/>
    <row r="4244" s="32" customFormat="1" ht="13.5" thickTop="1" thickBot="1"/>
    <row r="4245" s="32" customFormat="1" ht="13.5" thickTop="1" thickBot="1"/>
    <row r="4246" s="32" customFormat="1" ht="13.5" thickTop="1" thickBot="1"/>
    <row r="4247" s="32" customFormat="1" ht="13.5" thickTop="1" thickBot="1"/>
    <row r="4248" s="32" customFormat="1" ht="13.5" thickTop="1" thickBot="1"/>
    <row r="4249" s="32" customFormat="1" ht="13.5" thickTop="1" thickBot="1"/>
    <row r="4250" s="32" customFormat="1" ht="13.5" thickTop="1" thickBot="1"/>
    <row r="4251" s="32" customFormat="1" ht="13.5" thickTop="1" thickBot="1"/>
    <row r="4252" s="32" customFormat="1" ht="13.5" thickTop="1" thickBot="1"/>
    <row r="4253" s="32" customFormat="1" ht="13.5" thickTop="1" thickBot="1"/>
    <row r="4254" s="32" customFormat="1" ht="13.5" thickTop="1" thickBot="1"/>
    <row r="4255" s="32" customFormat="1" ht="13.5" thickTop="1" thickBot="1"/>
    <row r="4256" s="32" customFormat="1" ht="13.5" thickTop="1" thickBot="1"/>
    <row r="4257" s="32" customFormat="1" ht="13.5" thickTop="1" thickBot="1"/>
    <row r="4258" s="32" customFormat="1" ht="13.5" thickTop="1" thickBot="1"/>
    <row r="4259" s="32" customFormat="1" ht="13.5" thickTop="1" thickBot="1"/>
    <row r="4260" s="32" customFormat="1" ht="13.5" thickTop="1" thickBot="1"/>
    <row r="4261" s="32" customFormat="1" ht="13.5" thickTop="1" thickBot="1"/>
    <row r="4262" s="32" customFormat="1" ht="13.5" thickTop="1" thickBot="1"/>
    <row r="4263" s="32" customFormat="1" ht="13.5" thickTop="1" thickBot="1"/>
    <row r="4264" s="32" customFormat="1" ht="13.5" thickTop="1" thickBot="1"/>
    <row r="4265" s="32" customFormat="1" ht="13.5" thickTop="1" thickBot="1"/>
    <row r="4266" s="32" customFormat="1" ht="13.5" thickTop="1" thickBot="1"/>
    <row r="4267" s="32" customFormat="1" ht="13.5" thickTop="1" thickBot="1"/>
    <row r="4268" s="32" customFormat="1" ht="13" thickTop="1"/>
    <row r="4269" s="32" customFormat="1"/>
    <row r="4270" s="32" customFormat="1"/>
    <row r="4271" s="32" customFormat="1"/>
    <row r="4272" s="32" customFormat="1"/>
    <row r="4273" s="32" customFormat="1"/>
    <row r="4274" s="32" customFormat="1"/>
    <row r="4275" s="32" customFormat="1"/>
    <row r="4276" s="32" customFormat="1"/>
    <row r="4277" s="32" customFormat="1"/>
    <row r="4278" s="32" customFormat="1"/>
    <row r="4279" s="32" customFormat="1"/>
    <row r="4280" s="32" customFormat="1"/>
    <row r="4281" s="32" customFormat="1" ht="13" thickBot="1"/>
    <row r="4282" s="32" customFormat="1" ht="13.5" thickTop="1" thickBot="1"/>
    <row r="4283" s="32" customFormat="1" ht="13.5" thickTop="1" thickBot="1"/>
    <row r="4284" s="32" customFormat="1" ht="13.5" thickTop="1" thickBot="1"/>
    <row r="4285" s="32" customFormat="1" ht="13.5" thickTop="1" thickBot="1"/>
    <row r="4286" s="32" customFormat="1" ht="13.5" thickTop="1" thickBot="1"/>
    <row r="4287" s="32" customFormat="1" ht="13.5" thickTop="1" thickBot="1"/>
    <row r="4288" s="32" customFormat="1" ht="13.5" thickTop="1" thickBot="1"/>
    <row r="4289" s="32" customFormat="1" ht="13.5" thickTop="1" thickBot="1"/>
    <row r="4290" s="32" customFormat="1" ht="13.5" thickTop="1" thickBot="1"/>
    <row r="4291" s="32" customFormat="1" ht="13.5" thickTop="1" thickBot="1"/>
    <row r="4292" s="32" customFormat="1" ht="13.5" thickTop="1" thickBot="1"/>
    <row r="4293" s="32" customFormat="1" ht="13.5" thickTop="1" thickBot="1"/>
    <row r="4294" s="32" customFormat="1" ht="13.5" thickTop="1" thickBot="1"/>
    <row r="4295" s="32" customFormat="1" ht="13.5" thickTop="1" thickBot="1"/>
    <row r="4296" s="32" customFormat="1" ht="13.5" thickTop="1" thickBot="1"/>
    <row r="4297" s="32" customFormat="1" ht="13.5" thickTop="1" thickBot="1"/>
    <row r="4298" s="32" customFormat="1" ht="13.5" thickTop="1" thickBot="1"/>
    <row r="4299" s="32" customFormat="1" ht="13.5" thickTop="1" thickBot="1"/>
    <row r="4300" s="32" customFormat="1" ht="13.5" thickTop="1" thickBot="1"/>
    <row r="4301" s="32" customFormat="1" ht="13.5" thickTop="1" thickBot="1"/>
    <row r="4302" s="32" customFormat="1" ht="13.5" thickTop="1" thickBot="1"/>
    <row r="4303" s="32" customFormat="1" ht="13.5" thickTop="1" thickBot="1"/>
    <row r="4304" s="32" customFormat="1" ht="13.5" thickTop="1" thickBot="1"/>
    <row r="4305" s="32" customFormat="1" ht="13.5" thickTop="1" thickBot="1"/>
    <row r="4306" s="32" customFormat="1" ht="13.5" thickTop="1" thickBot="1"/>
    <row r="4307" s="32" customFormat="1" ht="13.5" thickTop="1" thickBot="1"/>
    <row r="4308" s="32" customFormat="1" ht="13.5" thickTop="1" thickBot="1"/>
    <row r="4309" s="32" customFormat="1" ht="13.5" thickTop="1" thickBot="1"/>
    <row r="4310" s="32" customFormat="1" ht="13.5" thickTop="1" thickBot="1"/>
    <row r="4311" s="32" customFormat="1" ht="13.5" thickTop="1" thickBot="1"/>
    <row r="4312" s="32" customFormat="1" ht="13.5" thickTop="1" thickBot="1"/>
    <row r="4313" s="32" customFormat="1" ht="13.5" thickTop="1" thickBot="1"/>
    <row r="4314" s="32" customFormat="1" ht="13.5" thickTop="1" thickBot="1"/>
    <row r="4315" s="32" customFormat="1" ht="13.5" thickTop="1" thickBot="1"/>
    <row r="4316" s="32" customFormat="1" ht="13.5" thickTop="1" thickBot="1"/>
    <row r="4317" s="32" customFormat="1" ht="13.5" thickTop="1" thickBot="1"/>
    <row r="4318" s="32" customFormat="1" ht="13.5" thickTop="1" thickBot="1"/>
    <row r="4319" s="32" customFormat="1" ht="13.5" thickTop="1" thickBot="1"/>
    <row r="4320" s="32" customFormat="1" ht="13.5" thickTop="1" thickBot="1"/>
    <row r="4321" s="32" customFormat="1" ht="13.5" thickTop="1" thickBot="1"/>
    <row r="4322" s="32" customFormat="1" ht="13.5" thickTop="1" thickBot="1"/>
    <row r="4323" s="32" customFormat="1" ht="13.5" thickTop="1" thickBot="1"/>
    <row r="4324" s="32" customFormat="1" ht="13.5" thickTop="1" thickBot="1"/>
    <row r="4325" s="32" customFormat="1" ht="13.5" thickTop="1" thickBot="1"/>
    <row r="4326" s="32" customFormat="1" ht="13.5" thickTop="1" thickBot="1"/>
    <row r="4327" s="32" customFormat="1" ht="13.5" thickTop="1" thickBot="1"/>
    <row r="4328" s="32" customFormat="1" ht="13.5" thickTop="1" thickBot="1"/>
    <row r="4329" s="32" customFormat="1" ht="13.5" thickTop="1" thickBot="1"/>
    <row r="4330" s="32" customFormat="1" ht="13.5" thickTop="1" thickBot="1"/>
    <row r="4331" s="32" customFormat="1" ht="13.5" thickTop="1" thickBot="1"/>
    <row r="4332" s="32" customFormat="1" ht="13.5" thickTop="1" thickBot="1"/>
    <row r="4333" s="32" customFormat="1" ht="13.5" thickTop="1" thickBot="1"/>
    <row r="4334" s="32" customFormat="1" ht="13.5" thickTop="1" thickBot="1"/>
    <row r="4335" s="32" customFormat="1" ht="13.5" thickTop="1" thickBot="1"/>
    <row r="4336" s="32" customFormat="1" ht="13.5" thickTop="1" thickBot="1"/>
    <row r="4337" s="32" customFormat="1" ht="13.5" thickTop="1" thickBot="1"/>
    <row r="4338" s="32" customFormat="1" ht="13" thickTop="1"/>
    <row r="4339" s="32" customFormat="1"/>
    <row r="4340" s="32" customFormat="1"/>
    <row r="4341" s="32" customFormat="1"/>
    <row r="4342" s="32" customFormat="1"/>
    <row r="4343" s="32" customFormat="1"/>
    <row r="4344" s="32" customFormat="1"/>
    <row r="4345" s="32" customFormat="1"/>
    <row r="4346" s="32" customFormat="1"/>
    <row r="4347" s="32" customFormat="1"/>
    <row r="4348" s="32" customFormat="1"/>
    <row r="4349" s="32" customFormat="1"/>
    <row r="4350" s="32" customFormat="1"/>
    <row r="4351" s="32" customFormat="1" ht="13" thickBot="1"/>
    <row r="4352" s="32" customFormat="1" ht="13.5" thickTop="1" thickBot="1"/>
    <row r="4353" s="32" customFormat="1" ht="13.5" thickTop="1" thickBot="1"/>
    <row r="4354" s="32" customFormat="1" ht="13.5" thickTop="1" thickBot="1"/>
    <row r="4355" s="32" customFormat="1" ht="13.5" thickTop="1" thickBot="1"/>
    <row r="4356" s="32" customFormat="1" ht="13.5" thickTop="1" thickBot="1"/>
    <row r="4357" s="32" customFormat="1" ht="13.5" thickTop="1" thickBot="1"/>
    <row r="4358" s="32" customFormat="1" ht="13.5" thickTop="1" thickBot="1"/>
    <row r="4359" s="32" customFormat="1" ht="13.5" thickTop="1" thickBot="1"/>
    <row r="4360" s="32" customFormat="1" ht="13.5" thickTop="1" thickBot="1"/>
    <row r="4361" s="32" customFormat="1" ht="13.5" thickTop="1" thickBot="1"/>
    <row r="4362" s="32" customFormat="1" ht="13.5" thickTop="1" thickBot="1"/>
    <row r="4363" s="32" customFormat="1" ht="13.5" thickTop="1" thickBot="1"/>
    <row r="4364" s="32" customFormat="1" ht="13.5" thickTop="1" thickBot="1"/>
    <row r="4365" s="32" customFormat="1" ht="13.5" thickTop="1" thickBot="1"/>
    <row r="4366" s="32" customFormat="1" ht="13.5" thickTop="1" thickBot="1"/>
    <row r="4367" s="32" customFormat="1" ht="13.5" thickTop="1" thickBot="1"/>
    <row r="4368" s="32" customFormat="1" ht="13.5" thickTop="1" thickBot="1"/>
    <row r="4369" s="32" customFormat="1" ht="13.5" thickTop="1" thickBot="1"/>
    <row r="4370" s="32" customFormat="1" ht="13.5" thickTop="1" thickBot="1"/>
    <row r="4371" s="32" customFormat="1" ht="13.5" thickTop="1" thickBot="1"/>
    <row r="4372" s="32" customFormat="1" ht="13.5" thickTop="1" thickBot="1"/>
    <row r="4373" s="32" customFormat="1" ht="13.5" thickTop="1" thickBot="1"/>
    <row r="4374" s="32" customFormat="1" ht="13.5" thickTop="1" thickBot="1"/>
    <row r="4375" s="32" customFormat="1" ht="13.5" thickTop="1" thickBot="1"/>
    <row r="4376" s="32" customFormat="1" ht="13.5" thickTop="1" thickBot="1"/>
    <row r="4377" s="32" customFormat="1" ht="13.5" thickTop="1" thickBot="1"/>
    <row r="4378" s="32" customFormat="1" ht="13.5" thickTop="1" thickBot="1"/>
    <row r="4379" s="32" customFormat="1" ht="13.5" thickTop="1" thickBot="1"/>
    <row r="4380" s="32" customFormat="1" ht="13.5" thickTop="1" thickBot="1"/>
    <row r="4381" s="32" customFormat="1" ht="13.5" thickTop="1" thickBot="1"/>
    <row r="4382" s="32" customFormat="1" ht="13.5" thickTop="1" thickBot="1"/>
    <row r="4383" s="32" customFormat="1" ht="13.5" thickTop="1" thickBot="1"/>
    <row r="4384" s="32" customFormat="1" ht="13.5" thickTop="1" thickBot="1"/>
    <row r="4385" s="32" customFormat="1" ht="13.5" thickTop="1" thickBot="1"/>
    <row r="4386" s="32" customFormat="1" ht="13.5" thickTop="1" thickBot="1"/>
    <row r="4387" s="32" customFormat="1" ht="13.5" thickTop="1" thickBot="1"/>
    <row r="4388" s="32" customFormat="1" ht="13.5" thickTop="1" thickBot="1"/>
    <row r="4389" s="32" customFormat="1" ht="13.5" thickTop="1" thickBot="1"/>
    <row r="4390" s="32" customFormat="1" ht="13.5" thickTop="1" thickBot="1"/>
    <row r="4391" s="32" customFormat="1" ht="13.5" thickTop="1" thickBot="1"/>
    <row r="4392" s="32" customFormat="1" ht="13.5" thickTop="1" thickBot="1"/>
    <row r="4393" s="32" customFormat="1" ht="13.5" thickTop="1" thickBot="1"/>
    <row r="4394" s="32" customFormat="1" ht="13.5" thickTop="1" thickBot="1"/>
    <row r="4395" s="32" customFormat="1" ht="13.5" thickTop="1" thickBot="1"/>
    <row r="4396" s="32" customFormat="1" ht="13.5" thickTop="1" thickBot="1"/>
    <row r="4397" s="32" customFormat="1" ht="13.5" thickTop="1" thickBot="1"/>
    <row r="4398" s="32" customFormat="1" ht="13.5" thickTop="1" thickBot="1"/>
    <row r="4399" s="32" customFormat="1" ht="13.5" thickTop="1" thickBot="1"/>
    <row r="4400" s="32" customFormat="1" ht="13.5" thickTop="1" thickBot="1"/>
    <row r="4401" s="32" customFormat="1" ht="13.5" thickTop="1" thickBot="1"/>
    <row r="4402" s="32" customFormat="1" ht="13.5" thickTop="1" thickBot="1"/>
    <row r="4403" s="32" customFormat="1" ht="13.5" thickTop="1" thickBot="1"/>
    <row r="4404" s="32" customFormat="1" ht="13.5" thickTop="1" thickBot="1"/>
    <row r="4405" s="32" customFormat="1" ht="13.5" thickTop="1" thickBot="1"/>
    <row r="4406" s="32" customFormat="1" ht="13.5" thickTop="1" thickBot="1"/>
    <row r="4407" s="32" customFormat="1" ht="13.5" thickTop="1" thickBot="1"/>
    <row r="4408" s="32" customFormat="1" ht="13" thickTop="1"/>
    <row r="4409" s="32" customFormat="1"/>
    <row r="4410" s="32" customFormat="1"/>
    <row r="4411" s="32" customFormat="1"/>
    <row r="4412" s="32" customFormat="1"/>
    <row r="4413" s="32" customFormat="1"/>
    <row r="4414" s="32" customFormat="1"/>
    <row r="4415" s="32" customFormat="1"/>
    <row r="4416" s="32" customFormat="1"/>
    <row r="4417" s="32" customFormat="1"/>
    <row r="4418" s="32" customFormat="1"/>
    <row r="4419" s="32" customFormat="1"/>
    <row r="4420" s="32" customFormat="1"/>
    <row r="4421" s="32" customFormat="1" ht="13" thickBot="1"/>
    <row r="4422" s="32" customFormat="1" ht="13.5" thickTop="1" thickBot="1"/>
    <row r="4423" s="32" customFormat="1" ht="13.5" thickTop="1" thickBot="1"/>
    <row r="4424" s="32" customFormat="1" ht="13.5" thickTop="1" thickBot="1"/>
    <row r="4425" s="32" customFormat="1" ht="13.5" thickTop="1" thickBot="1"/>
    <row r="4426" s="32" customFormat="1" ht="13.5" thickTop="1" thickBot="1"/>
    <row r="4427" s="32" customFormat="1" ht="13.5" thickTop="1" thickBot="1"/>
    <row r="4428" s="32" customFormat="1" ht="13.5" thickTop="1" thickBot="1"/>
    <row r="4429" s="32" customFormat="1" ht="13.5" thickTop="1" thickBot="1"/>
    <row r="4430" s="32" customFormat="1" ht="13.5" thickTop="1" thickBot="1"/>
    <row r="4431" s="32" customFormat="1" ht="13.5" thickTop="1" thickBot="1"/>
    <row r="4432" s="32" customFormat="1" ht="13.5" thickTop="1" thickBot="1"/>
    <row r="4433" s="32" customFormat="1" ht="13.5" thickTop="1" thickBot="1"/>
    <row r="4434" s="32" customFormat="1" ht="13.5" thickTop="1" thickBot="1"/>
    <row r="4435" s="32" customFormat="1" ht="13.5" thickTop="1" thickBot="1"/>
    <row r="4436" s="32" customFormat="1" ht="13.5" thickTop="1" thickBot="1"/>
    <row r="4437" s="32" customFormat="1" ht="13.5" thickTop="1" thickBot="1"/>
    <row r="4438" s="32" customFormat="1" ht="13.5" thickTop="1" thickBot="1"/>
    <row r="4439" s="32" customFormat="1" ht="13.5" thickTop="1" thickBot="1"/>
    <row r="4440" s="32" customFormat="1" ht="13.5" thickTop="1" thickBot="1"/>
    <row r="4441" s="32" customFormat="1" ht="13.5" thickTop="1" thickBot="1"/>
    <row r="4442" s="32" customFormat="1" ht="13.5" thickTop="1" thickBot="1"/>
    <row r="4443" s="32" customFormat="1" ht="13.5" thickTop="1" thickBot="1"/>
    <row r="4444" s="32" customFormat="1" ht="13.5" thickTop="1" thickBot="1"/>
    <row r="4445" s="32" customFormat="1" ht="13.5" thickTop="1" thickBot="1"/>
    <row r="4446" s="32" customFormat="1" ht="13.5" thickTop="1" thickBot="1"/>
    <row r="4447" s="32" customFormat="1" ht="13.5" thickTop="1" thickBot="1"/>
    <row r="4448" s="32" customFormat="1" ht="13.5" thickTop="1" thickBot="1"/>
    <row r="4449" s="32" customFormat="1" ht="13.5" thickTop="1" thickBot="1"/>
    <row r="4450" s="32" customFormat="1" ht="13.5" thickTop="1" thickBot="1"/>
    <row r="4451" s="32" customFormat="1" ht="13.5" thickTop="1" thickBot="1"/>
    <row r="4452" s="32" customFormat="1" ht="13.5" thickTop="1" thickBot="1"/>
    <row r="4453" s="32" customFormat="1" ht="13.5" thickTop="1" thickBot="1"/>
    <row r="4454" s="32" customFormat="1" ht="13.5" thickTop="1" thickBot="1"/>
    <row r="4455" s="32" customFormat="1" ht="13.5" thickTop="1" thickBot="1"/>
    <row r="4456" s="32" customFormat="1" ht="13.5" thickTop="1" thickBot="1"/>
    <row r="4457" s="32" customFormat="1" ht="13.5" thickTop="1" thickBot="1"/>
    <row r="4458" s="32" customFormat="1" ht="13.5" thickTop="1" thickBot="1"/>
    <row r="4459" s="32" customFormat="1" ht="13.5" thickTop="1" thickBot="1"/>
    <row r="4460" s="32" customFormat="1" ht="13.5" thickTop="1" thickBot="1"/>
    <row r="4461" s="32" customFormat="1" ht="13.5" thickTop="1" thickBot="1"/>
    <row r="4462" s="32" customFormat="1" ht="13.5" thickTop="1" thickBot="1"/>
    <row r="4463" s="32" customFormat="1" ht="13.5" thickTop="1" thickBot="1"/>
    <row r="4464" s="32" customFormat="1" ht="13.5" thickTop="1" thickBot="1"/>
    <row r="4465" s="32" customFormat="1" ht="13.5" thickTop="1" thickBot="1"/>
    <row r="4466" s="32" customFormat="1" ht="13.5" thickTop="1" thickBot="1"/>
    <row r="4467" s="32" customFormat="1" ht="13.5" thickTop="1" thickBot="1"/>
    <row r="4468" s="32" customFormat="1" ht="13.5" thickTop="1" thickBot="1"/>
    <row r="4469" s="32" customFormat="1" ht="13.5" thickTop="1" thickBot="1"/>
    <row r="4470" s="32" customFormat="1" ht="13.5" thickTop="1" thickBot="1"/>
    <row r="4471" s="32" customFormat="1" ht="13.5" thickTop="1" thickBot="1"/>
    <row r="4472" s="32" customFormat="1" ht="13.5" thickTop="1" thickBot="1"/>
    <row r="4473" s="32" customFormat="1" ht="13.5" thickTop="1" thickBot="1"/>
    <row r="4474" s="32" customFormat="1" ht="13.5" thickTop="1" thickBot="1"/>
    <row r="4475" s="32" customFormat="1" ht="13.5" thickTop="1" thickBot="1"/>
    <row r="4476" s="32" customFormat="1" ht="13.5" thickTop="1" thickBot="1"/>
    <row r="4477" s="32" customFormat="1" ht="13.5" thickTop="1" thickBot="1"/>
    <row r="4478" s="32" customFormat="1" ht="13" thickTop="1"/>
    <row r="4479" s="32" customFormat="1"/>
    <row r="4480" s="32" customFormat="1"/>
    <row r="4481" s="32" customFormat="1"/>
    <row r="4482" s="32" customFormat="1"/>
    <row r="4483" s="32" customFormat="1"/>
    <row r="4484" s="32" customFormat="1"/>
    <row r="4485" s="32" customFormat="1"/>
    <row r="4486" s="32" customFormat="1"/>
    <row r="4487" s="32" customFormat="1"/>
    <row r="4488" s="32" customFormat="1"/>
    <row r="4489" s="32" customFormat="1"/>
    <row r="4490" s="32" customFormat="1"/>
    <row r="4491" s="32" customFormat="1" ht="13" thickBot="1"/>
    <row r="4492" s="32" customFormat="1" ht="13.5" thickTop="1" thickBot="1"/>
    <row r="4493" s="32" customFormat="1" ht="13.5" thickTop="1" thickBot="1"/>
    <row r="4494" s="32" customFormat="1" ht="13.5" thickTop="1" thickBot="1"/>
    <row r="4495" s="32" customFormat="1" ht="13.5" thickTop="1" thickBot="1"/>
    <row r="4496" s="32" customFormat="1" ht="13.5" thickTop="1" thickBot="1"/>
    <row r="4497" s="32" customFormat="1" ht="13.5" thickTop="1" thickBot="1"/>
    <row r="4498" s="32" customFormat="1" ht="13.5" thickTop="1" thickBot="1"/>
    <row r="4499" s="32" customFormat="1" ht="13.5" thickTop="1" thickBot="1"/>
    <row r="4500" s="32" customFormat="1" ht="13.5" thickTop="1" thickBot="1"/>
    <row r="4501" s="32" customFormat="1" ht="13.5" thickTop="1" thickBot="1"/>
    <row r="4502" s="32" customFormat="1" ht="13.5" thickTop="1" thickBot="1"/>
    <row r="4503" s="32" customFormat="1" ht="13.5" thickTop="1" thickBot="1"/>
    <row r="4504" s="32" customFormat="1" ht="13.5" thickTop="1" thickBot="1"/>
    <row r="4505" s="32" customFormat="1" ht="13.5" thickTop="1" thickBot="1"/>
    <row r="4506" s="32" customFormat="1" ht="13.5" thickTop="1" thickBot="1"/>
    <row r="4507" s="32" customFormat="1" ht="13.5" thickTop="1" thickBot="1"/>
    <row r="4508" s="32" customFormat="1" ht="13.5" thickTop="1" thickBot="1"/>
    <row r="4509" s="32" customFormat="1" ht="13.5" thickTop="1" thickBot="1"/>
    <row r="4510" s="32" customFormat="1" ht="13.5" thickTop="1" thickBot="1"/>
    <row r="4511" s="32" customFormat="1" ht="13.5" thickTop="1" thickBot="1"/>
    <row r="4512" s="32" customFormat="1" ht="13.5" thickTop="1" thickBot="1"/>
    <row r="4513" s="32" customFormat="1" ht="13.5" thickTop="1" thickBot="1"/>
    <row r="4514" s="32" customFormat="1" ht="13.5" thickTop="1" thickBot="1"/>
    <row r="4515" s="32" customFormat="1" ht="13.5" thickTop="1" thickBot="1"/>
    <row r="4516" s="32" customFormat="1" ht="13.5" thickTop="1" thickBot="1"/>
    <row r="4517" s="32" customFormat="1" ht="13.5" thickTop="1" thickBot="1"/>
    <row r="4518" s="32" customFormat="1" ht="13.5" thickTop="1" thickBot="1"/>
    <row r="4519" s="32" customFormat="1" ht="13.5" thickTop="1" thickBot="1"/>
    <row r="4520" s="32" customFormat="1" ht="13.5" thickTop="1" thickBot="1"/>
    <row r="4521" s="32" customFormat="1" ht="13.5" thickTop="1" thickBot="1"/>
    <row r="4522" s="32" customFormat="1" ht="13.5" thickTop="1" thickBot="1"/>
    <row r="4523" s="32" customFormat="1" ht="13.5" thickTop="1" thickBot="1"/>
    <row r="4524" s="32" customFormat="1" ht="13.5" thickTop="1" thickBot="1"/>
    <row r="4525" s="32" customFormat="1" ht="13.5" thickTop="1" thickBot="1"/>
    <row r="4526" s="32" customFormat="1" ht="13.5" thickTop="1" thickBot="1"/>
    <row r="4527" s="32" customFormat="1" ht="13.5" thickTop="1" thickBot="1"/>
    <row r="4528" s="32" customFormat="1" ht="13.5" thickTop="1" thickBot="1"/>
    <row r="4529" s="32" customFormat="1" ht="13.5" thickTop="1" thickBot="1"/>
    <row r="4530" s="32" customFormat="1" ht="13.5" thickTop="1" thickBot="1"/>
    <row r="4531" s="32" customFormat="1" ht="13.5" thickTop="1" thickBot="1"/>
    <row r="4532" s="32" customFormat="1" ht="13.5" thickTop="1" thickBot="1"/>
    <row r="4533" s="32" customFormat="1" ht="13.5" thickTop="1" thickBot="1"/>
    <row r="4534" s="32" customFormat="1" ht="13.5" thickTop="1" thickBot="1"/>
    <row r="4535" s="32" customFormat="1" ht="13.5" thickTop="1" thickBot="1"/>
    <row r="4536" s="32" customFormat="1" ht="13.5" thickTop="1" thickBot="1"/>
    <row r="4537" s="32" customFormat="1" ht="13.5" thickTop="1" thickBot="1"/>
    <row r="4538" s="32" customFormat="1" ht="13.5" thickTop="1" thickBot="1"/>
    <row r="4539" s="32" customFormat="1" ht="13.5" thickTop="1" thickBot="1"/>
    <row r="4540" s="32" customFormat="1" ht="13.5" thickTop="1" thickBot="1"/>
    <row r="4541" s="32" customFormat="1" ht="13.5" thickTop="1" thickBot="1"/>
    <row r="4542" s="32" customFormat="1" ht="13.5" thickTop="1" thickBot="1"/>
    <row r="4543" s="32" customFormat="1" ht="13.5" thickTop="1" thickBot="1"/>
    <row r="4544" s="32" customFormat="1" ht="13.5" thickTop="1" thickBot="1"/>
    <row r="4545" s="32" customFormat="1" ht="13.5" thickTop="1" thickBot="1"/>
    <row r="4546" s="32" customFormat="1" ht="13.5" thickTop="1" thickBot="1"/>
    <row r="4547" s="32" customFormat="1" ht="13.5" thickTop="1" thickBot="1"/>
    <row r="4548" s="32" customFormat="1" ht="13" thickTop="1"/>
    <row r="4549" s="32" customFormat="1"/>
    <row r="4550" s="32" customFormat="1"/>
    <row r="4551" s="32" customFormat="1"/>
    <row r="4552" s="32" customFormat="1"/>
    <row r="4553" s="32" customFormat="1"/>
    <row r="4554" s="32" customFormat="1"/>
    <row r="4555" s="32" customFormat="1"/>
    <row r="4556" s="32" customFormat="1"/>
    <row r="4557" s="32" customFormat="1"/>
    <row r="4558" s="32" customFormat="1"/>
    <row r="4559" s="32" customFormat="1"/>
    <row r="4560" s="32" customFormat="1"/>
    <row r="4561" s="32" customFormat="1" ht="13" thickBot="1"/>
    <row r="4562" s="32" customFormat="1" ht="13.5" thickTop="1" thickBot="1"/>
    <row r="4563" s="32" customFormat="1" ht="13.5" thickTop="1" thickBot="1"/>
    <row r="4564" s="32" customFormat="1" ht="13.5" thickTop="1" thickBot="1"/>
    <row r="4565" s="32" customFormat="1" ht="13.5" thickTop="1" thickBot="1"/>
    <row r="4566" s="32" customFormat="1" ht="13.5" thickTop="1" thickBot="1"/>
    <row r="4567" s="32" customFormat="1" ht="13.5" thickTop="1" thickBot="1"/>
    <row r="4568" s="32" customFormat="1" ht="13.5" thickTop="1" thickBot="1"/>
    <row r="4569" s="32" customFormat="1" ht="13.5" thickTop="1" thickBot="1"/>
    <row r="4570" s="32" customFormat="1" ht="13.5" thickTop="1" thickBot="1"/>
    <row r="4571" s="32" customFormat="1" ht="13.5" thickTop="1" thickBot="1"/>
    <row r="4572" s="32" customFormat="1" ht="13.5" thickTop="1" thickBot="1"/>
    <row r="4573" s="32" customFormat="1" ht="13.5" thickTop="1" thickBot="1"/>
    <row r="4574" s="32" customFormat="1" ht="13.5" thickTop="1" thickBot="1"/>
    <row r="4575" s="32" customFormat="1" ht="13.5" thickTop="1" thickBot="1"/>
    <row r="4576" s="32" customFormat="1" ht="13.5" thickTop="1" thickBot="1"/>
    <row r="4577" s="32" customFormat="1" ht="13.5" thickTop="1" thickBot="1"/>
    <row r="4578" s="32" customFormat="1" ht="13.5" thickTop="1" thickBot="1"/>
    <row r="4579" s="32" customFormat="1" ht="13.5" thickTop="1" thickBot="1"/>
    <row r="4580" s="32" customFormat="1" ht="13.5" thickTop="1" thickBot="1"/>
    <row r="4581" s="32" customFormat="1" ht="13.5" thickTop="1" thickBot="1"/>
    <row r="4582" s="32" customFormat="1" ht="13.5" thickTop="1" thickBot="1"/>
    <row r="4583" s="32" customFormat="1" ht="13.5" thickTop="1" thickBot="1"/>
    <row r="4584" s="32" customFormat="1" ht="13.5" thickTop="1" thickBot="1"/>
    <row r="4585" s="32" customFormat="1" ht="13.5" thickTop="1" thickBot="1"/>
    <row r="4586" s="32" customFormat="1" ht="13.5" thickTop="1" thickBot="1"/>
    <row r="4587" s="32" customFormat="1" ht="13.5" thickTop="1" thickBot="1"/>
    <row r="4588" s="32" customFormat="1" ht="13.5" thickTop="1" thickBot="1"/>
    <row r="4589" s="32" customFormat="1" ht="13.5" thickTop="1" thickBot="1"/>
    <row r="4590" s="32" customFormat="1" ht="13.5" thickTop="1" thickBot="1"/>
    <row r="4591" s="32" customFormat="1" ht="13.5" thickTop="1" thickBot="1"/>
    <row r="4592" s="32" customFormat="1" ht="13.5" thickTop="1" thickBot="1"/>
    <row r="4593" s="32" customFormat="1" ht="13.5" thickTop="1" thickBot="1"/>
    <row r="4594" s="32" customFormat="1" ht="13.5" thickTop="1" thickBot="1"/>
    <row r="4595" s="32" customFormat="1" ht="13.5" thickTop="1" thickBot="1"/>
    <row r="4596" s="32" customFormat="1" ht="13.5" thickTop="1" thickBot="1"/>
    <row r="4597" s="32" customFormat="1" ht="13.5" thickTop="1" thickBot="1"/>
    <row r="4598" s="32" customFormat="1" ht="13.5" thickTop="1" thickBot="1"/>
    <row r="4599" s="32" customFormat="1" ht="13.5" thickTop="1" thickBot="1"/>
    <row r="4600" s="32" customFormat="1" ht="13.5" thickTop="1" thickBot="1"/>
    <row r="4601" s="32" customFormat="1" ht="13.5" thickTop="1" thickBot="1"/>
    <row r="4602" s="32" customFormat="1" ht="13.5" thickTop="1" thickBot="1"/>
    <row r="4603" s="32" customFormat="1" ht="13.5" thickTop="1" thickBot="1"/>
    <row r="4604" s="32" customFormat="1" ht="13.5" thickTop="1" thickBot="1"/>
    <row r="4605" s="32" customFormat="1" ht="13.5" thickTop="1" thickBot="1"/>
    <row r="4606" s="32" customFormat="1" ht="13.5" thickTop="1" thickBot="1"/>
    <row r="4607" s="32" customFormat="1" ht="13.5" thickTop="1" thickBot="1"/>
    <row r="4608" s="32" customFormat="1" ht="13.5" thickTop="1" thickBot="1"/>
    <row r="4609" s="32" customFormat="1" ht="13.5" thickTop="1" thickBot="1"/>
    <row r="4610" s="32" customFormat="1" ht="13.5" thickTop="1" thickBot="1"/>
    <row r="4611" s="32" customFormat="1" ht="13.5" thickTop="1" thickBot="1"/>
    <row r="4612" s="32" customFormat="1" ht="13.5" thickTop="1" thickBot="1"/>
    <row r="4613" s="32" customFormat="1" ht="13.5" thickTop="1" thickBot="1"/>
    <row r="4614" s="32" customFormat="1" ht="13.5" thickTop="1" thickBot="1"/>
    <row r="4615" s="32" customFormat="1" ht="13.5" thickTop="1" thickBot="1"/>
    <row r="4616" s="32" customFormat="1" ht="13.5" thickTop="1" thickBot="1"/>
    <row r="4617" s="32" customFormat="1" ht="13.5" thickTop="1" thickBot="1"/>
    <row r="4618" s="32" customFormat="1" ht="13" thickTop="1"/>
    <row r="4619" s="32" customFormat="1"/>
    <row r="4620" s="32" customFormat="1"/>
    <row r="4621" s="32" customFormat="1"/>
    <row r="4622" s="32" customFormat="1"/>
    <row r="4623" s="32" customFormat="1"/>
    <row r="4624" s="32" customFormat="1"/>
    <row r="4625" s="32" customFormat="1"/>
    <row r="4626" s="32" customFormat="1"/>
    <row r="4627" s="32" customFormat="1"/>
    <row r="4628" s="32" customFormat="1"/>
    <row r="4629" s="32" customFormat="1"/>
    <row r="4630" s="32" customFormat="1"/>
    <row r="4631" s="32" customFormat="1" ht="13" thickBot="1"/>
    <row r="4632" s="32" customFormat="1" ht="13.5" thickTop="1" thickBot="1"/>
    <row r="4633" s="32" customFormat="1" ht="13.5" thickTop="1" thickBot="1"/>
    <row r="4634" s="32" customFormat="1" ht="13.5" thickTop="1" thickBot="1"/>
    <row r="4635" s="32" customFormat="1" ht="13.5" thickTop="1" thickBot="1"/>
    <row r="4636" s="32" customFormat="1" ht="13.5" thickTop="1" thickBot="1"/>
    <row r="4637" s="32" customFormat="1" ht="13.5" thickTop="1" thickBot="1"/>
    <row r="4638" s="32" customFormat="1" ht="13.5" thickTop="1" thickBot="1"/>
    <row r="4639" s="32" customFormat="1" ht="13.5" thickTop="1" thickBot="1"/>
    <row r="4640" s="32" customFormat="1" ht="13.5" thickTop="1" thickBot="1"/>
    <row r="4641" s="32" customFormat="1" ht="13.5" thickTop="1" thickBot="1"/>
    <row r="4642" s="32" customFormat="1" ht="13.5" thickTop="1" thickBot="1"/>
    <row r="4643" s="32" customFormat="1" ht="13.5" thickTop="1" thickBot="1"/>
    <row r="4644" s="32" customFormat="1" ht="13.5" thickTop="1" thickBot="1"/>
    <row r="4645" s="32" customFormat="1" ht="13.5" thickTop="1" thickBot="1"/>
    <row r="4646" s="32" customFormat="1" ht="13.5" thickTop="1" thickBot="1"/>
    <row r="4647" s="32" customFormat="1" ht="13.5" thickTop="1" thickBot="1"/>
    <row r="4648" s="32" customFormat="1" ht="13.5" thickTop="1" thickBot="1"/>
    <row r="4649" s="32" customFormat="1" ht="13.5" thickTop="1" thickBot="1"/>
    <row r="4650" s="32" customFormat="1" ht="13.5" thickTop="1" thickBot="1"/>
    <row r="4651" s="32" customFormat="1" ht="13.5" thickTop="1" thickBot="1"/>
    <row r="4652" s="32" customFormat="1" ht="13.5" thickTop="1" thickBot="1"/>
    <row r="4653" s="32" customFormat="1" ht="13.5" thickTop="1" thickBot="1"/>
    <row r="4654" s="32" customFormat="1" ht="13.5" thickTop="1" thickBot="1"/>
    <row r="4655" s="32" customFormat="1" ht="13.5" thickTop="1" thickBot="1"/>
    <row r="4656" s="32" customFormat="1" ht="13.5" thickTop="1" thickBot="1"/>
    <row r="4657" s="32" customFormat="1" ht="13.5" thickTop="1" thickBot="1"/>
    <row r="4658" s="32" customFormat="1" ht="13.5" thickTop="1" thickBot="1"/>
    <row r="4659" s="32" customFormat="1" ht="13.5" thickTop="1" thickBot="1"/>
    <row r="4660" s="32" customFormat="1" ht="13.5" thickTop="1" thickBot="1"/>
    <row r="4661" s="32" customFormat="1" ht="13.5" thickTop="1" thickBot="1"/>
    <row r="4662" s="32" customFormat="1" ht="13.5" thickTop="1" thickBot="1"/>
    <row r="4663" s="32" customFormat="1" ht="13.5" thickTop="1" thickBot="1"/>
    <row r="4664" s="32" customFormat="1" ht="13.5" thickTop="1" thickBot="1"/>
    <row r="4665" s="32" customFormat="1" ht="13.5" thickTop="1" thickBot="1"/>
    <row r="4666" s="32" customFormat="1" ht="13.5" thickTop="1" thickBot="1"/>
    <row r="4667" s="32" customFormat="1" ht="13.5" thickTop="1" thickBot="1"/>
    <row r="4668" s="32" customFormat="1" ht="13.5" thickTop="1" thickBot="1"/>
    <row r="4669" s="32" customFormat="1" ht="13.5" thickTop="1" thickBot="1"/>
    <row r="4670" s="32" customFormat="1" ht="13.5" thickTop="1" thickBot="1"/>
    <row r="4671" s="32" customFormat="1" ht="13.5" thickTop="1" thickBot="1"/>
    <row r="4672" s="32" customFormat="1" ht="13.5" thickTop="1" thickBot="1"/>
    <row r="4673" s="32" customFormat="1" ht="13.5" thickTop="1" thickBot="1"/>
    <row r="4674" s="32" customFormat="1" ht="13.5" thickTop="1" thickBot="1"/>
    <row r="4675" s="32" customFormat="1" ht="13.5" thickTop="1" thickBot="1"/>
    <row r="4676" s="32" customFormat="1" ht="13.5" thickTop="1" thickBot="1"/>
    <row r="4677" s="32" customFormat="1" ht="13.5" thickTop="1" thickBot="1"/>
    <row r="4678" s="32" customFormat="1" ht="13.5" thickTop="1" thickBot="1"/>
    <row r="4679" s="32" customFormat="1" ht="13.5" thickTop="1" thickBot="1"/>
    <row r="4680" s="32" customFormat="1" ht="13.5" thickTop="1" thickBot="1"/>
    <row r="4681" s="32" customFormat="1" ht="13.5" thickTop="1" thickBot="1"/>
    <row r="4682" s="32" customFormat="1" ht="13.5" thickTop="1" thickBot="1"/>
    <row r="4683" s="32" customFormat="1" ht="13.5" thickTop="1" thickBot="1"/>
    <row r="4684" s="32" customFormat="1" ht="13.5" thickTop="1" thickBot="1"/>
    <row r="4685" s="32" customFormat="1" ht="13.5" thickTop="1" thickBot="1"/>
    <row r="4686" s="32" customFormat="1" ht="13.5" thickTop="1" thickBot="1"/>
    <row r="4687" s="32" customFormat="1" ht="13.5" thickTop="1" thickBot="1"/>
    <row r="4688" s="32" customFormat="1" ht="13" thickTop="1"/>
    <row r="4689" s="32" customFormat="1"/>
    <row r="4690" s="32" customFormat="1"/>
    <row r="4691" s="32" customFormat="1"/>
    <row r="4692" s="32" customFormat="1"/>
    <row r="4693" s="32" customFormat="1"/>
    <row r="4694" s="32" customFormat="1"/>
    <row r="4695" s="32" customFormat="1"/>
    <row r="4696" s="32" customFormat="1"/>
    <row r="4697" s="32" customFormat="1"/>
    <row r="4698" s="32" customFormat="1"/>
    <row r="4699" s="32" customFormat="1"/>
    <row r="4700" s="32" customFormat="1"/>
    <row r="4701" s="32" customFormat="1" ht="13" thickBot="1"/>
    <row r="4702" s="32" customFormat="1" ht="13.5" thickTop="1" thickBot="1"/>
    <row r="4703" s="32" customFormat="1" ht="13.5" thickTop="1" thickBot="1"/>
    <row r="4704" s="32" customFormat="1" ht="13.5" thickTop="1" thickBot="1"/>
    <row r="4705" s="32" customFormat="1" ht="13.5" thickTop="1" thickBot="1"/>
    <row r="4706" s="32" customFormat="1" ht="13.5" thickTop="1" thickBot="1"/>
    <row r="4707" s="32" customFormat="1" ht="13.5" thickTop="1" thickBot="1"/>
    <row r="4708" s="32" customFormat="1" ht="13.5" thickTop="1" thickBot="1"/>
    <row r="4709" s="32" customFormat="1" ht="13.5" thickTop="1" thickBot="1"/>
    <row r="4710" s="32" customFormat="1" ht="13.5" thickTop="1" thickBot="1"/>
    <row r="4711" s="32" customFormat="1" ht="13.5" thickTop="1" thickBot="1"/>
    <row r="4712" s="32" customFormat="1" ht="13.5" thickTop="1" thickBot="1"/>
    <row r="4713" s="32" customFormat="1" ht="13.5" thickTop="1" thickBot="1"/>
    <row r="4714" s="32" customFormat="1" ht="13.5" thickTop="1" thickBot="1"/>
    <row r="4715" s="32" customFormat="1" ht="13.5" thickTop="1" thickBot="1"/>
    <row r="4716" s="32" customFormat="1" ht="13.5" thickTop="1" thickBot="1"/>
    <row r="4717" s="32" customFormat="1" ht="13.5" thickTop="1" thickBot="1"/>
    <row r="4718" s="32" customFormat="1" ht="13.5" thickTop="1" thickBot="1"/>
    <row r="4719" s="32" customFormat="1" ht="13.5" thickTop="1" thickBot="1"/>
    <row r="4720" s="32" customFormat="1" ht="13.5" thickTop="1" thickBot="1"/>
    <row r="4721" s="32" customFormat="1" ht="13.5" thickTop="1" thickBot="1"/>
    <row r="4722" s="32" customFormat="1" ht="13.5" thickTop="1" thickBot="1"/>
    <row r="4723" s="32" customFormat="1" ht="13.5" thickTop="1" thickBot="1"/>
    <row r="4724" s="32" customFormat="1" ht="13.5" thickTop="1" thickBot="1"/>
    <row r="4725" s="32" customFormat="1" ht="13.5" thickTop="1" thickBot="1"/>
    <row r="4726" s="32" customFormat="1" ht="13.5" thickTop="1" thickBot="1"/>
    <row r="4727" s="32" customFormat="1" ht="13.5" thickTop="1" thickBot="1"/>
    <row r="4728" s="32" customFormat="1" ht="13.5" thickTop="1" thickBot="1"/>
    <row r="4729" s="32" customFormat="1" ht="13.5" thickTop="1" thickBot="1"/>
    <row r="4730" s="32" customFormat="1" ht="13.5" thickTop="1" thickBot="1"/>
    <row r="4731" s="32" customFormat="1" ht="13.5" thickTop="1" thickBot="1"/>
    <row r="4732" s="32" customFormat="1" ht="13.5" thickTop="1" thickBot="1"/>
    <row r="4733" s="32" customFormat="1" ht="13.5" thickTop="1" thickBot="1"/>
    <row r="4734" s="32" customFormat="1" ht="13.5" thickTop="1" thickBot="1"/>
    <row r="4735" s="32" customFormat="1" ht="13.5" thickTop="1" thickBot="1"/>
    <row r="4736" s="32" customFormat="1" ht="13.5" thickTop="1" thickBot="1"/>
    <row r="4737" s="32" customFormat="1" ht="13.5" thickTop="1" thickBot="1"/>
    <row r="4738" s="32" customFormat="1" ht="13.5" thickTop="1" thickBot="1"/>
    <row r="4739" s="32" customFormat="1" ht="13.5" thickTop="1" thickBot="1"/>
    <row r="4740" s="32" customFormat="1" ht="13.5" thickTop="1" thickBot="1"/>
    <row r="4741" s="32" customFormat="1" ht="13.5" thickTop="1" thickBot="1"/>
    <row r="4742" s="32" customFormat="1" ht="13.5" thickTop="1" thickBot="1"/>
    <row r="4743" s="32" customFormat="1" ht="13.5" thickTop="1" thickBot="1"/>
    <row r="4744" s="32" customFormat="1" ht="13.5" thickTop="1" thickBot="1"/>
    <row r="4745" s="32" customFormat="1" ht="13.5" thickTop="1" thickBot="1"/>
    <row r="4746" s="32" customFormat="1" ht="13.5" thickTop="1" thickBot="1"/>
    <row r="4747" s="32" customFormat="1" ht="13.5" thickTop="1" thickBot="1"/>
    <row r="4748" s="32" customFormat="1" ht="13.5" thickTop="1" thickBot="1"/>
    <row r="4749" s="32" customFormat="1" ht="13.5" thickTop="1" thickBot="1"/>
    <row r="4750" s="32" customFormat="1" ht="13.5" thickTop="1" thickBot="1"/>
    <row r="4751" s="32" customFormat="1" ht="13.5" thickTop="1" thickBot="1"/>
    <row r="4752" s="32" customFormat="1" ht="13.5" thickTop="1" thickBot="1"/>
    <row r="4753" s="32" customFormat="1" ht="13.5" thickTop="1" thickBot="1"/>
    <row r="4754" s="32" customFormat="1" ht="13.5" thickTop="1" thickBot="1"/>
    <row r="4755" s="32" customFormat="1" ht="13.5" thickTop="1" thickBot="1"/>
    <row r="4756" s="32" customFormat="1" ht="13.5" thickTop="1" thickBot="1"/>
    <row r="4757" s="32" customFormat="1" ht="13.5" thickTop="1" thickBot="1"/>
    <row r="4758" s="32" customFormat="1" ht="13" thickTop="1"/>
    <row r="4759" s="32" customFormat="1"/>
    <row r="4760" s="32" customFormat="1"/>
    <row r="4761" s="32" customFormat="1"/>
    <row r="4762" s="32" customFormat="1"/>
    <row r="4763" s="32" customFormat="1"/>
    <row r="4764" s="32" customFormat="1"/>
    <row r="4765" s="32" customFormat="1"/>
    <row r="4766" s="32" customFormat="1"/>
    <row r="4767" s="32" customFormat="1"/>
    <row r="4768" s="32" customFormat="1"/>
    <row r="4769" s="32" customFormat="1"/>
    <row r="4770" s="32" customFormat="1"/>
    <row r="4771" s="32" customFormat="1" ht="13" thickBot="1"/>
    <row r="4772" s="32" customFormat="1" ht="13.5" thickTop="1" thickBot="1"/>
    <row r="4773" s="32" customFormat="1" ht="13.5" thickTop="1" thickBot="1"/>
    <row r="4774" s="32" customFormat="1" ht="13.5" thickTop="1" thickBot="1"/>
    <row r="4775" s="32" customFormat="1" ht="13.5" thickTop="1" thickBot="1"/>
    <row r="4776" s="32" customFormat="1" ht="13.5" thickTop="1" thickBot="1"/>
    <row r="4777" s="32" customFormat="1" ht="13.5" thickTop="1" thickBot="1"/>
    <row r="4778" s="32" customFormat="1" ht="13.5" thickTop="1" thickBot="1"/>
    <row r="4779" s="32" customFormat="1" ht="13.5" thickTop="1" thickBot="1"/>
    <row r="4780" s="32" customFormat="1" ht="13.5" thickTop="1" thickBot="1"/>
    <row r="4781" s="32" customFormat="1" ht="13.5" thickTop="1" thickBot="1"/>
    <row r="4782" s="32" customFormat="1" ht="13.5" thickTop="1" thickBot="1"/>
    <row r="4783" s="32" customFormat="1" ht="13.5" thickTop="1" thickBot="1"/>
    <row r="4784" s="32" customFormat="1" ht="13.5" thickTop="1" thickBot="1"/>
    <row r="4785" s="32" customFormat="1" ht="13.5" thickTop="1" thickBot="1"/>
    <row r="4786" s="32" customFormat="1" ht="13.5" thickTop="1" thickBot="1"/>
    <row r="4787" s="32" customFormat="1" ht="13.5" thickTop="1" thickBot="1"/>
    <row r="4788" s="32" customFormat="1" ht="13.5" thickTop="1" thickBot="1"/>
    <row r="4789" s="32" customFormat="1" ht="13.5" thickTop="1" thickBot="1"/>
    <row r="4790" s="32" customFormat="1" ht="13.5" thickTop="1" thickBot="1"/>
    <row r="4791" s="32" customFormat="1" ht="13.5" thickTop="1" thickBot="1"/>
    <row r="4792" s="32" customFormat="1" ht="13.5" thickTop="1" thickBot="1"/>
    <row r="4793" s="32" customFormat="1" ht="13.5" thickTop="1" thickBot="1"/>
    <row r="4794" s="32" customFormat="1" ht="13.5" thickTop="1" thickBot="1"/>
    <row r="4795" s="32" customFormat="1" ht="13.5" thickTop="1" thickBot="1"/>
    <row r="4796" s="32" customFormat="1" ht="13.5" thickTop="1" thickBot="1"/>
    <row r="4797" s="32" customFormat="1" ht="13.5" thickTop="1" thickBot="1"/>
    <row r="4798" s="32" customFormat="1" ht="13.5" thickTop="1" thickBot="1"/>
    <row r="4799" s="32" customFormat="1" ht="13.5" thickTop="1" thickBot="1"/>
    <row r="4800" s="32" customFormat="1" ht="13.5" thickTop="1" thickBot="1"/>
    <row r="4801" s="32" customFormat="1" ht="13.5" thickTop="1" thickBot="1"/>
    <row r="4802" s="32" customFormat="1" ht="13.5" thickTop="1" thickBot="1"/>
    <row r="4803" s="32" customFormat="1" ht="13.5" thickTop="1" thickBot="1"/>
    <row r="4804" s="32" customFormat="1" ht="13.5" thickTop="1" thickBot="1"/>
    <row r="4805" s="32" customFormat="1" ht="13.5" thickTop="1" thickBot="1"/>
    <row r="4806" s="32" customFormat="1" ht="13.5" thickTop="1" thickBot="1"/>
    <row r="4807" s="32" customFormat="1" ht="13.5" thickTop="1" thickBot="1"/>
    <row r="4808" s="32" customFormat="1" ht="13.5" thickTop="1" thickBot="1"/>
    <row r="4809" s="32" customFormat="1" ht="13.5" thickTop="1" thickBot="1"/>
    <row r="4810" s="32" customFormat="1" ht="13.5" thickTop="1" thickBot="1"/>
    <row r="4811" s="32" customFormat="1" ht="13.5" thickTop="1" thickBot="1"/>
    <row r="4812" s="32" customFormat="1" ht="13.5" thickTop="1" thickBot="1"/>
    <row r="4813" s="32" customFormat="1" ht="13.5" thickTop="1" thickBot="1"/>
    <row r="4814" s="32" customFormat="1" ht="13.5" thickTop="1" thickBot="1"/>
    <row r="4815" s="32" customFormat="1" ht="13.5" thickTop="1" thickBot="1"/>
    <row r="4816" s="32" customFormat="1" ht="13.5" thickTop="1" thickBot="1"/>
    <row r="4817" s="32" customFormat="1" ht="13.5" thickTop="1" thickBot="1"/>
    <row r="4818" s="32" customFormat="1" ht="13.5" thickTop="1" thickBot="1"/>
    <row r="4819" s="32" customFormat="1" ht="13.5" thickTop="1" thickBot="1"/>
    <row r="4820" s="32" customFormat="1" ht="13.5" thickTop="1" thickBot="1"/>
    <row r="4821" s="32" customFormat="1" ht="13.5" thickTop="1" thickBot="1"/>
    <row r="4822" s="32" customFormat="1" ht="13.5" thickTop="1" thickBot="1"/>
    <row r="4823" s="32" customFormat="1" ht="13.5" thickTop="1" thickBot="1"/>
    <row r="4824" s="32" customFormat="1" ht="13.5" thickTop="1" thickBot="1"/>
    <row r="4825" s="32" customFormat="1" ht="13.5" thickTop="1" thickBot="1"/>
    <row r="4826" s="32" customFormat="1" ht="13.5" thickTop="1" thickBot="1"/>
    <row r="4827" s="32" customFormat="1" ht="13.5" thickTop="1" thickBot="1"/>
    <row r="4828" s="32" customFormat="1" ht="13" thickTop="1"/>
    <row r="4829" s="32" customFormat="1"/>
    <row r="4830" s="32" customFormat="1"/>
    <row r="4831" s="32" customFormat="1"/>
    <row r="4832" s="32" customFormat="1"/>
    <row r="4833" s="32" customFormat="1"/>
    <row r="4834" s="32" customFormat="1"/>
    <row r="4835" s="32" customFormat="1"/>
    <row r="4836" s="32" customFormat="1"/>
    <row r="4837" s="32" customFormat="1"/>
    <row r="4838" s="32" customFormat="1"/>
    <row r="4839" s="32" customFormat="1"/>
    <row r="4840" s="32" customFormat="1"/>
    <row r="4841" s="32" customFormat="1" ht="13" thickBot="1"/>
    <row r="4842" s="32" customFormat="1" ht="13.5" thickTop="1" thickBot="1"/>
    <row r="4843" s="32" customFormat="1" ht="13.5" thickTop="1" thickBot="1"/>
    <row r="4844" s="32" customFormat="1" ht="13.5" thickTop="1" thickBot="1"/>
    <row r="4845" s="32" customFormat="1" ht="13.5" thickTop="1" thickBot="1"/>
    <row r="4846" s="32" customFormat="1" ht="13.5" thickTop="1" thickBot="1"/>
    <row r="4847" s="32" customFormat="1" ht="13.5" thickTop="1" thickBot="1"/>
    <row r="4848" s="32" customFormat="1" ht="13.5" thickTop="1" thickBot="1"/>
    <row r="4849" s="32" customFormat="1" ht="13.5" thickTop="1" thickBot="1"/>
    <row r="4850" s="32" customFormat="1" ht="13.5" thickTop="1" thickBot="1"/>
    <row r="4851" s="32" customFormat="1" ht="13.5" thickTop="1" thickBot="1"/>
    <row r="4852" s="32" customFormat="1" ht="13.5" thickTop="1" thickBot="1"/>
    <row r="4853" s="32" customFormat="1" ht="13.5" thickTop="1" thickBot="1"/>
    <row r="4854" s="32" customFormat="1" ht="13.5" thickTop="1" thickBot="1"/>
    <row r="4855" s="32" customFormat="1" ht="13.5" thickTop="1" thickBot="1"/>
    <row r="4856" s="32" customFormat="1" ht="13.5" thickTop="1" thickBot="1"/>
    <row r="4857" s="32" customFormat="1" ht="13.5" thickTop="1" thickBot="1"/>
    <row r="4858" s="32" customFormat="1" ht="13.5" thickTop="1" thickBot="1"/>
    <row r="4859" s="32" customFormat="1" ht="13.5" thickTop="1" thickBot="1"/>
    <row r="4860" s="32" customFormat="1" ht="13.5" thickTop="1" thickBot="1"/>
    <row r="4861" s="32" customFormat="1" ht="13.5" thickTop="1" thickBot="1"/>
    <row r="4862" s="32" customFormat="1" ht="13.5" thickTop="1" thickBot="1"/>
    <row r="4863" s="32" customFormat="1" ht="13.5" thickTop="1" thickBot="1"/>
    <row r="4864" s="32" customFormat="1" ht="13.5" thickTop="1" thickBot="1"/>
    <row r="4865" s="32" customFormat="1" ht="13.5" thickTop="1" thickBot="1"/>
    <row r="4866" s="32" customFormat="1" ht="13.5" thickTop="1" thickBot="1"/>
    <row r="4867" s="32" customFormat="1" ht="13.5" thickTop="1" thickBot="1"/>
    <row r="4868" s="32" customFormat="1" ht="13.5" thickTop="1" thickBot="1"/>
    <row r="4869" s="32" customFormat="1" ht="13.5" thickTop="1" thickBot="1"/>
    <row r="4870" s="32" customFormat="1" ht="13.5" thickTop="1" thickBot="1"/>
    <row r="4871" s="32" customFormat="1" ht="13.5" thickTop="1" thickBot="1"/>
    <row r="4872" s="32" customFormat="1" ht="13.5" thickTop="1" thickBot="1"/>
    <row r="4873" s="32" customFormat="1" ht="13.5" thickTop="1" thickBot="1"/>
    <row r="4874" s="32" customFormat="1" ht="13.5" thickTop="1" thickBot="1"/>
    <row r="4875" s="32" customFormat="1" ht="13.5" thickTop="1" thickBot="1"/>
    <row r="4876" s="32" customFormat="1" ht="13.5" thickTop="1" thickBot="1"/>
    <row r="4877" s="32" customFormat="1" ht="13.5" thickTop="1" thickBot="1"/>
    <row r="4878" s="32" customFormat="1" ht="13.5" thickTop="1" thickBot="1"/>
    <row r="4879" s="32" customFormat="1" ht="13.5" thickTop="1" thickBot="1"/>
    <row r="4880" s="32" customFormat="1" ht="13.5" thickTop="1" thickBot="1"/>
    <row r="4881" s="32" customFormat="1" ht="13.5" thickTop="1" thickBot="1"/>
    <row r="4882" s="32" customFormat="1" ht="13.5" thickTop="1" thickBot="1"/>
    <row r="4883" s="32" customFormat="1" ht="13.5" thickTop="1" thickBot="1"/>
    <row r="4884" s="32" customFormat="1" ht="13.5" thickTop="1" thickBot="1"/>
    <row r="4885" s="32" customFormat="1" ht="13.5" thickTop="1" thickBot="1"/>
    <row r="4886" s="32" customFormat="1" ht="13.5" thickTop="1" thickBot="1"/>
    <row r="4887" s="32" customFormat="1" ht="13.5" thickTop="1" thickBot="1"/>
    <row r="4888" s="32" customFormat="1" ht="13.5" thickTop="1" thickBot="1"/>
    <row r="4889" s="32" customFormat="1" ht="13.5" thickTop="1" thickBot="1"/>
    <row r="4890" s="32" customFormat="1" ht="13.5" thickTop="1" thickBot="1"/>
    <row r="4891" s="32" customFormat="1" ht="13.5" thickTop="1" thickBot="1"/>
    <row r="4892" s="32" customFormat="1" ht="13.5" thickTop="1" thickBot="1"/>
    <row r="4893" s="32" customFormat="1" ht="13.5" thickTop="1" thickBot="1"/>
    <row r="4894" s="32" customFormat="1" ht="13.5" thickTop="1" thickBot="1"/>
    <row r="4895" s="32" customFormat="1" ht="13.5" thickTop="1" thickBot="1"/>
    <row r="4896" s="32" customFormat="1" ht="13.5" thickTop="1" thickBot="1"/>
    <row r="4897" s="32" customFormat="1" ht="13.5" thickTop="1" thickBot="1"/>
    <row r="4898" s="32" customFormat="1" ht="13" thickTop="1"/>
    <row r="4899" s="32" customFormat="1"/>
    <row r="4900" s="32" customFormat="1"/>
    <row r="4901" s="32" customFormat="1"/>
    <row r="4902" s="32" customFormat="1"/>
    <row r="4903" s="32" customFormat="1"/>
    <row r="4904" s="32" customFormat="1"/>
    <row r="4905" s="32" customFormat="1"/>
    <row r="4906" s="32" customFormat="1"/>
    <row r="4907" s="32" customFormat="1"/>
    <row r="4908" s="32" customFormat="1"/>
    <row r="4909" s="32" customFormat="1"/>
    <row r="4910" s="32" customFormat="1"/>
    <row r="4911" s="32" customFormat="1" ht="13" thickBot="1"/>
    <row r="4912" s="32" customFormat="1" ht="13.5" thickTop="1" thickBot="1"/>
    <row r="4913" s="32" customFormat="1" ht="13.5" thickTop="1" thickBot="1"/>
    <row r="4914" s="32" customFormat="1" ht="13.5" thickTop="1" thickBot="1"/>
    <row r="4915" s="32" customFormat="1" ht="13.5" thickTop="1" thickBot="1"/>
    <row r="4916" s="32" customFormat="1" ht="13.5" thickTop="1" thickBot="1"/>
    <row r="4917" s="32" customFormat="1" ht="13.5" thickTop="1" thickBot="1"/>
    <row r="4918" s="32" customFormat="1" ht="13.5" thickTop="1" thickBot="1"/>
    <row r="4919" s="32" customFormat="1" ht="13.5" thickTop="1" thickBot="1"/>
    <row r="4920" s="32" customFormat="1" ht="13.5" thickTop="1" thickBot="1"/>
    <row r="4921" s="32" customFormat="1" ht="13.5" thickTop="1" thickBot="1"/>
    <row r="4922" s="32" customFormat="1" ht="13.5" thickTop="1" thickBot="1"/>
    <row r="4923" s="32" customFormat="1" ht="13.5" thickTop="1" thickBot="1"/>
    <row r="4924" s="32" customFormat="1" ht="13.5" thickTop="1" thickBot="1"/>
    <row r="4925" s="32" customFormat="1" ht="13.5" thickTop="1" thickBot="1"/>
    <row r="4926" s="32" customFormat="1" ht="13.5" thickTop="1" thickBot="1"/>
    <row r="4927" s="32" customFormat="1" ht="13.5" thickTop="1" thickBot="1"/>
    <row r="4928" s="32" customFormat="1" ht="13.5" thickTop="1" thickBot="1"/>
    <row r="4929" s="32" customFormat="1" ht="13.5" thickTop="1" thickBot="1"/>
    <row r="4930" s="32" customFormat="1" ht="13.5" thickTop="1" thickBot="1"/>
    <row r="4931" s="32" customFormat="1" ht="13.5" thickTop="1" thickBot="1"/>
    <row r="4932" s="32" customFormat="1" ht="13.5" thickTop="1" thickBot="1"/>
    <row r="4933" s="32" customFormat="1" ht="13.5" thickTop="1" thickBot="1"/>
    <row r="4934" s="32" customFormat="1" ht="13.5" thickTop="1" thickBot="1"/>
    <row r="4935" s="32" customFormat="1" ht="13.5" thickTop="1" thickBot="1"/>
    <row r="4936" s="32" customFormat="1" ht="13.5" thickTop="1" thickBot="1"/>
    <row r="4937" s="32" customFormat="1" ht="13.5" thickTop="1" thickBot="1"/>
    <row r="4938" s="32" customFormat="1" ht="13.5" thickTop="1" thickBot="1"/>
    <row r="4939" s="32" customFormat="1" ht="13.5" thickTop="1" thickBot="1"/>
    <row r="4940" s="32" customFormat="1" ht="13.5" thickTop="1" thickBot="1"/>
    <row r="4941" s="32" customFormat="1" ht="13.5" thickTop="1" thickBot="1"/>
    <row r="4942" s="32" customFormat="1" ht="13.5" thickTop="1" thickBot="1"/>
    <row r="4943" s="32" customFormat="1" ht="13.5" thickTop="1" thickBot="1"/>
    <row r="4944" s="32" customFormat="1" ht="13.5" thickTop="1" thickBot="1"/>
    <row r="4945" s="32" customFormat="1" ht="13.5" thickTop="1" thickBot="1"/>
    <row r="4946" s="32" customFormat="1" ht="13.5" thickTop="1" thickBot="1"/>
    <row r="4947" s="32" customFormat="1" ht="13.5" thickTop="1" thickBot="1"/>
    <row r="4948" s="32" customFormat="1" ht="13.5" thickTop="1" thickBot="1"/>
    <row r="4949" s="32" customFormat="1" ht="13.5" thickTop="1" thickBot="1"/>
    <row r="4950" s="32" customFormat="1" ht="13.5" thickTop="1" thickBot="1"/>
    <row r="4951" s="32" customFormat="1" ht="13.5" thickTop="1" thickBot="1"/>
    <row r="4952" s="32" customFormat="1" ht="13.5" thickTop="1" thickBot="1"/>
    <row r="4953" s="32" customFormat="1" ht="13.5" thickTop="1" thickBot="1"/>
    <row r="4954" s="32" customFormat="1" ht="13.5" thickTop="1" thickBot="1"/>
    <row r="4955" s="32" customFormat="1" ht="13.5" thickTop="1" thickBot="1"/>
    <row r="4956" s="32" customFormat="1" ht="13.5" thickTop="1" thickBot="1"/>
    <row r="4957" s="32" customFormat="1" ht="13.5" thickTop="1" thickBot="1"/>
    <row r="4958" s="32" customFormat="1" ht="13.5" thickTop="1" thickBot="1"/>
    <row r="4959" s="32" customFormat="1" ht="13.5" thickTop="1" thickBot="1"/>
    <row r="4960" s="32" customFormat="1" ht="13.5" thickTop="1" thickBot="1"/>
    <row r="4961" s="32" customFormat="1" ht="13.5" thickTop="1" thickBot="1"/>
    <row r="4962" s="32" customFormat="1" ht="13.5" thickTop="1" thickBot="1"/>
    <row r="4963" s="32" customFormat="1" ht="13.5" thickTop="1" thickBot="1"/>
    <row r="4964" s="32" customFormat="1" ht="13.5" thickTop="1" thickBot="1"/>
    <row r="4965" s="32" customFormat="1" ht="13.5" thickTop="1" thickBot="1"/>
    <row r="4966" s="32" customFormat="1" ht="13.5" thickTop="1" thickBot="1"/>
    <row r="4967" s="32" customFormat="1" ht="13.5" thickTop="1" thickBot="1"/>
    <row r="4968" s="32" customFormat="1" ht="13" thickTop="1"/>
    <row r="4969" s="32" customFormat="1"/>
    <row r="4970" s="32" customFormat="1"/>
    <row r="4971" s="32" customFormat="1"/>
    <row r="4972" s="32" customFormat="1"/>
    <row r="4973" s="32" customFormat="1"/>
    <row r="4974" s="32" customFormat="1"/>
    <row r="4975" s="32" customFormat="1"/>
    <row r="4976" s="32" customFormat="1"/>
    <row r="4977" s="32" customFormat="1"/>
    <row r="4978" s="32" customFormat="1"/>
    <row r="4979" s="32" customFormat="1"/>
    <row r="4980" s="32" customFormat="1"/>
    <row r="4981" s="32" customFormat="1" ht="13" thickBot="1"/>
    <row r="4982" s="32" customFormat="1" ht="13.5" thickTop="1" thickBot="1"/>
    <row r="4983" s="32" customFormat="1" ht="13.5" thickTop="1" thickBot="1"/>
    <row r="4984" s="32" customFormat="1" ht="13.5" thickTop="1" thickBot="1"/>
    <row r="4985" s="32" customFormat="1" ht="13.5" thickTop="1" thickBot="1"/>
    <row r="4986" s="32" customFormat="1" ht="13.5" thickTop="1" thickBot="1"/>
    <row r="4987" s="32" customFormat="1" ht="13.5" thickTop="1" thickBot="1"/>
    <row r="4988" s="32" customFormat="1" ht="13.5" thickTop="1" thickBot="1"/>
    <row r="4989" s="32" customFormat="1" ht="13.5" thickTop="1" thickBot="1"/>
    <row r="4990" s="32" customFormat="1" ht="13.5" thickTop="1" thickBot="1"/>
    <row r="4991" s="32" customFormat="1" ht="13.5" thickTop="1" thickBot="1"/>
    <row r="4992" s="32" customFormat="1" ht="13.5" thickTop="1" thickBot="1"/>
    <row r="4993" s="32" customFormat="1" ht="13.5" thickTop="1" thickBot="1"/>
    <row r="4994" s="32" customFormat="1" ht="13.5" thickTop="1" thickBot="1"/>
    <row r="4995" s="32" customFormat="1" ht="13.5" thickTop="1" thickBot="1"/>
    <row r="4996" s="32" customFormat="1" ht="13.5" thickTop="1" thickBot="1"/>
    <row r="4997" s="32" customFormat="1" ht="13.5" thickTop="1" thickBot="1"/>
    <row r="4998" s="32" customFormat="1" ht="13.5" thickTop="1" thickBot="1"/>
    <row r="4999" s="32" customFormat="1" ht="13.5" thickTop="1" thickBot="1"/>
    <row r="5000" s="32" customFormat="1" ht="13.5" thickTop="1" thickBot="1"/>
    <row r="5001" s="32" customFormat="1" ht="13.5" thickTop="1" thickBot="1"/>
    <row r="5002" s="32" customFormat="1" ht="13.5" thickTop="1" thickBot="1"/>
    <row r="5003" s="32" customFormat="1" ht="13.5" thickTop="1" thickBot="1"/>
    <row r="5004" s="32" customFormat="1" ht="13.5" thickTop="1" thickBot="1"/>
    <row r="5005" s="32" customFormat="1" ht="13.5" thickTop="1" thickBot="1"/>
    <row r="5006" s="32" customFormat="1" ht="13.5" thickTop="1" thickBot="1"/>
    <row r="5007" s="32" customFormat="1" ht="13.5" thickTop="1" thickBot="1"/>
    <row r="5008" s="32" customFormat="1" ht="13.5" thickTop="1" thickBot="1"/>
    <row r="5009" s="32" customFormat="1" ht="13.5" thickTop="1" thickBot="1"/>
    <row r="5010" s="32" customFormat="1" ht="13.5" thickTop="1" thickBot="1"/>
    <row r="5011" s="32" customFormat="1" ht="13.5" thickTop="1" thickBot="1"/>
    <row r="5012" s="32" customFormat="1" ht="13.5" thickTop="1" thickBot="1"/>
    <row r="5013" s="32" customFormat="1" ht="13.5" thickTop="1" thickBot="1"/>
    <row r="5014" s="32" customFormat="1" ht="13.5" thickTop="1" thickBot="1"/>
    <row r="5015" s="32" customFormat="1" ht="13.5" thickTop="1" thickBot="1"/>
    <row r="5016" s="32" customFormat="1" ht="13.5" thickTop="1" thickBot="1"/>
    <row r="5017" s="32" customFormat="1" ht="13.5" thickTop="1" thickBot="1"/>
    <row r="5018" s="32" customFormat="1" ht="13.5" thickTop="1" thickBot="1"/>
    <row r="5019" s="32" customFormat="1" ht="13.5" thickTop="1" thickBot="1"/>
    <row r="5020" s="32" customFormat="1" ht="13.5" thickTop="1" thickBot="1"/>
    <row r="5021" s="32" customFormat="1" ht="13.5" thickTop="1" thickBot="1"/>
    <row r="5022" s="32" customFormat="1" ht="13.5" thickTop="1" thickBot="1"/>
    <row r="5023" s="32" customFormat="1" ht="13.5" thickTop="1" thickBot="1"/>
    <row r="5024" s="32" customFormat="1" ht="13.5" thickTop="1" thickBot="1"/>
    <row r="5025" s="32" customFormat="1" ht="13.5" thickTop="1" thickBot="1"/>
    <row r="5026" s="32" customFormat="1" ht="13.5" thickTop="1" thickBot="1"/>
    <row r="5027" s="32" customFormat="1" ht="13.5" thickTop="1" thickBot="1"/>
    <row r="5028" s="32" customFormat="1" ht="13.5" thickTop="1" thickBot="1"/>
    <row r="5029" s="32" customFormat="1" ht="13.5" thickTop="1" thickBot="1"/>
    <row r="5030" s="32" customFormat="1" ht="13.5" thickTop="1" thickBot="1"/>
    <row r="5031" s="32" customFormat="1" ht="13.5" thickTop="1" thickBot="1"/>
    <row r="5032" s="32" customFormat="1" ht="13.5" thickTop="1" thickBot="1"/>
    <row r="5033" s="32" customFormat="1" ht="13.5" thickTop="1" thickBot="1"/>
    <row r="5034" s="32" customFormat="1" ht="13.5" thickTop="1" thickBot="1"/>
    <row r="5035" s="32" customFormat="1" ht="13.5" thickTop="1" thickBot="1"/>
    <row r="5036" s="32" customFormat="1" ht="13.5" thickTop="1" thickBot="1"/>
    <row r="5037" s="32" customFormat="1" ht="13.5" thickTop="1" thickBot="1"/>
    <row r="5038" s="32" customFormat="1" ht="13" thickTop="1"/>
    <row r="5039" s="32" customFormat="1"/>
    <row r="5040" s="32" customFormat="1"/>
    <row r="5041" s="32" customFormat="1"/>
    <row r="5042" s="32" customFormat="1"/>
    <row r="5043" s="32" customFormat="1"/>
    <row r="5044" s="32" customFormat="1"/>
    <row r="5045" s="32" customFormat="1"/>
    <row r="5046" s="32" customFormat="1"/>
    <row r="5047" s="32" customFormat="1"/>
    <row r="5048" s="32" customFormat="1"/>
    <row r="5049" s="32" customFormat="1"/>
    <row r="5050" s="32" customFormat="1"/>
    <row r="5051" s="32" customFormat="1" ht="13" thickBot="1"/>
    <row r="5052" s="32" customFormat="1" ht="13.5" thickTop="1" thickBot="1"/>
    <row r="5053" s="32" customFormat="1" ht="13.5" thickTop="1" thickBot="1"/>
    <row r="5054" s="32" customFormat="1" ht="13.5" thickTop="1" thickBot="1"/>
    <row r="5055" s="32" customFormat="1" ht="13.5" thickTop="1" thickBot="1"/>
    <row r="5056" s="32" customFormat="1" ht="13.5" thickTop="1" thickBot="1"/>
    <row r="5057" s="32" customFormat="1" ht="13.5" thickTop="1" thickBot="1"/>
    <row r="5058" s="32" customFormat="1" ht="13.5" thickTop="1" thickBot="1"/>
    <row r="5059" s="32" customFormat="1" ht="13.5" thickTop="1" thickBot="1"/>
    <row r="5060" s="32" customFormat="1" ht="13.5" thickTop="1" thickBot="1"/>
    <row r="5061" s="32" customFormat="1" ht="13.5" thickTop="1" thickBot="1"/>
    <row r="5062" s="32" customFormat="1" ht="13.5" thickTop="1" thickBot="1"/>
    <row r="5063" s="32" customFormat="1" ht="13.5" thickTop="1" thickBot="1"/>
    <row r="5064" s="32" customFormat="1" ht="13.5" thickTop="1" thickBot="1"/>
    <row r="5065" s="32" customFormat="1" ht="13.5" thickTop="1" thickBot="1"/>
    <row r="5066" s="32" customFormat="1" ht="13.5" thickTop="1" thickBot="1"/>
    <row r="5067" s="32" customFormat="1" ht="13.5" thickTop="1" thickBot="1"/>
    <row r="5068" s="32" customFormat="1" ht="13.5" thickTop="1" thickBot="1"/>
    <row r="5069" s="32" customFormat="1" ht="13.5" thickTop="1" thickBot="1"/>
    <row r="5070" s="32" customFormat="1" ht="13.5" thickTop="1" thickBot="1"/>
    <row r="5071" s="32" customFormat="1" ht="13.5" thickTop="1" thickBot="1"/>
    <row r="5072" s="32" customFormat="1" ht="13.5" thickTop="1" thickBot="1"/>
    <row r="5073" s="32" customFormat="1" ht="13.5" thickTop="1" thickBot="1"/>
    <row r="5074" s="32" customFormat="1" ht="13.5" thickTop="1" thickBot="1"/>
    <row r="5075" s="32" customFormat="1" ht="13.5" thickTop="1" thickBot="1"/>
    <row r="5076" s="32" customFormat="1" ht="13.5" thickTop="1" thickBot="1"/>
    <row r="5077" s="32" customFormat="1" ht="13.5" thickTop="1" thickBot="1"/>
    <row r="5078" s="32" customFormat="1" ht="13.5" thickTop="1" thickBot="1"/>
    <row r="5079" s="32" customFormat="1" ht="13.5" thickTop="1" thickBot="1"/>
    <row r="5080" s="32" customFormat="1" ht="13.5" thickTop="1" thickBot="1"/>
    <row r="5081" s="32" customFormat="1" ht="13.5" thickTop="1" thickBot="1"/>
    <row r="5082" s="32" customFormat="1" ht="13.5" thickTop="1" thickBot="1"/>
    <row r="5083" s="32" customFormat="1" ht="13.5" thickTop="1" thickBot="1"/>
    <row r="5084" s="32" customFormat="1" ht="13.5" thickTop="1" thickBot="1"/>
    <row r="5085" s="32" customFormat="1" ht="13.5" thickTop="1" thickBot="1"/>
    <row r="5086" s="32" customFormat="1" ht="13.5" thickTop="1" thickBot="1"/>
    <row r="5087" s="32" customFormat="1" ht="13.5" thickTop="1" thickBot="1"/>
    <row r="5088" s="32" customFormat="1" ht="13.5" thickTop="1" thickBot="1"/>
    <row r="5089" s="32" customFormat="1" ht="13.5" thickTop="1" thickBot="1"/>
    <row r="5090" s="32" customFormat="1" ht="13.5" thickTop="1" thickBot="1"/>
    <row r="5091" s="32" customFormat="1" ht="13.5" thickTop="1" thickBot="1"/>
    <row r="5092" s="32" customFormat="1" ht="13.5" thickTop="1" thickBot="1"/>
    <row r="5093" s="32" customFormat="1" ht="13.5" thickTop="1" thickBot="1"/>
    <row r="5094" s="32" customFormat="1" ht="13.5" thickTop="1" thickBot="1"/>
    <row r="5095" s="32" customFormat="1" ht="13.5" thickTop="1" thickBot="1"/>
    <row r="5096" s="32" customFormat="1" ht="13.5" thickTop="1" thickBot="1"/>
    <row r="5097" s="32" customFormat="1" ht="13.5" thickTop="1" thickBot="1"/>
    <row r="5098" s="32" customFormat="1" ht="13.5" thickTop="1" thickBot="1"/>
    <row r="5099" s="32" customFormat="1" ht="13.5" thickTop="1" thickBot="1"/>
    <row r="5100" s="32" customFormat="1" ht="13.5" thickTop="1" thickBot="1"/>
    <row r="5101" s="32" customFormat="1" ht="13.5" thickTop="1" thickBot="1"/>
    <row r="5102" s="32" customFormat="1" ht="13.5" thickTop="1" thickBot="1"/>
    <row r="5103" s="32" customFormat="1" ht="13.5" thickTop="1" thickBot="1"/>
    <row r="5104" s="32" customFormat="1" ht="13.5" thickTop="1" thickBot="1"/>
    <row r="5105" s="32" customFormat="1" ht="13.5" thickTop="1" thickBot="1"/>
    <row r="5106" s="32" customFormat="1" ht="13.5" thickTop="1" thickBot="1"/>
    <row r="5107" s="32" customFormat="1" ht="13.5" thickTop="1" thickBot="1"/>
    <row r="5108" s="32" customFormat="1" ht="13" thickTop="1"/>
    <row r="5109" s="32" customFormat="1"/>
    <row r="5110" s="32" customFormat="1"/>
    <row r="5111" s="32" customFormat="1"/>
    <row r="5112" s="32" customFormat="1"/>
    <row r="5113" s="32" customFormat="1"/>
    <row r="5114" s="32" customFormat="1"/>
    <row r="5115" s="32" customFormat="1"/>
    <row r="5116" s="32" customFormat="1"/>
    <row r="5117" s="32" customFormat="1"/>
    <row r="5118" s="32" customFormat="1"/>
    <row r="5119" s="32" customFormat="1"/>
    <row r="5120" s="32" customFormat="1"/>
    <row r="5121" s="32" customFormat="1" ht="13" thickBot="1"/>
    <row r="5122" s="32" customFormat="1" ht="13.5" thickTop="1" thickBot="1"/>
    <row r="5123" s="32" customFormat="1" ht="13.5" thickTop="1" thickBot="1"/>
    <row r="5124" s="32" customFormat="1" ht="13.5" thickTop="1" thickBot="1"/>
    <row r="5125" s="32" customFormat="1" ht="13.5" thickTop="1" thickBot="1"/>
    <row r="5126" s="32" customFormat="1" ht="13.5" thickTop="1" thickBot="1"/>
    <row r="5127" s="32" customFormat="1" ht="13.5" thickTop="1" thickBot="1"/>
    <row r="5128" s="32" customFormat="1" ht="13.5" thickTop="1" thickBot="1"/>
    <row r="5129" s="32" customFormat="1" ht="13.5" thickTop="1" thickBot="1"/>
    <row r="5130" s="32" customFormat="1" ht="13.5" thickTop="1" thickBot="1"/>
    <row r="5131" s="32" customFormat="1" ht="13.5" thickTop="1" thickBot="1"/>
    <row r="5132" s="32" customFormat="1" ht="13.5" thickTop="1" thickBot="1"/>
    <row r="5133" s="32" customFormat="1" ht="13.5" thickTop="1" thickBot="1"/>
    <row r="5134" s="32" customFormat="1" ht="13.5" thickTop="1" thickBot="1"/>
    <row r="5135" s="32" customFormat="1" ht="13.5" thickTop="1" thickBot="1"/>
    <row r="5136" s="32" customFormat="1" ht="13.5" thickTop="1" thickBot="1"/>
    <row r="5137" s="32" customFormat="1" ht="13.5" thickTop="1" thickBot="1"/>
    <row r="5138" s="32" customFormat="1" ht="13.5" thickTop="1" thickBot="1"/>
    <row r="5139" s="32" customFormat="1" ht="13.5" thickTop="1" thickBot="1"/>
    <row r="5140" s="32" customFormat="1" ht="13.5" thickTop="1" thickBot="1"/>
    <row r="5141" s="32" customFormat="1" ht="13.5" thickTop="1" thickBot="1"/>
    <row r="5142" s="32" customFormat="1" ht="13.5" thickTop="1" thickBot="1"/>
    <row r="5143" s="32" customFormat="1" ht="13.5" thickTop="1" thickBot="1"/>
    <row r="5144" s="32" customFormat="1" ht="13.5" thickTop="1" thickBot="1"/>
    <row r="5145" s="32" customFormat="1" ht="13.5" thickTop="1" thickBot="1"/>
    <row r="5146" s="32" customFormat="1" ht="13.5" thickTop="1" thickBot="1"/>
    <row r="5147" s="32" customFormat="1" ht="13.5" thickTop="1" thickBot="1"/>
    <row r="5148" s="32" customFormat="1" ht="13.5" thickTop="1" thickBot="1"/>
    <row r="5149" s="32" customFormat="1" ht="13.5" thickTop="1" thickBot="1"/>
    <row r="5150" s="32" customFormat="1" ht="13.5" thickTop="1" thickBot="1"/>
    <row r="5151" s="32" customFormat="1" ht="13.5" thickTop="1" thickBot="1"/>
    <row r="5152" s="32" customFormat="1" ht="13.5" thickTop="1" thickBot="1"/>
    <row r="5153" s="32" customFormat="1" ht="13.5" thickTop="1" thickBot="1"/>
    <row r="5154" s="32" customFormat="1" ht="13.5" thickTop="1" thickBot="1"/>
    <row r="5155" s="32" customFormat="1" ht="13.5" thickTop="1" thickBot="1"/>
    <row r="5156" s="32" customFormat="1" ht="13.5" thickTop="1" thickBot="1"/>
    <row r="5157" s="32" customFormat="1" ht="13.5" thickTop="1" thickBot="1"/>
    <row r="5158" s="32" customFormat="1" ht="13.5" thickTop="1" thickBot="1"/>
    <row r="5159" s="32" customFormat="1" ht="13.5" thickTop="1" thickBot="1"/>
    <row r="5160" s="32" customFormat="1" ht="13.5" thickTop="1" thickBot="1"/>
    <row r="5161" s="32" customFormat="1" ht="13.5" thickTop="1" thickBot="1"/>
    <row r="5162" s="32" customFormat="1" ht="13.5" thickTop="1" thickBot="1"/>
    <row r="5163" s="32" customFormat="1" ht="13.5" thickTop="1" thickBot="1"/>
    <row r="5164" s="32" customFormat="1" ht="13.5" thickTop="1" thickBot="1"/>
    <row r="5165" s="32" customFormat="1" ht="13.5" thickTop="1" thickBot="1"/>
    <row r="5166" s="32" customFormat="1" ht="13.5" thickTop="1" thickBot="1"/>
    <row r="5167" s="32" customFormat="1" ht="13.5" thickTop="1" thickBot="1"/>
    <row r="5168" s="32" customFormat="1" ht="13.5" thickTop="1" thickBot="1"/>
    <row r="5169" s="32" customFormat="1" ht="13.5" thickTop="1" thickBot="1"/>
    <row r="5170" s="32" customFormat="1" ht="13.5" thickTop="1" thickBot="1"/>
    <row r="5171" s="32" customFormat="1" ht="13.5" thickTop="1" thickBot="1"/>
    <row r="5172" s="32" customFormat="1" ht="13.5" thickTop="1" thickBot="1"/>
    <row r="5173" s="32" customFormat="1" ht="13.5" thickTop="1" thickBot="1"/>
    <row r="5174" s="32" customFormat="1" ht="13.5" thickTop="1" thickBot="1"/>
    <row r="5175" s="32" customFormat="1" ht="13.5" thickTop="1" thickBot="1"/>
    <row r="5176" s="32" customFormat="1" ht="13.5" thickTop="1" thickBot="1"/>
    <row r="5177" s="32" customFormat="1" ht="13.5" thickTop="1" thickBot="1"/>
    <row r="5178" s="32" customFormat="1" ht="13" thickTop="1"/>
    <row r="5179" s="32" customFormat="1"/>
    <row r="5180" s="32" customFormat="1"/>
    <row r="5181" s="32" customFormat="1"/>
    <row r="5182" s="32" customFormat="1"/>
    <row r="5183" s="32" customFormat="1"/>
    <row r="5184" s="32" customFormat="1"/>
    <row r="5185" s="32" customFormat="1"/>
    <row r="5186" s="32" customFormat="1"/>
    <row r="5187" s="32" customFormat="1"/>
    <row r="5188" s="32" customFormat="1"/>
    <row r="5189" s="32" customFormat="1"/>
    <row r="5190" s="32" customFormat="1"/>
    <row r="5191" s="32" customFormat="1" ht="13" thickBot="1"/>
    <row r="5192" s="32" customFormat="1" ht="13.5" thickTop="1" thickBot="1"/>
    <row r="5193" s="32" customFormat="1" ht="13.5" thickTop="1" thickBot="1"/>
    <row r="5194" s="32" customFormat="1" ht="13.5" thickTop="1" thickBot="1"/>
    <row r="5195" s="32" customFormat="1" ht="13.5" thickTop="1" thickBot="1"/>
    <row r="5196" s="32" customFormat="1" ht="13.5" thickTop="1" thickBot="1"/>
    <row r="5197" s="32" customFormat="1" ht="13.5" thickTop="1" thickBot="1"/>
    <row r="5198" s="32" customFormat="1" ht="13.5" thickTop="1" thickBot="1"/>
    <row r="5199" s="32" customFormat="1" ht="13.5" thickTop="1" thickBot="1"/>
    <row r="5200" s="32" customFormat="1" ht="13.5" thickTop="1" thickBot="1"/>
    <row r="5201" s="32" customFormat="1" ht="13.5" thickTop="1" thickBot="1"/>
    <row r="5202" s="32" customFormat="1" ht="13.5" thickTop="1" thickBot="1"/>
    <row r="5203" s="32" customFormat="1" ht="13.5" thickTop="1" thickBot="1"/>
    <row r="5204" s="32" customFormat="1" ht="13.5" thickTop="1" thickBot="1"/>
    <row r="5205" s="32" customFormat="1" ht="13.5" thickTop="1" thickBot="1"/>
    <row r="5206" s="32" customFormat="1" ht="13.5" thickTop="1" thickBot="1"/>
    <row r="5207" s="32" customFormat="1" ht="13.5" thickTop="1" thickBot="1"/>
    <row r="5208" s="32" customFormat="1" ht="13.5" thickTop="1" thickBot="1"/>
    <row r="5209" s="32" customFormat="1" ht="13.5" thickTop="1" thickBot="1"/>
    <row r="5210" s="32" customFormat="1" ht="13.5" thickTop="1" thickBot="1"/>
    <row r="5211" s="32" customFormat="1" ht="13.5" thickTop="1" thickBot="1"/>
    <row r="5212" s="32" customFormat="1" ht="13.5" thickTop="1" thickBot="1"/>
    <row r="5213" s="32" customFormat="1" ht="13.5" thickTop="1" thickBot="1"/>
    <row r="5214" s="32" customFormat="1" ht="13.5" thickTop="1" thickBot="1"/>
    <row r="5215" s="32" customFormat="1" ht="13.5" thickTop="1" thickBot="1"/>
    <row r="5216" s="32" customFormat="1" ht="13.5" thickTop="1" thickBot="1"/>
    <row r="5217" s="32" customFormat="1" ht="13.5" thickTop="1" thickBot="1"/>
    <row r="5218" s="32" customFormat="1" ht="13.5" thickTop="1" thickBot="1"/>
    <row r="5219" s="32" customFormat="1" ht="13.5" thickTop="1" thickBot="1"/>
    <row r="5220" s="32" customFormat="1" ht="13.5" thickTop="1" thickBot="1"/>
    <row r="5221" s="32" customFormat="1" ht="13.5" thickTop="1" thickBot="1"/>
    <row r="5222" s="32" customFormat="1" ht="13.5" thickTop="1" thickBot="1"/>
    <row r="5223" s="32" customFormat="1" ht="13.5" thickTop="1" thickBot="1"/>
    <row r="5224" s="32" customFormat="1" ht="13.5" thickTop="1" thickBot="1"/>
    <row r="5225" s="32" customFormat="1" ht="13.5" thickTop="1" thickBot="1"/>
    <row r="5226" s="32" customFormat="1" ht="13.5" thickTop="1" thickBot="1"/>
    <row r="5227" s="32" customFormat="1" ht="13.5" thickTop="1" thickBot="1"/>
    <row r="5228" s="32" customFormat="1" ht="13.5" thickTop="1" thickBot="1"/>
    <row r="5229" s="32" customFormat="1" ht="13.5" thickTop="1" thickBot="1"/>
    <row r="5230" s="32" customFormat="1" ht="13.5" thickTop="1" thickBot="1"/>
    <row r="5231" s="32" customFormat="1" ht="13.5" thickTop="1" thickBot="1"/>
    <row r="5232" s="32" customFormat="1" ht="13.5" thickTop="1" thickBot="1"/>
    <row r="5233" s="32" customFormat="1" ht="13.5" thickTop="1" thickBot="1"/>
    <row r="5234" s="32" customFormat="1" ht="13.5" thickTop="1" thickBot="1"/>
    <row r="5235" s="32" customFormat="1" ht="13.5" thickTop="1" thickBot="1"/>
    <row r="5236" s="32" customFormat="1" ht="13.5" thickTop="1" thickBot="1"/>
    <row r="5237" s="32" customFormat="1" ht="13.5" thickTop="1" thickBot="1"/>
    <row r="5238" s="32" customFormat="1" ht="13.5" thickTop="1" thickBot="1"/>
    <row r="5239" s="32" customFormat="1" ht="13.5" thickTop="1" thickBot="1"/>
    <row r="5240" s="32" customFormat="1" ht="13.5" thickTop="1" thickBot="1"/>
    <row r="5241" s="32" customFormat="1" ht="13.5" thickTop="1" thickBot="1"/>
    <row r="5242" s="32" customFormat="1" ht="13.5" thickTop="1" thickBot="1"/>
    <row r="5243" s="32" customFormat="1" ht="13.5" thickTop="1" thickBot="1"/>
    <row r="5244" s="32" customFormat="1" ht="13.5" thickTop="1" thickBot="1"/>
    <row r="5245" s="32" customFormat="1" ht="13.5" thickTop="1" thickBot="1"/>
    <row r="5246" s="32" customFormat="1" ht="13.5" thickTop="1" thickBot="1"/>
    <row r="5247" s="32" customFormat="1" ht="13.5" thickTop="1" thickBot="1"/>
    <row r="5248" s="32" customFormat="1" ht="13" thickTop="1"/>
    <row r="5249" s="32" customFormat="1"/>
    <row r="5250" s="32" customFormat="1"/>
    <row r="5251" s="32" customFormat="1"/>
    <row r="5252" s="32" customFormat="1"/>
    <row r="5253" s="32" customFormat="1"/>
    <row r="5254" s="32" customFormat="1"/>
    <row r="5255" s="32" customFormat="1"/>
    <row r="5256" s="32" customFormat="1"/>
    <row r="5257" s="32" customFormat="1"/>
    <row r="5258" s="32" customFormat="1"/>
    <row r="5259" s="32" customFormat="1"/>
    <row r="5260" s="32" customFormat="1"/>
    <row r="5261" s="32" customFormat="1" ht="13" thickBot="1"/>
    <row r="5262" s="32" customFormat="1" ht="13.5" thickTop="1" thickBot="1"/>
    <row r="5263" s="32" customFormat="1" ht="13.5" thickTop="1" thickBot="1"/>
    <row r="5264" s="32" customFormat="1" ht="13.5" thickTop="1" thickBot="1"/>
    <row r="5265" s="32" customFormat="1" ht="13.5" thickTop="1" thickBot="1"/>
    <row r="5266" s="32" customFormat="1" ht="13.5" thickTop="1" thickBot="1"/>
    <row r="5267" s="32" customFormat="1" ht="13.5" thickTop="1" thickBot="1"/>
    <row r="5268" s="32" customFormat="1" ht="13.5" thickTop="1" thickBot="1"/>
    <row r="5269" s="32" customFormat="1" ht="13.5" thickTop="1" thickBot="1"/>
    <row r="5270" s="32" customFormat="1" ht="13.5" thickTop="1" thickBot="1"/>
    <row r="5271" s="32" customFormat="1" ht="13.5" thickTop="1" thickBot="1"/>
    <row r="5272" s="32" customFormat="1" ht="13.5" thickTop="1" thickBot="1"/>
    <row r="5273" s="32" customFormat="1" ht="13.5" thickTop="1" thickBot="1"/>
    <row r="5274" s="32" customFormat="1" ht="13.5" thickTop="1" thickBot="1"/>
    <row r="5275" s="32" customFormat="1" ht="13.5" thickTop="1" thickBot="1"/>
    <row r="5276" s="32" customFormat="1" ht="13.5" thickTop="1" thickBot="1"/>
    <row r="5277" s="32" customFormat="1" ht="13.5" thickTop="1" thickBot="1"/>
    <row r="5278" s="32" customFormat="1" ht="13.5" thickTop="1" thickBot="1"/>
    <row r="5279" s="32" customFormat="1" ht="13.5" thickTop="1" thickBot="1"/>
    <row r="5280" s="32" customFormat="1" ht="13.5" thickTop="1" thickBot="1"/>
    <row r="5281" s="32" customFormat="1" ht="13.5" thickTop="1" thickBot="1"/>
    <row r="5282" s="32" customFormat="1" ht="13.5" thickTop="1" thickBot="1"/>
    <row r="5283" s="32" customFormat="1" ht="13.5" thickTop="1" thickBot="1"/>
    <row r="5284" s="32" customFormat="1" ht="13.5" thickTop="1" thickBot="1"/>
    <row r="5285" s="32" customFormat="1" ht="13.5" thickTop="1" thickBot="1"/>
    <row r="5286" s="32" customFormat="1" ht="13.5" thickTop="1" thickBot="1"/>
    <row r="5287" s="32" customFormat="1" ht="13.5" thickTop="1" thickBot="1"/>
    <row r="5288" s="32" customFormat="1" ht="13.5" thickTop="1" thickBot="1"/>
    <row r="5289" s="32" customFormat="1" ht="13.5" thickTop="1" thickBot="1"/>
    <row r="5290" s="32" customFormat="1" ht="13.5" thickTop="1" thickBot="1"/>
    <row r="5291" s="32" customFormat="1" ht="13.5" thickTop="1" thickBot="1"/>
    <row r="5292" s="32" customFormat="1" ht="13.5" thickTop="1" thickBot="1"/>
    <row r="5293" s="32" customFormat="1" ht="13.5" thickTop="1" thickBot="1"/>
    <row r="5294" s="32" customFormat="1" ht="13.5" thickTop="1" thickBot="1"/>
    <row r="5295" s="32" customFormat="1" ht="13.5" thickTop="1" thickBot="1"/>
    <row r="5296" s="32" customFormat="1" ht="13.5" thickTop="1" thickBot="1"/>
    <row r="5297" s="32" customFormat="1" ht="13.5" thickTop="1" thickBot="1"/>
    <row r="5298" s="32" customFormat="1" ht="13.5" thickTop="1" thickBot="1"/>
    <row r="5299" s="32" customFormat="1" ht="13.5" thickTop="1" thickBot="1"/>
    <row r="5300" s="32" customFormat="1" ht="13.5" thickTop="1" thickBot="1"/>
    <row r="5301" s="32" customFormat="1" ht="13.5" thickTop="1" thickBot="1"/>
    <row r="5302" s="32" customFormat="1" ht="13.5" thickTop="1" thickBot="1"/>
    <row r="5303" s="32" customFormat="1" ht="13.5" thickTop="1" thickBot="1"/>
    <row r="5304" s="32" customFormat="1" ht="13.5" thickTop="1" thickBot="1"/>
    <row r="5305" s="32" customFormat="1" ht="13.5" thickTop="1" thickBot="1"/>
    <row r="5306" s="32" customFormat="1" ht="13.5" thickTop="1" thickBot="1"/>
    <row r="5307" s="32" customFormat="1" ht="13.5" thickTop="1" thickBot="1"/>
    <row r="5308" s="32" customFormat="1" ht="13.5" thickTop="1" thickBot="1"/>
    <row r="5309" s="32" customFormat="1" ht="13.5" thickTop="1" thickBot="1"/>
    <row r="5310" s="32" customFormat="1" ht="13.5" thickTop="1" thickBot="1"/>
    <row r="5311" s="32" customFormat="1" ht="13.5" thickTop="1" thickBot="1"/>
    <row r="5312" s="32" customFormat="1" ht="13.5" thickTop="1" thickBot="1"/>
    <row r="5313" s="32" customFormat="1" ht="13.5" thickTop="1" thickBot="1"/>
    <row r="5314" s="32" customFormat="1" ht="13.5" thickTop="1" thickBot="1"/>
    <row r="5315" s="32" customFormat="1" ht="13.5" thickTop="1" thickBot="1"/>
    <row r="5316" s="32" customFormat="1" ht="13.5" thickTop="1" thickBot="1"/>
    <row r="5317" s="32" customFormat="1" ht="13.5" thickTop="1" thickBot="1"/>
    <row r="5318" s="32" customFormat="1" ht="13" thickTop="1"/>
    <row r="5319" s="32" customFormat="1"/>
    <row r="5320" s="32" customFormat="1"/>
    <row r="5321" s="32" customFormat="1"/>
    <row r="5322" s="32" customFormat="1"/>
    <row r="5323" s="32" customFormat="1"/>
    <row r="5324" s="32" customFormat="1"/>
    <row r="5325" s="32" customFormat="1"/>
    <row r="5326" s="32" customFormat="1"/>
    <row r="5327" s="32" customFormat="1"/>
    <row r="5328" s="32" customFormat="1"/>
    <row r="5329" s="32" customFormat="1"/>
    <row r="5330" s="32" customFormat="1"/>
    <row r="5331" s="32" customFormat="1" ht="13" thickBot="1"/>
    <row r="5332" s="32" customFormat="1" ht="13.5" thickTop="1" thickBot="1"/>
    <row r="5333" s="32" customFormat="1" ht="13.5" thickTop="1" thickBot="1"/>
    <row r="5334" s="32" customFormat="1" ht="13.5" thickTop="1" thickBot="1"/>
    <row r="5335" s="32" customFormat="1" ht="13.5" thickTop="1" thickBot="1"/>
    <row r="5336" s="32" customFormat="1" ht="13.5" thickTop="1" thickBot="1"/>
    <row r="5337" s="32" customFormat="1" ht="13.5" thickTop="1" thickBot="1"/>
    <row r="5338" s="32" customFormat="1" ht="13.5" thickTop="1" thickBot="1"/>
    <row r="5339" s="32" customFormat="1" ht="13.5" thickTop="1" thickBot="1"/>
    <row r="5340" s="32" customFormat="1" ht="13.5" thickTop="1" thickBot="1"/>
    <row r="5341" s="32" customFormat="1" ht="13.5" thickTop="1" thickBot="1"/>
    <row r="5342" s="32" customFormat="1" ht="13.5" thickTop="1" thickBot="1"/>
    <row r="5343" s="32" customFormat="1" ht="13.5" thickTop="1" thickBot="1"/>
    <row r="5344" s="32" customFormat="1" ht="13.5" thickTop="1" thickBot="1"/>
    <row r="5345" s="32" customFormat="1" ht="13.5" thickTop="1" thickBot="1"/>
    <row r="5346" s="32" customFormat="1" ht="13.5" thickTop="1" thickBot="1"/>
    <row r="5347" s="32" customFormat="1" ht="13.5" thickTop="1" thickBot="1"/>
    <row r="5348" s="32" customFormat="1" ht="13.5" thickTop="1" thickBot="1"/>
    <row r="5349" s="32" customFormat="1" ht="13.5" thickTop="1" thickBot="1"/>
    <row r="5350" s="32" customFormat="1" ht="13.5" thickTop="1" thickBot="1"/>
    <row r="5351" s="32" customFormat="1" ht="13.5" thickTop="1" thickBot="1"/>
    <row r="5352" s="32" customFormat="1" ht="13.5" thickTop="1" thickBot="1"/>
    <row r="5353" s="32" customFormat="1" ht="13.5" thickTop="1" thickBot="1"/>
    <row r="5354" s="32" customFormat="1" ht="13.5" thickTop="1" thickBot="1"/>
    <row r="5355" s="32" customFormat="1" ht="13.5" thickTop="1" thickBot="1"/>
    <row r="5356" s="32" customFormat="1" ht="13.5" thickTop="1" thickBot="1"/>
    <row r="5357" s="32" customFormat="1" ht="13.5" thickTop="1" thickBot="1"/>
    <row r="5358" s="32" customFormat="1" ht="13.5" thickTop="1" thickBot="1"/>
    <row r="5359" s="32" customFormat="1" ht="13.5" thickTop="1" thickBot="1"/>
    <row r="5360" s="32" customFormat="1" ht="13.5" thickTop="1" thickBot="1"/>
    <row r="5361" s="32" customFormat="1" ht="13.5" thickTop="1" thickBot="1"/>
    <row r="5362" s="32" customFormat="1" ht="13.5" thickTop="1" thickBot="1"/>
    <row r="5363" s="32" customFormat="1" ht="13.5" thickTop="1" thickBot="1"/>
    <row r="5364" s="32" customFormat="1" ht="13.5" thickTop="1" thickBot="1"/>
    <row r="5365" s="32" customFormat="1" ht="13.5" thickTop="1" thickBot="1"/>
    <row r="5366" s="32" customFormat="1" ht="13.5" thickTop="1" thickBot="1"/>
    <row r="5367" s="32" customFormat="1" ht="13.5" thickTop="1" thickBot="1"/>
    <row r="5368" s="32" customFormat="1" ht="13.5" thickTop="1" thickBot="1"/>
    <row r="5369" s="32" customFormat="1" ht="13.5" thickTop="1" thickBot="1"/>
    <row r="5370" s="32" customFormat="1" ht="13.5" thickTop="1" thickBot="1"/>
    <row r="5371" s="32" customFormat="1" ht="13.5" thickTop="1" thickBot="1"/>
    <row r="5372" s="32" customFormat="1" ht="13.5" thickTop="1" thickBot="1"/>
    <row r="5373" s="32" customFormat="1" ht="13.5" thickTop="1" thickBot="1"/>
    <row r="5374" s="32" customFormat="1" ht="13.5" thickTop="1" thickBot="1"/>
    <row r="5375" s="32" customFormat="1" ht="13.5" thickTop="1" thickBot="1"/>
    <row r="5376" s="32" customFormat="1" ht="13.5" thickTop="1" thickBot="1"/>
    <row r="5377" s="32" customFormat="1" ht="13.5" thickTop="1" thickBot="1"/>
    <row r="5378" s="32" customFormat="1" ht="13.5" thickTop="1" thickBot="1"/>
    <row r="5379" s="32" customFormat="1" ht="13.5" thickTop="1" thickBot="1"/>
    <row r="5380" s="32" customFormat="1" ht="13.5" thickTop="1" thickBot="1"/>
    <row r="5381" s="32" customFormat="1" ht="13.5" thickTop="1" thickBot="1"/>
    <row r="5382" s="32" customFormat="1" ht="13.5" thickTop="1" thickBot="1"/>
    <row r="5383" s="32" customFormat="1" ht="13.5" thickTop="1" thickBot="1"/>
    <row r="5384" s="32" customFormat="1" ht="13.5" thickTop="1" thickBot="1"/>
    <row r="5385" s="32" customFormat="1" ht="13.5" thickTop="1" thickBot="1"/>
    <row r="5386" s="32" customFormat="1" ht="13.5" thickTop="1" thickBot="1"/>
    <row r="5387" s="32" customFormat="1" ht="13.5" thickTop="1" thickBot="1"/>
    <row r="5388" s="32" customFormat="1" ht="13" thickTop="1"/>
    <row r="5389" s="32" customFormat="1"/>
    <row r="5390" s="32" customFormat="1"/>
    <row r="5391" s="32" customFormat="1"/>
    <row r="5392" s="32" customFormat="1"/>
    <row r="5393" s="32" customFormat="1"/>
    <row r="5394" s="32" customFormat="1"/>
    <row r="5395" s="32" customFormat="1"/>
    <row r="5396" s="32" customFormat="1"/>
    <row r="5397" s="32" customFormat="1"/>
    <row r="5398" s="32" customFormat="1"/>
    <row r="5399" s="32" customFormat="1"/>
    <row r="5400" s="32" customFormat="1"/>
    <row r="5401" s="32" customFormat="1" ht="13" thickBot="1"/>
    <row r="5402" s="32" customFormat="1" ht="13.5" thickTop="1" thickBot="1"/>
    <row r="5403" s="32" customFormat="1" ht="13.5" thickTop="1" thickBot="1"/>
    <row r="5404" s="32" customFormat="1" ht="13.5" thickTop="1" thickBot="1"/>
    <row r="5405" s="32" customFormat="1" ht="13.5" thickTop="1" thickBot="1"/>
    <row r="5406" s="32" customFormat="1" ht="13.5" thickTop="1" thickBot="1"/>
    <row r="5407" s="32" customFormat="1" ht="13.5" thickTop="1" thickBot="1"/>
    <row r="5408" s="32" customFormat="1" ht="13.5" thickTop="1" thickBot="1"/>
    <row r="5409" s="32" customFormat="1" ht="13.5" thickTop="1" thickBot="1"/>
    <row r="5410" s="32" customFormat="1" ht="13.5" thickTop="1" thickBot="1"/>
    <row r="5411" s="32" customFormat="1" ht="13.5" thickTop="1" thickBot="1"/>
    <row r="5412" s="32" customFormat="1" ht="13.5" thickTop="1" thickBot="1"/>
    <row r="5413" s="32" customFormat="1" ht="13.5" thickTop="1" thickBot="1"/>
    <row r="5414" s="32" customFormat="1" ht="13.5" thickTop="1" thickBot="1"/>
    <row r="5415" s="32" customFormat="1" ht="13.5" thickTop="1" thickBot="1"/>
    <row r="5416" s="32" customFormat="1" ht="13.5" thickTop="1" thickBot="1"/>
    <row r="5417" s="32" customFormat="1" ht="13.5" thickTop="1" thickBot="1"/>
    <row r="5418" s="32" customFormat="1" ht="13.5" thickTop="1" thickBot="1"/>
    <row r="5419" s="32" customFormat="1" ht="13.5" thickTop="1" thickBot="1"/>
    <row r="5420" s="32" customFormat="1" ht="13.5" thickTop="1" thickBot="1"/>
    <row r="5421" s="32" customFormat="1" ht="13.5" thickTop="1" thickBot="1"/>
    <row r="5422" s="32" customFormat="1" ht="13.5" thickTop="1" thickBot="1"/>
    <row r="5423" s="32" customFormat="1" ht="13.5" thickTop="1" thickBot="1"/>
    <row r="5424" s="32" customFormat="1" ht="13.5" thickTop="1" thickBot="1"/>
    <row r="5425" s="32" customFormat="1" ht="13.5" thickTop="1" thickBot="1"/>
    <row r="5426" s="32" customFormat="1" ht="13.5" thickTop="1" thickBot="1"/>
    <row r="5427" s="32" customFormat="1" ht="13.5" thickTop="1" thickBot="1"/>
    <row r="5428" s="32" customFormat="1" ht="13.5" thickTop="1" thickBot="1"/>
    <row r="5429" s="32" customFormat="1" ht="13.5" thickTop="1" thickBot="1"/>
    <row r="5430" s="32" customFormat="1" ht="13.5" thickTop="1" thickBot="1"/>
    <row r="5431" s="32" customFormat="1" ht="13.5" thickTop="1" thickBot="1"/>
    <row r="5432" s="32" customFormat="1" ht="13.5" thickTop="1" thickBot="1"/>
    <row r="5433" s="32" customFormat="1" ht="13.5" thickTop="1" thickBot="1"/>
    <row r="5434" s="32" customFormat="1" ht="13.5" thickTop="1" thickBot="1"/>
    <row r="5435" s="32" customFormat="1" ht="13.5" thickTop="1" thickBot="1"/>
    <row r="5436" s="32" customFormat="1" ht="13.5" thickTop="1" thickBot="1"/>
    <row r="5437" s="32" customFormat="1" ht="13.5" thickTop="1" thickBot="1"/>
    <row r="5438" s="32" customFormat="1" ht="13.5" thickTop="1" thickBot="1"/>
    <row r="5439" s="32" customFormat="1" ht="13.5" thickTop="1" thickBot="1"/>
    <row r="5440" s="32" customFormat="1" ht="13.5" thickTop="1" thickBot="1"/>
    <row r="5441" s="32" customFormat="1" ht="13.5" thickTop="1" thickBot="1"/>
    <row r="5442" s="32" customFormat="1" ht="13.5" thickTop="1" thickBot="1"/>
    <row r="5443" s="32" customFormat="1" ht="13.5" thickTop="1" thickBot="1"/>
    <row r="5444" s="32" customFormat="1" ht="13.5" thickTop="1" thickBot="1"/>
    <row r="5445" s="32" customFormat="1" ht="13.5" thickTop="1" thickBot="1"/>
    <row r="5446" s="32" customFormat="1" ht="13.5" thickTop="1" thickBot="1"/>
    <row r="5447" s="32" customFormat="1" ht="13.5" thickTop="1" thickBot="1"/>
    <row r="5448" s="32" customFormat="1" ht="13.5" thickTop="1" thickBot="1"/>
    <row r="5449" s="32" customFormat="1" ht="13.5" thickTop="1" thickBot="1"/>
    <row r="5450" s="32" customFormat="1" ht="13.5" thickTop="1" thickBot="1"/>
    <row r="5451" s="32" customFormat="1" ht="13.5" thickTop="1" thickBot="1"/>
    <row r="5452" s="32" customFormat="1" ht="13.5" thickTop="1" thickBot="1"/>
    <row r="5453" s="32" customFormat="1" ht="13.5" thickTop="1" thickBot="1"/>
    <row r="5454" s="32" customFormat="1" ht="13.5" thickTop="1" thickBot="1"/>
    <row r="5455" s="32" customFormat="1" ht="13.5" thickTop="1" thickBot="1"/>
    <row r="5456" s="32" customFormat="1" ht="13.5" thickTop="1" thickBot="1"/>
    <row r="5457" s="32" customFormat="1" ht="13.5" thickTop="1" thickBot="1"/>
    <row r="5458" s="32" customFormat="1" ht="13" thickTop="1"/>
    <row r="5459" s="32" customFormat="1"/>
    <row r="5460" s="32" customFormat="1"/>
    <row r="5461" s="32" customFormat="1"/>
    <row r="5462" s="32" customFormat="1"/>
    <row r="5463" s="32" customFormat="1"/>
    <row r="5464" s="32" customFormat="1"/>
    <row r="5465" s="32" customFormat="1"/>
    <row r="5466" s="32" customFormat="1"/>
    <row r="5467" s="32" customFormat="1"/>
    <row r="5468" s="32" customFormat="1"/>
    <row r="5469" s="32" customFormat="1"/>
    <row r="5470" s="32" customFormat="1"/>
    <row r="5471" s="32" customFormat="1" ht="13" thickBot="1"/>
    <row r="5472" s="32" customFormat="1" ht="13.5" thickTop="1" thickBot="1"/>
    <row r="5473" s="32" customFormat="1" ht="13.5" thickTop="1" thickBot="1"/>
    <row r="5474" s="32" customFormat="1" ht="13.5" thickTop="1" thickBot="1"/>
    <row r="5475" s="32" customFormat="1" ht="13.5" thickTop="1" thickBot="1"/>
    <row r="5476" s="32" customFormat="1" ht="13.5" thickTop="1" thickBot="1"/>
    <row r="5477" s="32" customFormat="1" ht="13.5" thickTop="1" thickBot="1"/>
    <row r="5478" s="32" customFormat="1" ht="13.5" thickTop="1" thickBot="1"/>
    <row r="5479" s="32" customFormat="1" ht="13.5" thickTop="1" thickBot="1"/>
    <row r="5480" s="32" customFormat="1" ht="13.5" thickTop="1" thickBot="1"/>
    <row r="5481" s="32" customFormat="1" ht="13.5" thickTop="1" thickBot="1"/>
    <row r="5482" s="32" customFormat="1" ht="13.5" thickTop="1" thickBot="1"/>
    <row r="5483" s="32" customFormat="1" ht="13.5" thickTop="1" thickBot="1"/>
    <row r="5484" s="32" customFormat="1" ht="13.5" thickTop="1" thickBot="1"/>
    <row r="5485" s="32" customFormat="1" ht="13.5" thickTop="1" thickBot="1"/>
    <row r="5486" s="32" customFormat="1" ht="13.5" thickTop="1" thickBot="1"/>
    <row r="5487" s="32" customFormat="1" ht="13.5" thickTop="1" thickBot="1"/>
    <row r="5488" s="32" customFormat="1" ht="13.5" thickTop="1" thickBot="1"/>
    <row r="5489" s="32" customFormat="1" ht="13.5" thickTop="1" thickBot="1"/>
    <row r="5490" s="32" customFormat="1" ht="13.5" thickTop="1" thickBot="1"/>
    <row r="5491" s="32" customFormat="1" ht="13.5" thickTop="1" thickBot="1"/>
    <row r="5492" s="32" customFormat="1" ht="13.5" thickTop="1" thickBot="1"/>
    <row r="5493" s="32" customFormat="1" ht="13.5" thickTop="1" thickBot="1"/>
    <row r="5494" s="32" customFormat="1" ht="13.5" thickTop="1" thickBot="1"/>
    <row r="5495" s="32" customFormat="1" ht="13.5" thickTop="1" thickBot="1"/>
    <row r="5496" s="32" customFormat="1" ht="13.5" thickTop="1" thickBot="1"/>
    <row r="5497" s="32" customFormat="1" ht="13.5" thickTop="1" thickBot="1"/>
    <row r="5498" s="32" customFormat="1" ht="13.5" thickTop="1" thickBot="1"/>
    <row r="5499" s="32" customFormat="1" ht="13.5" thickTop="1" thickBot="1"/>
    <row r="5500" s="32" customFormat="1" ht="13.5" thickTop="1" thickBot="1"/>
    <row r="5501" s="32" customFormat="1" ht="13.5" thickTop="1" thickBot="1"/>
    <row r="5502" s="32" customFormat="1" ht="13.5" thickTop="1" thickBot="1"/>
    <row r="5503" s="32" customFormat="1" ht="13.5" thickTop="1" thickBot="1"/>
    <row r="5504" s="32" customFormat="1" ht="13.5" thickTop="1" thickBot="1"/>
    <row r="5505" s="32" customFormat="1" ht="13.5" thickTop="1" thickBot="1"/>
    <row r="5506" s="32" customFormat="1" ht="13.5" thickTop="1" thickBot="1"/>
    <row r="5507" s="32" customFormat="1" ht="13.5" thickTop="1" thickBot="1"/>
    <row r="5508" s="32" customFormat="1" ht="13.5" thickTop="1" thickBot="1"/>
    <row r="5509" s="32" customFormat="1" ht="13.5" thickTop="1" thickBot="1"/>
    <row r="5510" s="32" customFormat="1" ht="13.5" thickTop="1" thickBot="1"/>
    <row r="5511" s="32" customFormat="1" ht="13.5" thickTop="1" thickBot="1"/>
    <row r="5512" s="32" customFormat="1" ht="13.5" thickTop="1" thickBot="1"/>
    <row r="5513" s="32" customFormat="1" ht="13.5" thickTop="1" thickBot="1"/>
    <row r="5514" s="32" customFormat="1" ht="13.5" thickTop="1" thickBot="1"/>
    <row r="5515" s="32" customFormat="1" ht="13.5" thickTop="1" thickBot="1"/>
    <row r="5516" s="32" customFormat="1" ht="13.5" thickTop="1" thickBot="1"/>
    <row r="5517" s="32" customFormat="1" ht="13.5" thickTop="1" thickBot="1"/>
    <row r="5518" s="32" customFormat="1" ht="13.5" thickTop="1" thickBot="1"/>
    <row r="5519" s="32" customFormat="1" ht="13.5" thickTop="1" thickBot="1"/>
    <row r="5520" s="32" customFormat="1" ht="13.5" thickTop="1" thickBot="1"/>
    <row r="5521" s="32" customFormat="1" ht="13.5" thickTop="1" thickBot="1"/>
    <row r="5522" s="32" customFormat="1" ht="13.5" thickTop="1" thickBot="1"/>
    <row r="5523" s="32" customFormat="1" ht="13.5" thickTop="1" thickBot="1"/>
    <row r="5524" s="32" customFormat="1" ht="13.5" thickTop="1" thickBot="1"/>
    <row r="5525" s="32" customFormat="1" ht="13.5" thickTop="1" thickBot="1"/>
    <row r="5526" s="32" customFormat="1" ht="13.5" thickTop="1" thickBot="1"/>
    <row r="5527" s="32" customFormat="1" ht="13.5" thickTop="1" thickBot="1"/>
    <row r="5528" s="32" customFormat="1" ht="13" thickTop="1"/>
    <row r="5529" s="32" customFormat="1"/>
    <row r="5530" s="32" customFormat="1"/>
    <row r="5531" s="32" customFormat="1"/>
    <row r="5532" s="32" customFormat="1"/>
    <row r="5533" s="32" customFormat="1"/>
    <row r="5534" s="32" customFormat="1"/>
    <row r="5535" s="32" customFormat="1"/>
    <row r="5536" s="32" customFormat="1"/>
    <row r="5537" s="32" customFormat="1"/>
    <row r="5538" s="32" customFormat="1"/>
    <row r="5539" s="32" customFormat="1"/>
    <row r="5540" s="32" customFormat="1"/>
    <row r="5541" s="32" customFormat="1" ht="13" thickBot="1"/>
    <row r="5542" s="32" customFormat="1" ht="13.5" thickTop="1" thickBot="1"/>
    <row r="5543" s="32" customFormat="1" ht="13.5" thickTop="1" thickBot="1"/>
    <row r="5544" s="32" customFormat="1" ht="13.5" thickTop="1" thickBot="1"/>
    <row r="5545" s="32" customFormat="1" ht="13.5" thickTop="1" thickBot="1"/>
    <row r="5546" s="32" customFormat="1" ht="13.5" thickTop="1" thickBot="1"/>
    <row r="5547" s="32" customFormat="1" ht="13.5" thickTop="1" thickBot="1"/>
    <row r="5548" s="32" customFormat="1" ht="13.5" thickTop="1" thickBot="1"/>
    <row r="5549" s="32" customFormat="1" ht="13.5" thickTop="1" thickBot="1"/>
    <row r="5550" s="32" customFormat="1" ht="13.5" thickTop="1" thickBot="1"/>
    <row r="5551" s="32" customFormat="1" ht="13.5" thickTop="1" thickBot="1"/>
    <row r="5552" s="32" customFormat="1" ht="13.5" thickTop="1" thickBot="1"/>
    <row r="5553" s="32" customFormat="1" ht="13.5" thickTop="1" thickBot="1"/>
    <row r="5554" s="32" customFormat="1" ht="13.5" thickTop="1" thickBot="1"/>
    <row r="5555" s="32" customFormat="1" ht="13.5" thickTop="1" thickBot="1"/>
    <row r="5556" s="32" customFormat="1" ht="13.5" thickTop="1" thickBot="1"/>
    <row r="5557" s="32" customFormat="1" ht="13.5" thickTop="1" thickBot="1"/>
    <row r="5558" s="32" customFormat="1" ht="13.5" thickTop="1" thickBot="1"/>
    <row r="5559" s="32" customFormat="1" ht="13.5" thickTop="1" thickBot="1"/>
    <row r="5560" s="32" customFormat="1" ht="13.5" thickTop="1" thickBot="1"/>
    <row r="5561" s="32" customFormat="1" ht="13.5" thickTop="1" thickBot="1"/>
    <row r="5562" s="32" customFormat="1" ht="13.5" thickTop="1" thickBot="1"/>
    <row r="5563" s="32" customFormat="1" ht="13.5" thickTop="1" thickBot="1"/>
    <row r="5564" s="32" customFormat="1" ht="13.5" thickTop="1" thickBot="1"/>
    <row r="5565" s="32" customFormat="1" ht="13.5" thickTop="1" thickBot="1"/>
    <row r="5566" s="32" customFormat="1" ht="13.5" thickTop="1" thickBot="1"/>
    <row r="5567" s="32" customFormat="1" ht="13.5" thickTop="1" thickBot="1"/>
    <row r="5568" s="32" customFormat="1" ht="13.5" thickTop="1" thickBot="1"/>
    <row r="5569" s="32" customFormat="1" ht="13.5" thickTop="1" thickBot="1"/>
    <row r="5570" s="32" customFormat="1" ht="13.5" thickTop="1" thickBot="1"/>
    <row r="5571" s="32" customFormat="1" ht="13.5" thickTop="1" thickBot="1"/>
    <row r="5572" s="32" customFormat="1" ht="13.5" thickTop="1" thickBot="1"/>
    <row r="5573" s="32" customFormat="1" ht="13.5" thickTop="1" thickBot="1"/>
    <row r="5574" s="32" customFormat="1" ht="13.5" thickTop="1" thickBot="1"/>
    <row r="5575" s="32" customFormat="1" ht="13.5" thickTop="1" thickBot="1"/>
    <row r="5576" s="32" customFormat="1" ht="13.5" thickTop="1" thickBot="1"/>
    <row r="5577" s="32" customFormat="1" ht="13.5" thickTop="1" thickBot="1"/>
    <row r="5578" s="32" customFormat="1" ht="13.5" thickTop="1" thickBot="1"/>
    <row r="5579" s="32" customFormat="1" ht="13.5" thickTop="1" thickBot="1"/>
    <row r="5580" s="32" customFormat="1" ht="13.5" thickTop="1" thickBot="1"/>
    <row r="5581" s="32" customFormat="1" ht="13.5" thickTop="1" thickBot="1"/>
    <row r="5582" s="32" customFormat="1" ht="13.5" thickTop="1" thickBot="1"/>
    <row r="5583" s="32" customFormat="1" ht="13.5" thickTop="1" thickBot="1"/>
    <row r="5584" s="32" customFormat="1" ht="13.5" thickTop="1" thickBot="1"/>
    <row r="5585" s="32" customFormat="1" ht="13.5" thickTop="1" thickBot="1"/>
    <row r="5586" s="32" customFormat="1" ht="13.5" thickTop="1" thickBot="1"/>
    <row r="5587" s="32" customFormat="1" ht="13.5" thickTop="1" thickBot="1"/>
    <row r="5588" s="32" customFormat="1" ht="13.5" thickTop="1" thickBot="1"/>
    <row r="5589" s="32" customFormat="1" ht="13.5" thickTop="1" thickBot="1"/>
    <row r="5590" s="32" customFormat="1" ht="13.5" thickTop="1" thickBot="1"/>
    <row r="5591" s="32" customFormat="1" ht="13.5" thickTop="1" thickBot="1"/>
    <row r="5592" s="32" customFormat="1" ht="13.5" thickTop="1" thickBot="1"/>
    <row r="5593" s="32" customFormat="1" ht="13.5" thickTop="1" thickBot="1"/>
    <row r="5594" s="32" customFormat="1" ht="13.5" thickTop="1" thickBot="1"/>
    <row r="5595" s="32" customFormat="1" ht="13.5" thickTop="1" thickBot="1"/>
    <row r="5596" s="32" customFormat="1" ht="13.5" thickTop="1" thickBot="1"/>
    <row r="5597" s="32" customFormat="1" ht="13.5" thickTop="1" thickBot="1"/>
    <row r="5598" s="32" customFormat="1" ht="13" thickTop="1"/>
    <row r="5599" s="32" customFormat="1"/>
    <row r="5600" s="32" customFormat="1"/>
    <row r="5601" s="32" customFormat="1"/>
    <row r="5602" s="32" customFormat="1"/>
    <row r="5603" s="32" customFormat="1"/>
    <row r="5604" s="32" customFormat="1"/>
    <row r="5605" s="32" customFormat="1"/>
    <row r="5606" s="32" customFormat="1"/>
    <row r="5607" s="32" customFormat="1"/>
    <row r="5608" s="32" customFormat="1"/>
    <row r="5609" s="32" customFormat="1"/>
    <row r="5610" s="32" customFormat="1"/>
    <row r="5611" s="32" customFormat="1" ht="13" thickBot="1"/>
    <row r="5612" s="32" customFormat="1" ht="13.5" thickTop="1" thickBot="1"/>
    <row r="5613" s="32" customFormat="1" ht="13.5" thickTop="1" thickBot="1"/>
    <row r="5614" s="32" customFormat="1" ht="13.5" thickTop="1" thickBot="1"/>
    <row r="5615" s="32" customFormat="1" ht="13.5" thickTop="1" thickBot="1"/>
    <row r="5616" s="32" customFormat="1" ht="13.5" thickTop="1" thickBot="1"/>
    <row r="5617" s="32" customFormat="1" ht="13.5" thickTop="1" thickBot="1"/>
    <row r="5618" s="32" customFormat="1" ht="13.5" thickTop="1" thickBot="1"/>
    <row r="5619" s="32" customFormat="1" ht="13.5" thickTop="1" thickBot="1"/>
    <row r="5620" s="32" customFormat="1" ht="13.5" thickTop="1" thickBot="1"/>
    <row r="5621" s="32" customFormat="1" ht="13.5" thickTop="1" thickBot="1"/>
    <row r="5622" s="32" customFormat="1" ht="13.5" thickTop="1" thickBot="1"/>
    <row r="5623" s="32" customFormat="1" ht="13.5" thickTop="1" thickBot="1"/>
    <row r="5624" s="32" customFormat="1" ht="13.5" thickTop="1" thickBot="1"/>
    <row r="5625" s="32" customFormat="1" ht="13.5" thickTop="1" thickBot="1"/>
    <row r="5626" s="32" customFormat="1" ht="13.5" thickTop="1" thickBot="1"/>
    <row r="5627" s="32" customFormat="1" ht="13.5" thickTop="1" thickBot="1"/>
    <row r="5628" s="32" customFormat="1" ht="13.5" thickTop="1" thickBot="1"/>
    <row r="5629" s="32" customFormat="1" ht="13.5" thickTop="1" thickBot="1"/>
    <row r="5630" s="32" customFormat="1" ht="13.5" thickTop="1" thickBot="1"/>
    <row r="5631" s="32" customFormat="1" ht="13.5" thickTop="1" thickBot="1"/>
    <row r="5632" s="32" customFormat="1" ht="13.5" thickTop="1" thickBot="1"/>
    <row r="5633" s="32" customFormat="1" ht="13.5" thickTop="1" thickBot="1"/>
    <row r="5634" s="32" customFormat="1" ht="13.5" thickTop="1" thickBot="1"/>
    <row r="5635" s="32" customFormat="1" ht="13.5" thickTop="1" thickBot="1"/>
    <row r="5636" s="32" customFormat="1" ht="13.5" thickTop="1" thickBot="1"/>
    <row r="5637" s="32" customFormat="1" ht="13.5" thickTop="1" thickBot="1"/>
    <row r="5638" s="32" customFormat="1" ht="13.5" thickTop="1" thickBot="1"/>
    <row r="5639" s="32" customFormat="1" ht="13.5" thickTop="1" thickBot="1"/>
    <row r="5640" s="32" customFormat="1" ht="13.5" thickTop="1" thickBot="1"/>
    <row r="5641" s="32" customFormat="1" ht="13.5" thickTop="1" thickBot="1"/>
    <row r="5642" s="32" customFormat="1" ht="13.5" thickTop="1" thickBot="1"/>
    <row r="5643" s="32" customFormat="1" ht="13.5" thickTop="1" thickBot="1"/>
    <row r="5644" s="32" customFormat="1" ht="13.5" thickTop="1" thickBot="1"/>
    <row r="5645" s="32" customFormat="1" ht="13.5" thickTop="1" thickBot="1"/>
    <row r="5646" s="32" customFormat="1" ht="13.5" thickTop="1" thickBot="1"/>
    <row r="5647" s="32" customFormat="1" ht="13.5" thickTop="1" thickBot="1"/>
    <row r="5648" s="32" customFormat="1" ht="13.5" thickTop="1" thickBot="1"/>
    <row r="5649" s="32" customFormat="1" ht="13.5" thickTop="1" thickBot="1"/>
    <row r="5650" s="32" customFormat="1" ht="13.5" thickTop="1" thickBot="1"/>
    <row r="5651" s="32" customFormat="1" ht="13.5" thickTop="1" thickBot="1"/>
    <row r="5652" s="32" customFormat="1" ht="13.5" thickTop="1" thickBot="1"/>
    <row r="5653" s="32" customFormat="1" ht="13.5" thickTop="1" thickBot="1"/>
    <row r="5654" s="32" customFormat="1" ht="13.5" thickTop="1" thickBot="1"/>
    <row r="5655" s="32" customFormat="1" ht="13.5" thickTop="1" thickBot="1"/>
    <row r="5656" s="32" customFormat="1" ht="13.5" thickTop="1" thickBot="1"/>
    <row r="5657" s="32" customFormat="1" ht="13.5" thickTop="1" thickBot="1"/>
    <row r="5658" s="32" customFormat="1" ht="13.5" thickTop="1" thickBot="1"/>
    <row r="5659" s="32" customFormat="1" ht="13.5" thickTop="1" thickBot="1"/>
    <row r="5660" s="32" customFormat="1" ht="13.5" thickTop="1" thickBot="1"/>
    <row r="5661" s="32" customFormat="1" ht="13.5" thickTop="1" thickBot="1"/>
    <row r="5662" s="32" customFormat="1" ht="13.5" thickTop="1" thickBot="1"/>
    <row r="5663" s="32" customFormat="1" ht="13.5" thickTop="1" thickBot="1"/>
    <row r="5664" s="32" customFormat="1" ht="13.5" thickTop="1" thickBot="1"/>
    <row r="5665" s="32" customFormat="1" ht="13.5" thickTop="1" thickBot="1"/>
    <row r="5666" s="32" customFormat="1" ht="13.5" thickTop="1" thickBot="1"/>
    <row r="5667" s="32" customFormat="1" ht="13.5" thickTop="1" thickBot="1"/>
    <row r="5668" s="32" customFormat="1" ht="13" thickTop="1"/>
    <row r="5669" s="32" customFormat="1"/>
    <row r="5670" s="32" customFormat="1"/>
    <row r="5671" s="32" customFormat="1"/>
    <row r="5672" s="32" customFormat="1"/>
    <row r="5673" s="32" customFormat="1"/>
    <row r="5674" s="32" customFormat="1"/>
    <row r="5675" s="32" customFormat="1"/>
    <row r="5676" s="32" customFormat="1"/>
    <row r="5677" s="32" customFormat="1"/>
    <row r="5678" s="32" customFormat="1"/>
    <row r="5679" s="32" customFormat="1"/>
    <row r="5680" s="32" customFormat="1"/>
    <row r="5681" s="32" customFormat="1" ht="13" thickBot="1"/>
    <row r="5682" s="32" customFormat="1" ht="13.5" thickTop="1" thickBot="1"/>
    <row r="5683" s="32" customFormat="1" ht="13.5" thickTop="1" thickBot="1"/>
    <row r="5684" s="32" customFormat="1" ht="13.5" thickTop="1" thickBot="1"/>
    <row r="5685" s="32" customFormat="1" ht="13.5" thickTop="1" thickBot="1"/>
    <row r="5686" s="32" customFormat="1" ht="13.5" thickTop="1" thickBot="1"/>
    <row r="5687" s="32" customFormat="1" ht="13.5" thickTop="1" thickBot="1"/>
    <row r="5688" s="32" customFormat="1" ht="13.5" thickTop="1" thickBot="1"/>
    <row r="5689" s="32" customFormat="1" ht="13.5" thickTop="1" thickBot="1"/>
    <row r="5690" s="32" customFormat="1" ht="13.5" thickTop="1" thickBot="1"/>
    <row r="5691" s="32" customFormat="1" ht="13.5" thickTop="1" thickBot="1"/>
    <row r="5692" s="32" customFormat="1" ht="13.5" thickTop="1" thickBot="1"/>
    <row r="5693" s="32" customFormat="1" ht="13.5" thickTop="1" thickBot="1"/>
    <row r="5694" s="32" customFormat="1" ht="13.5" thickTop="1" thickBot="1"/>
    <row r="5695" s="32" customFormat="1" ht="13.5" thickTop="1" thickBot="1"/>
    <row r="5696" s="32" customFormat="1" ht="13.5" thickTop="1" thickBot="1"/>
    <row r="5697" s="32" customFormat="1" ht="13.5" thickTop="1" thickBot="1"/>
    <row r="5698" s="32" customFormat="1" ht="13.5" thickTop="1" thickBot="1"/>
    <row r="5699" s="32" customFormat="1" ht="13.5" thickTop="1" thickBot="1"/>
    <row r="5700" s="32" customFormat="1" ht="13.5" thickTop="1" thickBot="1"/>
    <row r="5701" s="32" customFormat="1" ht="13.5" thickTop="1" thickBot="1"/>
    <row r="5702" s="32" customFormat="1" ht="13.5" thickTop="1" thickBot="1"/>
    <row r="5703" s="32" customFormat="1" ht="13.5" thickTop="1" thickBot="1"/>
    <row r="5704" s="32" customFormat="1" ht="13.5" thickTop="1" thickBot="1"/>
    <row r="5705" s="32" customFormat="1" ht="13.5" thickTop="1" thickBot="1"/>
    <row r="5706" s="32" customFormat="1" ht="13.5" thickTop="1" thickBot="1"/>
    <row r="5707" s="32" customFormat="1" ht="13.5" thickTop="1" thickBot="1"/>
    <row r="5708" s="32" customFormat="1" ht="13.5" thickTop="1" thickBot="1"/>
    <row r="5709" s="32" customFormat="1" ht="13.5" thickTop="1" thickBot="1"/>
    <row r="5710" s="32" customFormat="1" ht="13.5" thickTop="1" thickBot="1"/>
    <row r="5711" s="32" customFormat="1" ht="13.5" thickTop="1" thickBot="1"/>
    <row r="5712" s="32" customFormat="1" ht="13.5" thickTop="1" thickBot="1"/>
    <row r="5713" s="32" customFormat="1" ht="13.5" thickTop="1" thickBot="1"/>
    <row r="5714" s="32" customFormat="1" ht="13.5" thickTop="1" thickBot="1"/>
    <row r="5715" s="32" customFormat="1" ht="13.5" thickTop="1" thickBot="1"/>
    <row r="5716" s="32" customFormat="1" ht="13.5" thickTop="1" thickBot="1"/>
    <row r="5717" s="32" customFormat="1" ht="13.5" thickTop="1" thickBot="1"/>
    <row r="5718" s="32" customFormat="1" ht="13.5" thickTop="1" thickBot="1"/>
    <row r="5719" s="32" customFormat="1" ht="13.5" thickTop="1" thickBot="1"/>
    <row r="5720" s="32" customFormat="1" ht="13.5" thickTop="1" thickBot="1"/>
    <row r="5721" s="32" customFormat="1" ht="13.5" thickTop="1" thickBot="1"/>
    <row r="5722" s="32" customFormat="1" ht="13.5" thickTop="1" thickBot="1"/>
    <row r="5723" s="32" customFormat="1" ht="13.5" thickTop="1" thickBot="1"/>
    <row r="5724" s="32" customFormat="1" ht="13.5" thickTop="1" thickBot="1"/>
    <row r="5725" s="32" customFormat="1" ht="13.5" thickTop="1" thickBot="1"/>
    <row r="5726" s="32" customFormat="1" ht="13.5" thickTop="1" thickBot="1"/>
    <row r="5727" s="32" customFormat="1" ht="13.5" thickTop="1" thickBot="1"/>
    <row r="5728" s="32" customFormat="1" ht="13.5" thickTop="1" thickBot="1"/>
    <row r="5729" s="32" customFormat="1" ht="13.5" thickTop="1" thickBot="1"/>
    <row r="5730" s="32" customFormat="1" ht="13.5" thickTop="1" thickBot="1"/>
    <row r="5731" s="32" customFormat="1" ht="13.5" thickTop="1" thickBot="1"/>
    <row r="5732" s="32" customFormat="1" ht="13.5" thickTop="1" thickBot="1"/>
    <row r="5733" s="32" customFormat="1" ht="13.5" thickTop="1" thickBot="1"/>
    <row r="5734" s="32" customFormat="1" ht="13.5" thickTop="1" thickBot="1"/>
    <row r="5735" s="32" customFormat="1" ht="13.5" thickTop="1" thickBot="1"/>
    <row r="5736" s="32" customFormat="1" ht="13.5" thickTop="1" thickBot="1"/>
    <row r="5737" s="32" customFormat="1" ht="13.5" thickTop="1" thickBot="1"/>
    <row r="5738" s="32" customFormat="1" ht="13" thickTop="1"/>
    <row r="5739" s="32" customFormat="1"/>
    <row r="5740" s="32" customFormat="1"/>
    <row r="5741" s="32" customFormat="1"/>
    <row r="5742" s="32" customFormat="1"/>
    <row r="5743" s="32" customFormat="1"/>
    <row r="5744" s="32" customFormat="1"/>
    <row r="5745" s="32" customFormat="1"/>
    <row r="5746" s="32" customFormat="1"/>
    <row r="5747" s="32" customFormat="1"/>
    <row r="5748" s="32" customFormat="1"/>
    <row r="5749" s="32" customFormat="1"/>
    <row r="5750" s="32" customFormat="1"/>
    <row r="5751" s="32" customFormat="1" ht="13" thickBot="1"/>
    <row r="5752" s="32" customFormat="1" ht="13.5" thickTop="1" thickBot="1"/>
    <row r="5753" s="32" customFormat="1" ht="13.5" thickTop="1" thickBot="1"/>
    <row r="5754" s="32" customFormat="1" ht="13.5" thickTop="1" thickBot="1"/>
    <row r="5755" s="32" customFormat="1" ht="13.5" thickTop="1" thickBot="1"/>
    <row r="5756" s="32" customFormat="1" ht="13.5" thickTop="1" thickBot="1"/>
    <row r="5757" s="32" customFormat="1" ht="13.5" thickTop="1" thickBot="1"/>
    <row r="5758" s="32" customFormat="1" ht="13.5" thickTop="1" thickBot="1"/>
    <row r="5759" s="32" customFormat="1" ht="13.5" thickTop="1" thickBot="1"/>
    <row r="5760" s="32" customFormat="1" ht="13.5" thickTop="1" thickBot="1"/>
    <row r="5761" s="32" customFormat="1" ht="13.5" thickTop="1" thickBot="1"/>
    <row r="5762" s="32" customFormat="1" ht="13.5" thickTop="1" thickBot="1"/>
    <row r="5763" s="32" customFormat="1" ht="13.5" thickTop="1" thickBot="1"/>
    <row r="5764" s="32" customFormat="1" ht="13.5" thickTop="1" thickBot="1"/>
    <row r="5765" s="32" customFormat="1" ht="13.5" thickTop="1" thickBot="1"/>
    <row r="5766" s="32" customFormat="1" ht="13.5" thickTop="1" thickBot="1"/>
    <row r="5767" s="32" customFormat="1" ht="13.5" thickTop="1" thickBot="1"/>
    <row r="5768" s="32" customFormat="1" ht="13.5" thickTop="1" thickBot="1"/>
    <row r="5769" s="32" customFormat="1" ht="13.5" thickTop="1" thickBot="1"/>
    <row r="5770" s="32" customFormat="1" ht="13.5" thickTop="1" thickBot="1"/>
    <row r="5771" s="32" customFormat="1" ht="13.5" thickTop="1" thickBot="1"/>
    <row r="5772" s="32" customFormat="1" ht="13.5" thickTop="1" thickBot="1"/>
    <row r="5773" s="32" customFormat="1" ht="13.5" thickTop="1" thickBot="1"/>
    <row r="5774" s="32" customFormat="1" ht="13.5" thickTop="1" thickBot="1"/>
    <row r="5775" s="32" customFormat="1" ht="13.5" thickTop="1" thickBot="1"/>
    <row r="5776" s="32" customFormat="1" ht="13.5" thickTop="1" thickBot="1"/>
    <row r="5777" s="32" customFormat="1" ht="13.5" thickTop="1" thickBot="1"/>
    <row r="5778" s="32" customFormat="1" ht="13.5" thickTop="1" thickBot="1"/>
    <row r="5779" s="32" customFormat="1" ht="13.5" thickTop="1" thickBot="1"/>
    <row r="5780" s="32" customFormat="1" ht="13.5" thickTop="1" thickBot="1"/>
    <row r="5781" s="32" customFormat="1" ht="13.5" thickTop="1" thickBot="1"/>
    <row r="5782" s="32" customFormat="1" ht="13.5" thickTop="1" thickBot="1"/>
    <row r="5783" s="32" customFormat="1" ht="13.5" thickTop="1" thickBot="1"/>
    <row r="5784" s="32" customFormat="1" ht="13.5" thickTop="1" thickBot="1"/>
    <row r="5785" s="32" customFormat="1" ht="13.5" thickTop="1" thickBot="1"/>
    <row r="5786" s="32" customFormat="1" ht="13.5" thickTop="1" thickBot="1"/>
    <row r="5787" s="32" customFormat="1" ht="13.5" thickTop="1" thickBot="1"/>
    <row r="5788" s="32" customFormat="1" ht="13.5" thickTop="1" thickBot="1"/>
    <row r="5789" s="32" customFormat="1" ht="13.5" thickTop="1" thickBot="1"/>
    <row r="5790" s="32" customFormat="1" ht="13.5" thickTop="1" thickBot="1"/>
    <row r="5791" s="32" customFormat="1" ht="13.5" thickTop="1" thickBot="1"/>
    <row r="5792" s="32" customFormat="1" ht="13.5" thickTop="1" thickBot="1"/>
    <row r="5793" s="32" customFormat="1" ht="13.5" thickTop="1" thickBot="1"/>
    <row r="5794" s="32" customFormat="1" ht="13.5" thickTop="1" thickBot="1"/>
    <row r="5795" s="32" customFormat="1" ht="13.5" thickTop="1" thickBot="1"/>
    <row r="5796" s="32" customFormat="1" ht="13.5" thickTop="1" thickBot="1"/>
    <row r="5797" s="32" customFormat="1" ht="13.5" thickTop="1" thickBot="1"/>
    <row r="5798" s="32" customFormat="1" ht="13.5" thickTop="1" thickBot="1"/>
    <row r="5799" s="32" customFormat="1" ht="13.5" thickTop="1" thickBot="1"/>
    <row r="5800" s="32" customFormat="1" ht="13.5" thickTop="1" thickBot="1"/>
    <row r="5801" s="32" customFormat="1" ht="13.5" thickTop="1" thickBot="1"/>
    <row r="5802" s="32" customFormat="1" ht="13.5" thickTop="1" thickBot="1"/>
    <row r="5803" s="32" customFormat="1" ht="13.5" thickTop="1" thickBot="1"/>
    <row r="5804" s="32" customFormat="1" ht="13.5" thickTop="1" thickBot="1"/>
    <row r="5805" s="32" customFormat="1" ht="13.5" thickTop="1" thickBot="1"/>
    <row r="5806" s="32" customFormat="1" ht="13.5" thickTop="1" thickBot="1"/>
    <row r="5807" s="32" customFormat="1" ht="13.5" thickTop="1" thickBot="1"/>
    <row r="5808" s="32" customFormat="1" ht="13" thickTop="1"/>
    <row r="5809" s="32" customFormat="1"/>
    <row r="5810" s="32" customFormat="1"/>
    <row r="5811" s="32" customFormat="1"/>
    <row r="5812" s="32" customFormat="1"/>
    <row r="5813" s="32" customFormat="1"/>
    <row r="5814" s="32" customFormat="1"/>
    <row r="5815" s="32" customFormat="1"/>
    <row r="5816" s="32" customFormat="1"/>
    <row r="5817" s="32" customFormat="1"/>
    <row r="5818" s="32" customFormat="1"/>
    <row r="5819" s="32" customFormat="1"/>
    <row r="5820" s="32" customFormat="1"/>
    <row r="5821" s="32" customFormat="1" ht="13" thickBot="1"/>
    <row r="5822" s="32" customFormat="1" ht="13.5" thickTop="1" thickBot="1"/>
    <row r="5823" s="32" customFormat="1" ht="13.5" thickTop="1" thickBot="1"/>
    <row r="5824" s="32" customFormat="1" ht="13.5" thickTop="1" thickBot="1"/>
    <row r="5825" s="32" customFormat="1" ht="13.5" thickTop="1" thickBot="1"/>
    <row r="5826" s="32" customFormat="1" ht="13.5" thickTop="1" thickBot="1"/>
    <row r="5827" s="32" customFormat="1" ht="13.5" thickTop="1" thickBot="1"/>
    <row r="5828" s="32" customFormat="1" ht="13.5" thickTop="1" thickBot="1"/>
    <row r="5829" s="32" customFormat="1" ht="13.5" thickTop="1" thickBot="1"/>
    <row r="5830" s="32" customFormat="1" ht="13.5" thickTop="1" thickBot="1"/>
    <row r="5831" s="32" customFormat="1" ht="13.5" thickTop="1" thickBot="1"/>
    <row r="5832" s="32" customFormat="1" ht="13.5" thickTop="1" thickBot="1"/>
    <row r="5833" s="32" customFormat="1" ht="13.5" thickTop="1" thickBot="1"/>
    <row r="5834" s="32" customFormat="1" ht="13.5" thickTop="1" thickBot="1"/>
    <row r="5835" s="32" customFormat="1" ht="13.5" thickTop="1" thickBot="1"/>
    <row r="5836" s="32" customFormat="1" ht="13.5" thickTop="1" thickBot="1"/>
    <row r="5837" s="32" customFormat="1" ht="13.5" thickTop="1" thickBot="1"/>
    <row r="5838" s="32" customFormat="1" ht="13.5" thickTop="1" thickBot="1"/>
    <row r="5839" s="32" customFormat="1" ht="13.5" thickTop="1" thickBot="1"/>
    <row r="5840" s="32" customFormat="1" ht="13.5" thickTop="1" thickBot="1"/>
    <row r="5841" s="32" customFormat="1" ht="13.5" thickTop="1" thickBot="1"/>
    <row r="5842" s="32" customFormat="1" ht="13.5" thickTop="1" thickBot="1"/>
    <row r="5843" s="32" customFormat="1" ht="13.5" thickTop="1" thickBot="1"/>
    <row r="5844" s="32" customFormat="1" ht="13.5" thickTop="1" thickBot="1"/>
    <row r="5845" s="32" customFormat="1" ht="13.5" thickTop="1" thickBot="1"/>
    <row r="5846" s="32" customFormat="1" ht="13.5" thickTop="1" thickBot="1"/>
    <row r="5847" s="32" customFormat="1" ht="13.5" thickTop="1" thickBot="1"/>
    <row r="5848" s="32" customFormat="1" ht="13.5" thickTop="1" thickBot="1"/>
    <row r="5849" s="32" customFormat="1" ht="13.5" thickTop="1" thickBot="1"/>
    <row r="5850" s="32" customFormat="1" ht="13.5" thickTop="1" thickBot="1"/>
    <row r="5851" s="32" customFormat="1" ht="13.5" thickTop="1" thickBot="1"/>
    <row r="5852" s="32" customFormat="1" ht="13.5" thickTop="1" thickBot="1"/>
    <row r="5853" s="32" customFormat="1" ht="13.5" thickTop="1" thickBot="1"/>
    <row r="5854" s="32" customFormat="1" ht="13.5" thickTop="1" thickBot="1"/>
    <row r="5855" s="32" customFormat="1" ht="13.5" thickTop="1" thickBot="1"/>
    <row r="5856" s="32" customFormat="1" ht="13.5" thickTop="1" thickBot="1"/>
    <row r="5857" s="32" customFormat="1" ht="13.5" thickTop="1" thickBot="1"/>
    <row r="5858" s="32" customFormat="1" ht="13.5" thickTop="1" thickBot="1"/>
    <row r="5859" s="32" customFormat="1" ht="13.5" thickTop="1" thickBot="1"/>
    <row r="5860" s="32" customFormat="1" ht="13.5" thickTop="1" thickBot="1"/>
    <row r="5861" s="32" customFormat="1" ht="13.5" thickTop="1" thickBot="1"/>
    <row r="5862" s="32" customFormat="1" ht="13.5" thickTop="1" thickBot="1"/>
    <row r="5863" s="32" customFormat="1" ht="13.5" thickTop="1" thickBot="1"/>
    <row r="5864" s="32" customFormat="1" ht="13.5" thickTop="1" thickBot="1"/>
    <row r="5865" s="32" customFormat="1" ht="13.5" thickTop="1" thickBot="1"/>
    <row r="5866" s="32" customFormat="1" ht="13.5" thickTop="1" thickBot="1"/>
    <row r="5867" s="32" customFormat="1" ht="13.5" thickTop="1" thickBot="1"/>
    <row r="5868" s="32" customFormat="1" ht="13.5" thickTop="1" thickBot="1"/>
    <row r="5869" s="32" customFormat="1" ht="13.5" thickTop="1" thickBot="1"/>
    <row r="5870" s="32" customFormat="1" ht="13.5" thickTop="1" thickBot="1"/>
    <row r="5871" s="32" customFormat="1" ht="13.5" thickTop="1" thickBot="1"/>
    <row r="5872" s="32" customFormat="1" ht="13.5" thickTop="1" thickBot="1"/>
    <row r="5873" s="32" customFormat="1" ht="13.5" thickTop="1" thickBot="1"/>
    <row r="5874" s="32" customFormat="1" ht="13.5" thickTop="1" thickBot="1"/>
    <row r="5875" s="32" customFormat="1" ht="13.5" thickTop="1" thickBot="1"/>
    <row r="5876" s="32" customFormat="1" ht="13.5" thickTop="1" thickBot="1"/>
    <row r="5877" s="32" customFormat="1" ht="13.5" thickTop="1" thickBot="1"/>
    <row r="5878" s="32" customFormat="1" ht="13" thickTop="1"/>
    <row r="5879" s="32" customFormat="1"/>
    <row r="5880" s="32" customFormat="1"/>
    <row r="5881" s="32" customFormat="1"/>
    <row r="5882" s="32" customFormat="1"/>
    <row r="5883" s="32" customFormat="1"/>
    <row r="5884" s="32" customFormat="1"/>
    <row r="5885" s="32" customFormat="1"/>
    <row r="5886" s="32" customFormat="1"/>
    <row r="5887" s="32" customFormat="1"/>
    <row r="5888" s="32" customFormat="1"/>
    <row r="5889" s="32" customFormat="1"/>
    <row r="5890" s="32" customFormat="1"/>
    <row r="5891" s="32" customFormat="1" ht="13" thickBot="1"/>
    <row r="5892" s="32" customFormat="1" ht="13.5" thickTop="1" thickBot="1"/>
    <row r="5893" s="32" customFormat="1" ht="13.5" thickTop="1" thickBot="1"/>
    <row r="5894" s="32" customFormat="1" ht="13.5" thickTop="1" thickBot="1"/>
    <row r="5895" s="32" customFormat="1" ht="13.5" thickTop="1" thickBot="1"/>
    <row r="5896" s="32" customFormat="1" ht="13.5" thickTop="1" thickBot="1"/>
    <row r="5897" s="32" customFormat="1" ht="13.5" thickTop="1" thickBot="1"/>
    <row r="5898" s="32" customFormat="1" ht="13.5" thickTop="1" thickBot="1"/>
    <row r="5899" s="32" customFormat="1" ht="13.5" thickTop="1" thickBot="1"/>
    <row r="5900" s="32" customFormat="1" ht="13.5" thickTop="1" thickBot="1"/>
    <row r="5901" s="32" customFormat="1" ht="13.5" thickTop="1" thickBot="1"/>
    <row r="5902" s="32" customFormat="1" ht="13.5" thickTop="1" thickBot="1"/>
    <row r="5903" s="32" customFormat="1" ht="13.5" thickTop="1" thickBot="1"/>
    <row r="5904" s="32" customFormat="1" ht="13.5" thickTop="1" thickBot="1"/>
    <row r="5905" s="32" customFormat="1" ht="13.5" thickTop="1" thickBot="1"/>
    <row r="5906" s="32" customFormat="1" ht="13.5" thickTop="1" thickBot="1"/>
    <row r="5907" s="32" customFormat="1" ht="13.5" thickTop="1" thickBot="1"/>
    <row r="5908" s="32" customFormat="1" ht="13.5" thickTop="1" thickBot="1"/>
    <row r="5909" s="32" customFormat="1" ht="13.5" thickTop="1" thickBot="1"/>
    <row r="5910" s="32" customFormat="1" ht="13.5" thickTop="1" thickBot="1"/>
    <row r="5911" s="32" customFormat="1" ht="13.5" thickTop="1" thickBot="1"/>
    <row r="5912" s="32" customFormat="1" ht="13.5" thickTop="1" thickBot="1"/>
    <row r="5913" s="32" customFormat="1" ht="13.5" thickTop="1" thickBot="1"/>
    <row r="5914" s="32" customFormat="1" ht="13.5" thickTop="1" thickBot="1"/>
    <row r="5915" s="32" customFormat="1" ht="13.5" thickTop="1" thickBot="1"/>
    <row r="5916" s="32" customFormat="1" ht="13.5" thickTop="1" thickBot="1"/>
    <row r="5917" s="32" customFormat="1" ht="13.5" thickTop="1" thickBot="1"/>
    <row r="5918" s="32" customFormat="1" ht="13.5" thickTop="1" thickBot="1"/>
    <row r="5919" s="32" customFormat="1" ht="13.5" thickTop="1" thickBot="1"/>
    <row r="5920" s="32" customFormat="1" ht="13.5" thickTop="1" thickBot="1"/>
    <row r="5921" s="32" customFormat="1" ht="13.5" thickTop="1" thickBot="1"/>
    <row r="5922" s="32" customFormat="1" ht="13.5" thickTop="1" thickBot="1"/>
    <row r="5923" s="32" customFormat="1" ht="13.5" thickTop="1" thickBot="1"/>
    <row r="5924" s="32" customFormat="1" ht="13.5" thickTop="1" thickBot="1"/>
    <row r="5925" s="32" customFormat="1" ht="13.5" thickTop="1" thickBot="1"/>
    <row r="5926" s="32" customFormat="1" ht="13.5" thickTop="1" thickBot="1"/>
    <row r="5927" s="32" customFormat="1" ht="13.5" thickTop="1" thickBot="1"/>
    <row r="5928" s="32" customFormat="1" ht="13.5" thickTop="1" thickBot="1"/>
    <row r="5929" s="32" customFormat="1" ht="13.5" thickTop="1" thickBot="1"/>
    <row r="5930" s="32" customFormat="1" ht="13.5" thickTop="1" thickBot="1"/>
    <row r="5931" s="32" customFormat="1" ht="13.5" thickTop="1" thickBot="1"/>
    <row r="5932" s="32" customFormat="1" ht="13.5" thickTop="1" thickBot="1"/>
    <row r="5933" s="32" customFormat="1" ht="13.5" thickTop="1" thickBot="1"/>
    <row r="5934" s="32" customFormat="1" ht="13.5" thickTop="1" thickBot="1"/>
    <row r="5935" s="32" customFormat="1" ht="13.5" thickTop="1" thickBot="1"/>
    <row r="5936" s="32" customFormat="1" ht="13.5" thickTop="1" thickBot="1"/>
    <row r="5937" s="32" customFormat="1" ht="13.5" thickTop="1" thickBot="1"/>
    <row r="5938" s="32" customFormat="1" ht="13.5" thickTop="1" thickBot="1"/>
    <row r="5939" s="32" customFormat="1" ht="13.5" thickTop="1" thickBot="1"/>
    <row r="5940" s="32" customFormat="1" ht="13.5" thickTop="1" thickBot="1"/>
    <row r="5941" s="32" customFormat="1" ht="13.5" thickTop="1" thickBot="1"/>
    <row r="5942" s="32" customFormat="1" ht="13.5" thickTop="1" thickBot="1"/>
    <row r="5943" s="32" customFormat="1" ht="13.5" thickTop="1" thickBot="1"/>
    <row r="5944" s="32" customFormat="1" ht="13.5" thickTop="1" thickBot="1"/>
    <row r="5945" s="32" customFormat="1" ht="13.5" thickTop="1" thickBot="1"/>
    <row r="5946" s="32" customFormat="1" ht="13.5" thickTop="1" thickBot="1"/>
    <row r="5947" s="32" customFormat="1" ht="13.5" thickTop="1" thickBot="1"/>
    <row r="5948" s="32" customFormat="1" ht="13" thickTop="1"/>
    <row r="5949" s="32" customFormat="1"/>
    <row r="5950" s="32" customFormat="1"/>
    <row r="5951" s="32" customFormat="1"/>
    <row r="5952" s="32" customFormat="1"/>
    <row r="5953" s="32" customFormat="1"/>
    <row r="5954" s="32" customFormat="1"/>
    <row r="5955" s="32" customFormat="1"/>
    <row r="5956" s="32" customFormat="1"/>
    <row r="5957" s="32" customFormat="1"/>
    <row r="5958" s="32" customFormat="1"/>
    <row r="5959" s="32" customFormat="1"/>
    <row r="5960" s="32" customFormat="1"/>
    <row r="5961" s="32" customFormat="1" ht="13" thickBot="1"/>
    <row r="5962" s="32" customFormat="1" ht="13.5" thickTop="1" thickBot="1"/>
    <row r="5963" s="32" customFormat="1" ht="13.5" thickTop="1" thickBot="1"/>
    <row r="5964" s="32" customFormat="1" ht="13.5" thickTop="1" thickBot="1"/>
    <row r="5965" s="32" customFormat="1" ht="13.5" thickTop="1" thickBot="1"/>
    <row r="5966" s="32" customFormat="1" ht="13.5" thickTop="1" thickBot="1"/>
    <row r="5967" s="32" customFormat="1" ht="13.5" thickTop="1" thickBot="1"/>
    <row r="5968" s="32" customFormat="1" ht="13.5" thickTop="1" thickBot="1"/>
    <row r="5969" s="32" customFormat="1" ht="13.5" thickTop="1" thickBot="1"/>
    <row r="5970" s="32" customFormat="1" ht="13.5" thickTop="1" thickBot="1"/>
    <row r="5971" s="32" customFormat="1" ht="13.5" thickTop="1" thickBot="1"/>
    <row r="5972" s="32" customFormat="1" ht="13.5" thickTop="1" thickBot="1"/>
    <row r="5973" s="32" customFormat="1" ht="13.5" thickTop="1" thickBot="1"/>
    <row r="5974" s="32" customFormat="1" ht="13.5" thickTop="1" thickBot="1"/>
    <row r="5975" s="32" customFormat="1" ht="13.5" thickTop="1" thickBot="1"/>
    <row r="5976" s="32" customFormat="1" ht="13.5" thickTop="1" thickBot="1"/>
    <row r="5977" s="32" customFormat="1" ht="13.5" thickTop="1" thickBot="1"/>
    <row r="5978" s="32" customFormat="1" ht="13.5" thickTop="1" thickBot="1"/>
    <row r="5979" s="32" customFormat="1" ht="13.5" thickTop="1" thickBot="1"/>
    <row r="5980" s="32" customFormat="1" ht="13.5" thickTop="1" thickBot="1"/>
    <row r="5981" s="32" customFormat="1" ht="13.5" thickTop="1" thickBot="1"/>
    <row r="5982" s="32" customFormat="1" ht="13.5" thickTop="1" thickBot="1"/>
    <row r="5983" s="32" customFormat="1" ht="13.5" thickTop="1" thickBot="1"/>
    <row r="5984" s="32" customFormat="1" ht="13.5" thickTop="1" thickBot="1"/>
    <row r="5985" s="32" customFormat="1" ht="13.5" thickTop="1" thickBot="1"/>
    <row r="5986" s="32" customFormat="1" ht="13.5" thickTop="1" thickBot="1"/>
    <row r="5987" s="32" customFormat="1" ht="13.5" thickTop="1" thickBot="1"/>
    <row r="5988" s="32" customFormat="1" ht="13.5" thickTop="1" thickBot="1"/>
    <row r="5989" s="32" customFormat="1" ht="13.5" thickTop="1" thickBot="1"/>
    <row r="5990" s="32" customFormat="1" ht="13.5" thickTop="1" thickBot="1"/>
    <row r="5991" s="32" customFormat="1" ht="13.5" thickTop="1" thickBot="1"/>
    <row r="5992" s="32" customFormat="1" ht="13.5" thickTop="1" thickBot="1"/>
    <row r="5993" s="32" customFormat="1" ht="13.5" thickTop="1" thickBot="1"/>
    <row r="5994" s="32" customFormat="1" ht="13.5" thickTop="1" thickBot="1"/>
    <row r="5995" s="32" customFormat="1" ht="13.5" thickTop="1" thickBot="1"/>
    <row r="5996" s="32" customFormat="1" ht="13.5" thickTop="1" thickBot="1"/>
    <row r="5997" s="32" customFormat="1" ht="13.5" thickTop="1" thickBot="1"/>
    <row r="5998" s="32" customFormat="1" ht="13.5" thickTop="1" thickBot="1"/>
    <row r="5999" s="32" customFormat="1" ht="13.5" thickTop="1" thickBot="1"/>
    <row r="6000" s="32" customFormat="1" ht="13.5" thickTop="1" thickBot="1"/>
    <row r="6001" s="32" customFormat="1" ht="13.5" thickTop="1" thickBot="1"/>
    <row r="6002" s="32" customFormat="1" ht="13.5" thickTop="1" thickBot="1"/>
    <row r="6003" s="32" customFormat="1" ht="13.5" thickTop="1" thickBot="1"/>
    <row r="6004" s="32" customFormat="1" ht="13.5" thickTop="1" thickBot="1"/>
    <row r="6005" s="32" customFormat="1" ht="13.5" thickTop="1" thickBot="1"/>
    <row r="6006" s="32" customFormat="1" ht="13.5" thickTop="1" thickBot="1"/>
    <row r="6007" s="32" customFormat="1" ht="13.5" thickTop="1" thickBot="1"/>
    <row r="6008" s="32" customFormat="1" ht="13.5" thickTop="1" thickBot="1"/>
    <row r="6009" s="32" customFormat="1" ht="13.5" thickTop="1" thickBot="1"/>
    <row r="6010" s="32" customFormat="1" ht="13.5" thickTop="1" thickBot="1"/>
    <row r="6011" s="32" customFormat="1" ht="13.5" thickTop="1" thickBot="1"/>
    <row r="6012" s="32" customFormat="1" ht="13.5" thickTop="1" thickBot="1"/>
    <row r="6013" s="32" customFormat="1" ht="13.5" thickTop="1" thickBot="1"/>
    <row r="6014" s="32" customFormat="1" ht="13.5" thickTop="1" thickBot="1"/>
    <row r="6015" s="32" customFormat="1" ht="13.5" thickTop="1" thickBot="1"/>
    <row r="6016" s="32" customFormat="1" ht="13.5" thickTop="1" thickBot="1"/>
    <row r="6017" s="32" customFormat="1" ht="13.5" thickTop="1" thickBot="1"/>
    <row r="6018" s="32" customFormat="1" ht="13" thickTop="1"/>
    <row r="6019" s="32" customFormat="1"/>
    <row r="6020" s="32" customFormat="1"/>
    <row r="6021" s="32" customFormat="1"/>
    <row r="6022" s="32" customFormat="1"/>
    <row r="6023" s="32" customFormat="1"/>
    <row r="6024" s="32" customFormat="1"/>
    <row r="6025" s="32" customFormat="1"/>
    <row r="6026" s="32" customFormat="1"/>
    <row r="6027" s="32" customFormat="1"/>
    <row r="6028" s="32" customFormat="1"/>
    <row r="6029" s="32" customFormat="1"/>
    <row r="6030" s="32" customFormat="1"/>
    <row r="6031" s="32" customFormat="1" ht="13" thickBot="1"/>
    <row r="6032" s="32" customFormat="1" ht="13.5" thickTop="1" thickBot="1"/>
    <row r="6033" s="32" customFormat="1" ht="13.5" thickTop="1" thickBot="1"/>
    <row r="6034" s="32" customFormat="1" ht="13.5" thickTop="1" thickBot="1"/>
    <row r="6035" s="32" customFormat="1" ht="13.5" thickTop="1" thickBot="1"/>
    <row r="6036" s="32" customFormat="1" ht="13.5" thickTop="1" thickBot="1"/>
    <row r="6037" s="32" customFormat="1" ht="13.5" thickTop="1" thickBot="1"/>
    <row r="6038" s="32" customFormat="1" ht="13.5" thickTop="1" thickBot="1"/>
    <row r="6039" s="32" customFormat="1" ht="13.5" thickTop="1" thickBot="1"/>
    <row r="6040" s="32" customFormat="1" ht="13.5" thickTop="1" thickBot="1"/>
    <row r="6041" s="32" customFormat="1" ht="13.5" thickTop="1" thickBot="1"/>
    <row r="6042" s="32" customFormat="1" ht="13.5" thickTop="1" thickBot="1"/>
    <row r="6043" s="32" customFormat="1" ht="13.5" thickTop="1" thickBot="1"/>
    <row r="6044" s="32" customFormat="1" ht="13.5" thickTop="1" thickBot="1"/>
    <row r="6045" s="32" customFormat="1" ht="13.5" thickTop="1" thickBot="1"/>
    <row r="6046" s="32" customFormat="1" ht="13.5" thickTop="1" thickBot="1"/>
    <row r="6047" s="32" customFormat="1" ht="13.5" thickTop="1" thickBot="1"/>
    <row r="6048" s="32" customFormat="1" ht="13.5" thickTop="1" thickBot="1"/>
    <row r="6049" s="32" customFormat="1" ht="13.5" thickTop="1" thickBot="1"/>
    <row r="6050" s="32" customFormat="1" ht="13.5" thickTop="1" thickBot="1"/>
    <row r="6051" s="32" customFormat="1" ht="13.5" thickTop="1" thickBot="1"/>
    <row r="6052" s="32" customFormat="1" ht="13.5" thickTop="1" thickBot="1"/>
    <row r="6053" s="32" customFormat="1" ht="13.5" thickTop="1" thickBot="1"/>
    <row r="6054" s="32" customFormat="1" ht="13.5" thickTop="1" thickBot="1"/>
    <row r="6055" s="32" customFormat="1" ht="13.5" thickTop="1" thickBot="1"/>
    <row r="6056" s="32" customFormat="1" ht="13.5" thickTop="1" thickBot="1"/>
    <row r="6057" s="32" customFormat="1" ht="13.5" thickTop="1" thickBot="1"/>
    <row r="6058" s="32" customFormat="1" ht="13.5" thickTop="1" thickBot="1"/>
    <row r="6059" s="32" customFormat="1" ht="13.5" thickTop="1" thickBot="1"/>
    <row r="6060" s="32" customFormat="1" ht="13.5" thickTop="1" thickBot="1"/>
    <row r="6061" s="32" customFormat="1" ht="13.5" thickTop="1" thickBot="1"/>
    <row r="6062" s="32" customFormat="1" ht="13.5" thickTop="1" thickBot="1"/>
    <row r="6063" s="32" customFormat="1" ht="13.5" thickTop="1" thickBot="1"/>
    <row r="6064" s="32" customFormat="1" ht="13.5" thickTop="1" thickBot="1"/>
    <row r="6065" s="32" customFormat="1" ht="13.5" thickTop="1" thickBot="1"/>
    <row r="6066" s="32" customFormat="1" ht="13.5" thickTop="1" thickBot="1"/>
    <row r="6067" s="32" customFormat="1" ht="13.5" thickTop="1" thickBot="1"/>
    <row r="6068" s="32" customFormat="1" ht="13.5" thickTop="1" thickBot="1"/>
    <row r="6069" s="32" customFormat="1" ht="13.5" thickTop="1" thickBot="1"/>
    <row r="6070" s="32" customFormat="1" ht="13.5" thickTop="1" thickBot="1"/>
    <row r="6071" s="32" customFormat="1" ht="13.5" thickTop="1" thickBot="1"/>
    <row r="6072" s="32" customFormat="1" ht="13.5" thickTop="1" thickBot="1"/>
    <row r="6073" s="32" customFormat="1" ht="13.5" thickTop="1" thickBot="1"/>
    <row r="6074" s="32" customFormat="1" ht="13.5" thickTop="1" thickBot="1"/>
    <row r="6075" s="32" customFormat="1" ht="13.5" thickTop="1" thickBot="1"/>
    <row r="6076" s="32" customFormat="1" ht="13.5" thickTop="1" thickBot="1"/>
    <row r="6077" s="32" customFormat="1" ht="13.5" thickTop="1" thickBot="1"/>
    <row r="6078" s="32" customFormat="1" ht="13.5" thickTop="1" thickBot="1"/>
    <row r="6079" s="32" customFormat="1" ht="13.5" thickTop="1" thickBot="1"/>
    <row r="6080" s="32" customFormat="1" ht="13.5" thickTop="1" thickBot="1"/>
    <row r="6081" s="32" customFormat="1" ht="13.5" thickTop="1" thickBot="1"/>
    <row r="6082" s="32" customFormat="1" ht="13.5" thickTop="1" thickBot="1"/>
    <row r="6083" s="32" customFormat="1" ht="13.5" thickTop="1" thickBot="1"/>
    <row r="6084" s="32" customFormat="1" ht="13.5" thickTop="1" thickBot="1"/>
    <row r="6085" s="32" customFormat="1" ht="13.5" thickTop="1" thickBot="1"/>
    <row r="6086" s="32" customFormat="1" ht="13.5" thickTop="1" thickBot="1"/>
    <row r="6087" s="32" customFormat="1" ht="13.5" thickTop="1" thickBot="1"/>
    <row r="6088" s="32" customFormat="1" ht="13" thickTop="1"/>
    <row r="6089" s="32" customFormat="1"/>
    <row r="6090" s="32" customFormat="1"/>
    <row r="6091" s="32" customFormat="1"/>
    <row r="6092" s="32" customFormat="1"/>
    <row r="6093" s="32" customFormat="1"/>
    <row r="6094" s="32" customFormat="1"/>
    <row r="6095" s="32" customFormat="1"/>
    <row r="6096" s="32" customFormat="1"/>
    <row r="6097" s="32" customFormat="1"/>
    <row r="6098" s="32" customFormat="1"/>
    <row r="6099" s="32" customFormat="1"/>
    <row r="6100" s="32" customFormat="1"/>
    <row r="6101" s="32" customFormat="1" ht="13" thickBot="1"/>
    <row r="6102" s="32" customFormat="1" ht="13.5" thickTop="1" thickBot="1"/>
    <row r="6103" s="32" customFormat="1" ht="13.5" thickTop="1" thickBot="1"/>
    <row r="6104" s="32" customFormat="1" ht="13.5" thickTop="1" thickBot="1"/>
    <row r="6105" s="32" customFormat="1" ht="13.5" thickTop="1" thickBot="1"/>
    <row r="6106" s="32" customFormat="1" ht="13.5" thickTop="1" thickBot="1"/>
    <row r="6107" s="32" customFormat="1" ht="13.5" thickTop="1" thickBot="1"/>
    <row r="6108" s="32" customFormat="1" ht="13.5" thickTop="1" thickBot="1"/>
    <row r="6109" s="32" customFormat="1" ht="13.5" thickTop="1" thickBot="1"/>
    <row r="6110" s="32" customFormat="1" ht="13.5" thickTop="1" thickBot="1"/>
    <row r="6111" s="32" customFormat="1" ht="13.5" thickTop="1" thickBot="1"/>
    <row r="6112" s="32" customFormat="1" ht="13.5" thickTop="1" thickBot="1"/>
    <row r="6113" s="32" customFormat="1" ht="13.5" thickTop="1" thickBot="1"/>
    <row r="6114" s="32" customFormat="1" ht="13.5" thickTop="1" thickBot="1"/>
    <row r="6115" s="32" customFormat="1" ht="13.5" thickTop="1" thickBot="1"/>
    <row r="6116" s="32" customFormat="1" ht="13.5" thickTop="1" thickBot="1"/>
    <row r="6117" s="32" customFormat="1" ht="13.5" thickTop="1" thickBot="1"/>
    <row r="6118" s="32" customFormat="1" ht="13.5" thickTop="1" thickBot="1"/>
    <row r="6119" s="32" customFormat="1" ht="13.5" thickTop="1" thickBot="1"/>
    <row r="6120" s="32" customFormat="1" ht="13.5" thickTop="1" thickBot="1"/>
    <row r="6121" s="32" customFormat="1" ht="13.5" thickTop="1" thickBot="1"/>
    <row r="6122" s="32" customFormat="1" ht="13.5" thickTop="1" thickBot="1"/>
    <row r="6123" s="32" customFormat="1" ht="13.5" thickTop="1" thickBot="1"/>
    <row r="6124" s="32" customFormat="1" ht="13.5" thickTop="1" thickBot="1"/>
    <row r="6125" s="32" customFormat="1" ht="13.5" thickTop="1" thickBot="1"/>
    <row r="6126" s="32" customFormat="1" ht="13.5" thickTop="1" thickBot="1"/>
    <row r="6127" s="32" customFormat="1" ht="13.5" thickTop="1" thickBot="1"/>
    <row r="6128" s="32" customFormat="1" ht="13.5" thickTop="1" thickBot="1"/>
    <row r="6129" s="32" customFormat="1" ht="13.5" thickTop="1" thickBot="1"/>
    <row r="6130" s="32" customFormat="1" ht="13.5" thickTop="1" thickBot="1"/>
    <row r="6131" s="32" customFormat="1" ht="13.5" thickTop="1" thickBot="1"/>
    <row r="6132" s="32" customFormat="1" ht="13.5" thickTop="1" thickBot="1"/>
    <row r="6133" s="32" customFormat="1" ht="13.5" thickTop="1" thickBot="1"/>
    <row r="6134" s="32" customFormat="1" ht="13.5" thickTop="1" thickBot="1"/>
    <row r="6135" s="32" customFormat="1" ht="13.5" thickTop="1" thickBot="1"/>
    <row r="6136" s="32" customFormat="1" ht="13.5" thickTop="1" thickBot="1"/>
    <row r="6137" s="32" customFormat="1" ht="13.5" thickTop="1" thickBot="1"/>
    <row r="6138" s="32" customFormat="1" ht="13.5" thickTop="1" thickBot="1"/>
    <row r="6139" s="32" customFormat="1" ht="13.5" thickTop="1" thickBot="1"/>
    <row r="6140" s="32" customFormat="1" ht="13.5" thickTop="1" thickBot="1"/>
    <row r="6141" s="32" customFormat="1" ht="13.5" thickTop="1" thickBot="1"/>
    <row r="6142" s="32" customFormat="1" ht="13.5" thickTop="1" thickBot="1"/>
    <row r="6143" s="32" customFormat="1" ht="13.5" thickTop="1" thickBot="1"/>
    <row r="6144" s="32" customFormat="1" ht="13.5" thickTop="1" thickBot="1"/>
    <row r="6145" s="32" customFormat="1" ht="13.5" thickTop="1" thickBot="1"/>
    <row r="6146" s="32" customFormat="1" ht="13.5" thickTop="1" thickBot="1"/>
    <row r="6147" s="32" customFormat="1" ht="13.5" thickTop="1" thickBot="1"/>
    <row r="6148" s="32" customFormat="1" ht="13.5" thickTop="1" thickBot="1"/>
    <row r="6149" s="32" customFormat="1" ht="13.5" thickTop="1" thickBot="1"/>
    <row r="6150" s="32" customFormat="1" ht="13.5" thickTop="1" thickBot="1"/>
    <row r="6151" s="32" customFormat="1" ht="13.5" thickTop="1" thickBot="1"/>
    <row r="6152" s="32" customFormat="1" ht="13.5" thickTop="1" thickBot="1"/>
    <row r="6153" s="32" customFormat="1" ht="13.5" thickTop="1" thickBot="1"/>
    <row r="6154" s="32" customFormat="1" ht="13.5" thickTop="1" thickBot="1"/>
    <row r="6155" s="32" customFormat="1" ht="13.5" thickTop="1" thickBot="1"/>
    <row r="6156" s="32" customFormat="1" ht="13.5" thickTop="1" thickBot="1"/>
    <row r="6157" s="32" customFormat="1" ht="13.5" thickTop="1" thickBot="1"/>
    <row r="6158" s="32" customFormat="1" ht="13" thickTop="1"/>
    <row r="6159" s="32" customFormat="1"/>
    <row r="6160" s="32" customFormat="1"/>
    <row r="6161" s="32" customFormat="1"/>
    <row r="6162" s="32" customFormat="1"/>
    <row r="6163" s="32" customFormat="1"/>
    <row r="6164" s="32" customFormat="1"/>
    <row r="6165" s="32" customFormat="1"/>
    <row r="6166" s="32" customFormat="1"/>
    <row r="6167" s="32" customFormat="1"/>
    <row r="6168" s="32" customFormat="1"/>
    <row r="6169" s="32" customFormat="1"/>
    <row r="6170" s="32" customFormat="1"/>
    <row r="6171" s="32" customFormat="1" ht="13" thickBot="1"/>
    <row r="6172" s="32" customFormat="1" ht="13.5" thickTop="1" thickBot="1"/>
    <row r="6173" s="32" customFormat="1" ht="13.5" thickTop="1" thickBot="1"/>
    <row r="6174" s="32" customFormat="1" ht="13.5" thickTop="1" thickBot="1"/>
    <row r="6175" s="32" customFormat="1" ht="13.5" thickTop="1" thickBot="1"/>
    <row r="6176" s="32" customFormat="1" ht="13.5" thickTop="1" thickBot="1"/>
    <row r="6177" s="32" customFormat="1" ht="13.5" thickTop="1" thickBot="1"/>
    <row r="6178" s="32" customFormat="1" ht="13.5" thickTop="1" thickBot="1"/>
    <row r="6179" s="32" customFormat="1" ht="13.5" thickTop="1" thickBot="1"/>
    <row r="6180" s="32" customFormat="1" ht="13.5" thickTop="1" thickBot="1"/>
    <row r="6181" s="32" customFormat="1" ht="13.5" thickTop="1" thickBot="1"/>
    <row r="6182" s="32" customFormat="1" ht="13.5" thickTop="1" thickBot="1"/>
    <row r="6183" s="32" customFormat="1" ht="13.5" thickTop="1" thickBot="1"/>
    <row r="6184" s="32" customFormat="1" ht="13.5" thickTop="1" thickBot="1"/>
    <row r="6185" s="32" customFormat="1" ht="13.5" thickTop="1" thickBot="1"/>
    <row r="6186" s="32" customFormat="1" ht="13.5" thickTop="1" thickBot="1"/>
    <row r="6187" s="32" customFormat="1" ht="13.5" thickTop="1" thickBot="1"/>
    <row r="6188" s="32" customFormat="1" ht="13.5" thickTop="1" thickBot="1"/>
    <row r="6189" s="32" customFormat="1" ht="13.5" thickTop="1" thickBot="1"/>
    <row r="6190" s="32" customFormat="1" ht="13.5" thickTop="1" thickBot="1"/>
    <row r="6191" s="32" customFormat="1" ht="13.5" thickTop="1" thickBot="1"/>
    <row r="6192" s="32" customFormat="1" ht="13.5" thickTop="1" thickBot="1"/>
    <row r="6193" s="32" customFormat="1" ht="13.5" thickTop="1" thickBot="1"/>
    <row r="6194" s="32" customFormat="1" ht="13.5" thickTop="1" thickBot="1"/>
    <row r="6195" s="32" customFormat="1" ht="13.5" thickTop="1" thickBot="1"/>
    <row r="6196" s="32" customFormat="1" ht="13.5" thickTop="1" thickBot="1"/>
    <row r="6197" s="32" customFormat="1" ht="13.5" thickTop="1" thickBot="1"/>
    <row r="6198" s="32" customFormat="1" ht="13.5" thickTop="1" thickBot="1"/>
    <row r="6199" s="32" customFormat="1" ht="13.5" thickTop="1" thickBot="1"/>
    <row r="6200" s="32" customFormat="1" ht="13.5" thickTop="1" thickBot="1"/>
    <row r="6201" s="32" customFormat="1" ht="13.5" thickTop="1" thickBot="1"/>
    <row r="6202" s="32" customFormat="1" ht="13.5" thickTop="1" thickBot="1"/>
    <row r="6203" s="32" customFormat="1" ht="13.5" thickTop="1" thickBot="1"/>
    <row r="6204" s="32" customFormat="1" ht="13.5" thickTop="1" thickBot="1"/>
    <row r="6205" s="32" customFormat="1" ht="13.5" thickTop="1" thickBot="1"/>
    <row r="6206" s="32" customFormat="1" ht="13.5" thickTop="1" thickBot="1"/>
    <row r="6207" s="32" customFormat="1" ht="13.5" thickTop="1" thickBot="1"/>
    <row r="6208" s="32" customFormat="1" ht="13.5" thickTop="1" thickBot="1"/>
    <row r="6209" s="32" customFormat="1" ht="13.5" thickTop="1" thickBot="1"/>
    <row r="6210" s="32" customFormat="1" ht="13.5" thickTop="1" thickBot="1"/>
    <row r="6211" s="32" customFormat="1" ht="13.5" thickTop="1" thickBot="1"/>
    <row r="6212" s="32" customFormat="1" ht="13.5" thickTop="1" thickBot="1"/>
    <row r="6213" s="32" customFormat="1" ht="13.5" thickTop="1" thickBot="1"/>
    <row r="6214" s="32" customFormat="1" ht="13.5" thickTop="1" thickBot="1"/>
    <row r="6215" s="32" customFormat="1" ht="13.5" thickTop="1" thickBot="1"/>
    <row r="6216" s="32" customFormat="1" ht="13.5" thickTop="1" thickBot="1"/>
    <row r="6217" s="32" customFormat="1" ht="13.5" thickTop="1" thickBot="1"/>
    <row r="6218" s="32" customFormat="1" ht="13.5" thickTop="1" thickBot="1"/>
    <row r="6219" s="32" customFormat="1" ht="13.5" thickTop="1" thickBot="1"/>
    <row r="6220" s="32" customFormat="1" ht="13.5" thickTop="1" thickBot="1"/>
    <row r="6221" s="32" customFormat="1" ht="13.5" thickTop="1" thickBot="1"/>
    <row r="6222" s="32" customFormat="1" ht="13.5" thickTop="1" thickBot="1"/>
    <row r="6223" s="32" customFormat="1" ht="13.5" thickTop="1" thickBot="1"/>
    <row r="6224" s="32" customFormat="1" ht="13.5" thickTop="1" thickBot="1"/>
    <row r="6225" s="32" customFormat="1" ht="13.5" thickTop="1" thickBot="1"/>
    <row r="6226" s="32" customFormat="1" ht="13.5" thickTop="1" thickBot="1"/>
    <row r="6227" s="32" customFormat="1" ht="13.5" thickTop="1" thickBot="1"/>
    <row r="6228" s="32" customFormat="1" ht="13" thickTop="1"/>
    <row r="6229" s="32" customFormat="1"/>
    <row r="6230" s="32" customFormat="1"/>
    <row r="6231" s="32" customFormat="1"/>
    <row r="6232" s="32" customFormat="1"/>
    <row r="6233" s="32" customFormat="1"/>
    <row r="6234" s="32" customFormat="1"/>
    <row r="6235" s="32" customFormat="1"/>
    <row r="6236" s="32" customFormat="1"/>
    <row r="6237" s="32" customFormat="1"/>
    <row r="6238" s="32" customFormat="1"/>
    <row r="6239" s="32" customFormat="1"/>
    <row r="6240" s="32" customFormat="1"/>
    <row r="6241" s="32" customFormat="1" ht="13" thickBot="1"/>
    <row r="6242" s="32" customFormat="1" ht="13.5" thickTop="1" thickBot="1"/>
    <row r="6243" s="32" customFormat="1" ht="13.5" thickTop="1" thickBot="1"/>
    <row r="6244" s="32" customFormat="1" ht="13.5" thickTop="1" thickBot="1"/>
    <row r="6245" s="32" customFormat="1" ht="13.5" thickTop="1" thickBot="1"/>
    <row r="6246" s="32" customFormat="1" ht="13.5" thickTop="1" thickBot="1"/>
    <row r="6247" s="32" customFormat="1" ht="13.5" thickTop="1" thickBot="1"/>
    <row r="6248" s="32" customFormat="1" ht="13.5" thickTop="1" thickBot="1"/>
    <row r="6249" s="32" customFormat="1" ht="13.5" thickTop="1" thickBot="1"/>
    <row r="6250" s="32" customFormat="1" ht="13.5" thickTop="1" thickBot="1"/>
    <row r="6251" s="32" customFormat="1" ht="13.5" thickTop="1" thickBot="1"/>
    <row r="6252" s="32" customFormat="1" ht="13.5" thickTop="1" thickBot="1"/>
    <row r="6253" s="32" customFormat="1" ht="13.5" thickTop="1" thickBot="1"/>
    <row r="6254" s="32" customFormat="1" ht="13.5" thickTop="1" thickBot="1"/>
    <row r="6255" s="32" customFormat="1" ht="13.5" thickTop="1" thickBot="1"/>
    <row r="6256" s="32" customFormat="1" ht="13.5" thickTop="1" thickBot="1"/>
    <row r="6257" s="32" customFormat="1" ht="13.5" thickTop="1" thickBot="1"/>
    <row r="6258" s="32" customFormat="1" ht="13.5" thickTop="1" thickBot="1"/>
    <row r="6259" s="32" customFormat="1" ht="13.5" thickTop="1" thickBot="1"/>
    <row r="6260" s="32" customFormat="1" ht="13.5" thickTop="1" thickBot="1"/>
    <row r="6261" s="32" customFormat="1" ht="13.5" thickTop="1" thickBot="1"/>
    <row r="6262" s="32" customFormat="1" ht="13.5" thickTop="1" thickBot="1"/>
    <row r="6263" s="32" customFormat="1" ht="13.5" thickTop="1" thickBot="1"/>
    <row r="6264" s="32" customFormat="1" ht="13.5" thickTop="1" thickBot="1"/>
    <row r="6265" s="32" customFormat="1" ht="13.5" thickTop="1" thickBot="1"/>
    <row r="6266" s="32" customFormat="1" ht="13.5" thickTop="1" thickBot="1"/>
    <row r="6267" s="32" customFormat="1" ht="13.5" thickTop="1" thickBot="1"/>
    <row r="6268" s="32" customFormat="1" ht="13.5" thickTop="1" thickBot="1"/>
    <row r="6269" s="32" customFormat="1" ht="13.5" thickTop="1" thickBot="1"/>
    <row r="6270" s="32" customFormat="1" ht="13.5" thickTop="1" thickBot="1"/>
    <row r="6271" s="32" customFormat="1" ht="13.5" thickTop="1" thickBot="1"/>
    <row r="6272" s="32" customFormat="1" ht="13.5" thickTop="1" thickBot="1"/>
    <row r="6273" s="32" customFormat="1" ht="13.5" thickTop="1" thickBot="1"/>
    <row r="6274" s="32" customFormat="1" ht="13.5" thickTop="1" thickBot="1"/>
    <row r="6275" s="32" customFormat="1" ht="13.5" thickTop="1" thickBot="1"/>
    <row r="6276" s="32" customFormat="1" ht="13.5" thickTop="1" thickBot="1"/>
    <row r="6277" s="32" customFormat="1" ht="13.5" thickTop="1" thickBot="1"/>
    <row r="6278" s="32" customFormat="1" ht="13.5" thickTop="1" thickBot="1"/>
    <row r="6279" s="32" customFormat="1" ht="13.5" thickTop="1" thickBot="1"/>
    <row r="6280" s="32" customFormat="1" ht="13.5" thickTop="1" thickBot="1"/>
    <row r="6281" s="32" customFormat="1" ht="13.5" thickTop="1" thickBot="1"/>
    <row r="6282" s="32" customFormat="1" ht="13.5" thickTop="1" thickBot="1"/>
    <row r="6283" s="32" customFormat="1" ht="13.5" thickTop="1" thickBot="1"/>
    <row r="6284" s="32" customFormat="1" ht="13.5" thickTop="1" thickBot="1"/>
    <row r="6285" s="32" customFormat="1" ht="13.5" thickTop="1" thickBot="1"/>
    <row r="6286" s="32" customFormat="1" ht="13.5" thickTop="1" thickBot="1"/>
    <row r="6287" s="32" customFormat="1" ht="13.5" thickTop="1" thickBot="1"/>
    <row r="6288" s="32" customFormat="1" ht="13.5" thickTop="1" thickBot="1"/>
    <row r="6289" s="32" customFormat="1" ht="13.5" thickTop="1" thickBot="1"/>
    <row r="6290" s="32" customFormat="1" ht="13.5" thickTop="1" thickBot="1"/>
    <row r="6291" s="32" customFormat="1" ht="13.5" thickTop="1" thickBot="1"/>
    <row r="6292" s="32" customFormat="1" ht="13.5" thickTop="1" thickBot="1"/>
    <row r="6293" s="32" customFormat="1" ht="13.5" thickTop="1" thickBot="1"/>
    <row r="6294" s="32" customFormat="1" ht="13.5" thickTop="1" thickBot="1"/>
    <row r="6295" s="32" customFormat="1" ht="13.5" thickTop="1" thickBot="1"/>
    <row r="6296" s="32" customFormat="1" ht="13.5" thickTop="1" thickBot="1"/>
    <row r="6297" s="32" customFormat="1" ht="13.5" thickTop="1" thickBot="1"/>
    <row r="6298" s="32" customFormat="1" ht="13" thickTop="1"/>
    <row r="6299" s="32" customFormat="1"/>
    <row r="6300" s="32" customFormat="1"/>
    <row r="6301" s="32" customFormat="1"/>
    <row r="6302" s="32" customFormat="1"/>
    <row r="6303" s="32" customFormat="1"/>
    <row r="6304" s="32" customFormat="1"/>
    <row r="6305" s="32" customFormat="1"/>
    <row r="6306" s="32" customFormat="1"/>
    <row r="6307" s="32" customFormat="1"/>
    <row r="6308" s="32" customFormat="1"/>
    <row r="6309" s="32" customFormat="1"/>
    <row r="6310" s="32" customFormat="1"/>
    <row r="6311" s="32" customFormat="1" ht="13" thickBot="1"/>
    <row r="6312" s="32" customFormat="1" ht="13.5" thickTop="1" thickBot="1"/>
    <row r="6313" s="32" customFormat="1" ht="13.5" thickTop="1" thickBot="1"/>
    <row r="6314" s="32" customFormat="1" ht="13.5" thickTop="1" thickBot="1"/>
    <row r="6315" s="32" customFormat="1" ht="13.5" thickTop="1" thickBot="1"/>
    <row r="6316" s="32" customFormat="1" ht="13.5" thickTop="1" thickBot="1"/>
    <row r="6317" s="32" customFormat="1" ht="13.5" thickTop="1" thickBot="1"/>
    <row r="6318" s="32" customFormat="1" ht="13.5" thickTop="1" thickBot="1"/>
    <row r="6319" s="32" customFormat="1" ht="13.5" thickTop="1" thickBot="1"/>
    <row r="6320" s="32" customFormat="1" ht="13.5" thickTop="1" thickBot="1"/>
    <row r="6321" s="32" customFormat="1" ht="13.5" thickTop="1" thickBot="1"/>
    <row r="6322" s="32" customFormat="1" ht="13.5" thickTop="1" thickBot="1"/>
    <row r="6323" s="32" customFormat="1" ht="13.5" thickTop="1" thickBot="1"/>
    <row r="6324" s="32" customFormat="1" ht="13.5" thickTop="1" thickBot="1"/>
    <row r="6325" s="32" customFormat="1" ht="13.5" thickTop="1" thickBot="1"/>
    <row r="6326" s="32" customFormat="1" ht="13.5" thickTop="1" thickBot="1"/>
    <row r="6327" s="32" customFormat="1" ht="13.5" thickTop="1" thickBot="1"/>
    <row r="6328" s="32" customFormat="1" ht="13.5" thickTop="1" thickBot="1"/>
    <row r="6329" s="32" customFormat="1" ht="13.5" thickTop="1" thickBot="1"/>
    <row r="6330" s="32" customFormat="1" ht="13.5" thickTop="1" thickBot="1"/>
    <row r="6331" s="32" customFormat="1" ht="13.5" thickTop="1" thickBot="1"/>
    <row r="6332" s="32" customFormat="1" ht="13.5" thickTop="1" thickBot="1"/>
    <row r="6333" s="32" customFormat="1" ht="13.5" thickTop="1" thickBot="1"/>
    <row r="6334" s="32" customFormat="1" ht="13.5" thickTop="1" thickBot="1"/>
    <row r="6335" s="32" customFormat="1" ht="13.5" thickTop="1" thickBot="1"/>
    <row r="6336" s="32" customFormat="1" ht="13.5" thickTop="1" thickBot="1"/>
    <row r="6337" s="32" customFormat="1" ht="13.5" thickTop="1" thickBot="1"/>
    <row r="6338" s="32" customFormat="1" ht="13.5" thickTop="1" thickBot="1"/>
    <row r="6339" s="32" customFormat="1" ht="13.5" thickTop="1" thickBot="1"/>
    <row r="6340" s="32" customFormat="1" ht="13.5" thickTop="1" thickBot="1"/>
    <row r="6341" s="32" customFormat="1" ht="13.5" thickTop="1" thickBot="1"/>
    <row r="6342" s="32" customFormat="1" ht="13.5" thickTop="1" thickBot="1"/>
    <row r="6343" s="32" customFormat="1" ht="13.5" thickTop="1" thickBot="1"/>
    <row r="6344" s="32" customFormat="1" ht="13.5" thickTop="1" thickBot="1"/>
    <row r="6345" s="32" customFormat="1" ht="13.5" thickTop="1" thickBot="1"/>
    <row r="6346" s="32" customFormat="1" ht="13.5" thickTop="1" thickBot="1"/>
    <row r="6347" s="32" customFormat="1" ht="13.5" thickTop="1" thickBot="1"/>
    <row r="6348" s="32" customFormat="1" ht="13.5" thickTop="1" thickBot="1"/>
    <row r="6349" s="32" customFormat="1" ht="13.5" thickTop="1" thickBot="1"/>
    <row r="6350" s="32" customFormat="1" ht="13.5" thickTop="1" thickBot="1"/>
    <row r="6351" s="32" customFormat="1" ht="13.5" thickTop="1" thickBot="1"/>
    <row r="6352" s="32" customFormat="1" ht="13.5" thickTop="1" thickBot="1"/>
    <row r="6353" s="32" customFormat="1" ht="13.5" thickTop="1" thickBot="1"/>
    <row r="6354" s="32" customFormat="1" ht="13.5" thickTop="1" thickBot="1"/>
    <row r="6355" s="32" customFormat="1" ht="13.5" thickTop="1" thickBot="1"/>
    <row r="6356" s="32" customFormat="1" ht="13.5" thickTop="1" thickBot="1"/>
    <row r="6357" s="32" customFormat="1" ht="13.5" thickTop="1" thickBot="1"/>
    <row r="6358" s="32" customFormat="1" ht="13.5" thickTop="1" thickBot="1"/>
    <row r="6359" s="32" customFormat="1" ht="13.5" thickTop="1" thickBot="1"/>
    <row r="6360" s="32" customFormat="1" ht="13.5" thickTop="1" thickBot="1"/>
    <row r="6361" s="32" customFormat="1" ht="13.5" thickTop="1" thickBot="1"/>
    <row r="6362" s="32" customFormat="1" ht="13.5" thickTop="1" thickBot="1"/>
    <row r="6363" s="32" customFormat="1" ht="13.5" thickTop="1" thickBot="1"/>
    <row r="6364" s="32" customFormat="1" ht="13.5" thickTop="1" thickBot="1"/>
    <row r="6365" s="32" customFormat="1" ht="13.5" thickTop="1" thickBot="1"/>
    <row r="6366" s="32" customFormat="1" ht="13.5" thickTop="1" thickBot="1"/>
    <row r="6367" s="32" customFormat="1" ht="13.5" thickTop="1" thickBot="1"/>
    <row r="6368" s="32" customFormat="1" ht="13" thickTop="1"/>
    <row r="6369" s="32" customFormat="1"/>
    <row r="6370" s="32" customFormat="1"/>
    <row r="6371" s="32" customFormat="1"/>
    <row r="6372" s="32" customFormat="1"/>
    <row r="6373" s="32" customFormat="1"/>
    <row r="6374" s="32" customFormat="1"/>
    <row r="6375" s="32" customFormat="1"/>
    <row r="6376" s="32" customFormat="1"/>
    <row r="6377" s="32" customFormat="1"/>
    <row r="6378" s="32" customFormat="1"/>
    <row r="6379" s="32" customFormat="1"/>
    <row r="6380" s="32" customFormat="1"/>
    <row r="6381" s="32" customFormat="1" ht="13" thickBot="1"/>
    <row r="6382" s="32" customFormat="1" ht="13.5" thickTop="1" thickBot="1"/>
    <row r="6383" s="32" customFormat="1" ht="13.5" thickTop="1" thickBot="1"/>
    <row r="6384" s="32" customFormat="1" ht="13.5" thickTop="1" thickBot="1"/>
    <row r="6385" s="32" customFormat="1" ht="13.5" thickTop="1" thickBot="1"/>
    <row r="6386" s="32" customFormat="1" ht="13.5" thickTop="1" thickBot="1"/>
    <row r="6387" s="32" customFormat="1" ht="13.5" thickTop="1" thickBot="1"/>
    <row r="6388" s="32" customFormat="1" ht="13.5" thickTop="1" thickBot="1"/>
    <row r="6389" s="32" customFormat="1" ht="13.5" thickTop="1" thickBot="1"/>
    <row r="6390" s="32" customFormat="1" ht="13.5" thickTop="1" thickBot="1"/>
    <row r="6391" s="32" customFormat="1" ht="13.5" thickTop="1" thickBot="1"/>
    <row r="6392" s="32" customFormat="1" ht="13.5" thickTop="1" thickBot="1"/>
    <row r="6393" s="32" customFormat="1" ht="13.5" thickTop="1" thickBot="1"/>
    <row r="6394" s="32" customFormat="1" ht="13.5" thickTop="1" thickBot="1"/>
    <row r="6395" s="32" customFormat="1" ht="13.5" thickTop="1" thickBot="1"/>
    <row r="6396" s="32" customFormat="1" ht="13.5" thickTop="1" thickBot="1"/>
    <row r="6397" s="32" customFormat="1" ht="13.5" thickTop="1" thickBot="1"/>
    <row r="6398" s="32" customFormat="1" ht="13.5" thickTop="1" thickBot="1"/>
    <row r="6399" s="32" customFormat="1" ht="13.5" thickTop="1" thickBot="1"/>
    <row r="6400" s="32" customFormat="1" ht="13.5" thickTop="1" thickBot="1"/>
    <row r="6401" s="32" customFormat="1" ht="13.5" thickTop="1" thickBot="1"/>
    <row r="6402" s="32" customFormat="1" ht="13.5" thickTop="1" thickBot="1"/>
    <row r="6403" s="32" customFormat="1" ht="13.5" thickTop="1" thickBot="1"/>
    <row r="6404" s="32" customFormat="1" ht="13.5" thickTop="1" thickBot="1"/>
    <row r="6405" s="32" customFormat="1" ht="13.5" thickTop="1" thickBot="1"/>
    <row r="6406" s="32" customFormat="1" ht="13.5" thickTop="1" thickBot="1"/>
    <row r="6407" s="32" customFormat="1" ht="13.5" thickTop="1" thickBot="1"/>
    <row r="6408" s="32" customFormat="1" ht="13.5" thickTop="1" thickBot="1"/>
    <row r="6409" s="32" customFormat="1" ht="13.5" thickTop="1" thickBot="1"/>
    <row r="6410" s="32" customFormat="1" ht="13.5" thickTop="1" thickBot="1"/>
    <row r="6411" s="32" customFormat="1" ht="13.5" thickTop="1" thickBot="1"/>
    <row r="6412" s="32" customFormat="1" ht="13.5" thickTop="1" thickBot="1"/>
    <row r="6413" s="32" customFormat="1" ht="13.5" thickTop="1" thickBot="1"/>
    <row r="6414" s="32" customFormat="1" ht="13.5" thickTop="1" thickBot="1"/>
    <row r="6415" s="32" customFormat="1" ht="13.5" thickTop="1" thickBot="1"/>
    <row r="6416" s="32" customFormat="1" ht="13.5" thickTop="1" thickBot="1"/>
    <row r="6417" s="32" customFormat="1" ht="13.5" thickTop="1" thickBot="1"/>
    <row r="6418" s="32" customFormat="1" ht="13.5" thickTop="1" thickBot="1"/>
    <row r="6419" s="32" customFormat="1" ht="13.5" thickTop="1" thickBot="1"/>
    <row r="6420" s="32" customFormat="1" ht="13.5" thickTop="1" thickBot="1"/>
    <row r="6421" s="32" customFormat="1" ht="13.5" thickTop="1" thickBot="1"/>
    <row r="6422" s="32" customFormat="1" ht="13.5" thickTop="1" thickBot="1"/>
    <row r="6423" s="32" customFormat="1" ht="13.5" thickTop="1" thickBot="1"/>
    <row r="6424" s="32" customFormat="1" ht="13.5" thickTop="1" thickBot="1"/>
    <row r="6425" s="32" customFormat="1" ht="13.5" thickTop="1" thickBot="1"/>
    <row r="6426" s="32" customFormat="1" ht="13.5" thickTop="1" thickBot="1"/>
    <row r="6427" s="32" customFormat="1" ht="13.5" thickTop="1" thickBot="1"/>
    <row r="6428" s="32" customFormat="1" ht="13.5" thickTop="1" thickBot="1"/>
    <row r="6429" s="32" customFormat="1" ht="13.5" thickTop="1" thickBot="1"/>
    <row r="6430" s="32" customFormat="1" ht="13.5" thickTop="1" thickBot="1"/>
    <row r="6431" s="32" customFormat="1" ht="13.5" thickTop="1" thickBot="1"/>
    <row r="6432" s="32" customFormat="1" ht="13.5" thickTop="1" thickBot="1"/>
    <row r="6433" s="32" customFormat="1" ht="13.5" thickTop="1" thickBot="1"/>
    <row r="6434" s="32" customFormat="1" ht="13.5" thickTop="1" thickBot="1"/>
    <row r="6435" s="32" customFormat="1" ht="13.5" thickTop="1" thickBot="1"/>
    <row r="6436" s="32" customFormat="1" ht="13.5" thickTop="1" thickBot="1"/>
    <row r="6437" s="32" customFormat="1" ht="13.5" thickTop="1" thickBot="1"/>
    <row r="6438" s="32" customFormat="1" ht="13" thickTop="1"/>
    <row r="6439" s="32" customFormat="1"/>
    <row r="6440" s="32" customFormat="1"/>
    <row r="6441" s="32" customFormat="1"/>
    <row r="6442" s="32" customFormat="1"/>
    <row r="6443" s="32" customFormat="1"/>
    <row r="6444" s="32" customFormat="1"/>
    <row r="6445" s="32" customFormat="1"/>
    <row r="6446" s="32" customFormat="1"/>
    <row r="6447" s="32" customFormat="1"/>
    <row r="6448" s="32" customFormat="1"/>
    <row r="6449" s="32" customFormat="1"/>
    <row r="6450" s="32" customFormat="1"/>
    <row r="6451" s="32" customFormat="1" ht="13" thickBot="1"/>
    <row r="6452" s="32" customFormat="1" ht="13.5" thickTop="1" thickBot="1"/>
    <row r="6453" s="32" customFormat="1" ht="13.5" thickTop="1" thickBot="1"/>
    <row r="6454" s="32" customFormat="1" ht="13.5" thickTop="1" thickBot="1"/>
    <row r="6455" s="32" customFormat="1" ht="13.5" thickTop="1" thickBot="1"/>
    <row r="6456" s="32" customFormat="1" ht="13.5" thickTop="1" thickBot="1"/>
    <row r="6457" s="32" customFormat="1" ht="13.5" thickTop="1" thickBot="1"/>
    <row r="6458" s="32" customFormat="1" ht="13.5" thickTop="1" thickBot="1"/>
    <row r="6459" s="32" customFormat="1" ht="13.5" thickTop="1" thickBot="1"/>
    <row r="6460" s="32" customFormat="1" ht="13.5" thickTop="1" thickBot="1"/>
    <row r="6461" s="32" customFormat="1" ht="13.5" thickTop="1" thickBot="1"/>
    <row r="6462" s="32" customFormat="1" ht="13.5" thickTop="1" thickBot="1"/>
    <row r="6463" s="32" customFormat="1" ht="13.5" thickTop="1" thickBot="1"/>
    <row r="6464" s="32" customFormat="1" ht="13.5" thickTop="1" thickBot="1"/>
    <row r="6465" s="32" customFormat="1" ht="13.5" thickTop="1" thickBot="1"/>
    <row r="6466" s="32" customFormat="1" ht="13.5" thickTop="1" thickBot="1"/>
    <row r="6467" s="32" customFormat="1" ht="13.5" thickTop="1" thickBot="1"/>
    <row r="6468" s="32" customFormat="1" ht="13.5" thickTop="1" thickBot="1"/>
    <row r="6469" s="32" customFormat="1" ht="13.5" thickTop="1" thickBot="1"/>
    <row r="6470" s="32" customFormat="1" ht="13.5" thickTop="1" thickBot="1"/>
    <row r="6471" s="32" customFormat="1" ht="13.5" thickTop="1" thickBot="1"/>
    <row r="6472" s="32" customFormat="1" ht="13.5" thickTop="1" thickBot="1"/>
    <row r="6473" s="32" customFormat="1" ht="13.5" thickTop="1" thickBot="1"/>
    <row r="6474" s="32" customFormat="1" ht="13.5" thickTop="1" thickBot="1"/>
    <row r="6475" s="32" customFormat="1" ht="13.5" thickTop="1" thickBot="1"/>
    <row r="6476" s="32" customFormat="1" ht="13.5" thickTop="1" thickBot="1"/>
    <row r="6477" s="32" customFormat="1" ht="13.5" thickTop="1" thickBot="1"/>
    <row r="6478" s="32" customFormat="1" ht="13.5" thickTop="1" thickBot="1"/>
    <row r="6479" s="32" customFormat="1" ht="13.5" thickTop="1" thickBot="1"/>
    <row r="6480" s="32" customFormat="1" ht="13.5" thickTop="1" thickBot="1"/>
    <row r="6481" s="32" customFormat="1" ht="13.5" thickTop="1" thickBot="1"/>
    <row r="6482" s="32" customFormat="1" ht="13.5" thickTop="1" thickBot="1"/>
    <row r="6483" s="32" customFormat="1" ht="13.5" thickTop="1" thickBot="1"/>
    <row r="6484" s="32" customFormat="1" ht="13.5" thickTop="1" thickBot="1"/>
    <row r="6485" s="32" customFormat="1" ht="13.5" thickTop="1" thickBot="1"/>
    <row r="6486" s="32" customFormat="1" ht="13.5" thickTop="1" thickBot="1"/>
    <row r="6487" s="32" customFormat="1" ht="13.5" thickTop="1" thickBot="1"/>
    <row r="6488" s="32" customFormat="1" ht="13.5" thickTop="1" thickBot="1"/>
    <row r="6489" s="32" customFormat="1" ht="13.5" thickTop="1" thickBot="1"/>
    <row r="6490" s="32" customFormat="1" ht="13.5" thickTop="1" thickBot="1"/>
    <row r="6491" s="32" customFormat="1" ht="13.5" thickTop="1" thickBot="1"/>
    <row r="6492" s="32" customFormat="1" ht="13.5" thickTop="1" thickBot="1"/>
    <row r="6493" s="32" customFormat="1" ht="13.5" thickTop="1" thickBot="1"/>
    <row r="6494" s="32" customFormat="1" ht="13.5" thickTop="1" thickBot="1"/>
    <row r="6495" s="32" customFormat="1" ht="13.5" thickTop="1" thickBot="1"/>
    <row r="6496" s="32" customFormat="1" ht="13.5" thickTop="1" thickBot="1"/>
    <row r="6497" s="32" customFormat="1" ht="13.5" thickTop="1" thickBot="1"/>
    <row r="6498" s="32" customFormat="1" ht="13.5" thickTop="1" thickBot="1"/>
    <row r="6499" s="32" customFormat="1" ht="13.5" thickTop="1" thickBot="1"/>
    <row r="6500" s="32" customFormat="1" ht="13.5" thickTop="1" thickBot="1"/>
    <row r="6501" s="32" customFormat="1" ht="13.5" thickTop="1" thickBot="1"/>
    <row r="6502" s="32" customFormat="1" ht="13.5" thickTop="1" thickBot="1"/>
    <row r="6503" s="32" customFormat="1" ht="13.5" thickTop="1" thickBot="1"/>
    <row r="6504" s="32" customFormat="1" ht="13.5" thickTop="1" thickBot="1"/>
    <row r="6505" s="32" customFormat="1" ht="13.5" thickTop="1" thickBot="1"/>
    <row r="6506" s="32" customFormat="1" ht="13.5" thickTop="1" thickBot="1"/>
    <row r="6507" s="32" customFormat="1" ht="13.5" thickTop="1" thickBot="1"/>
    <row r="6508" s="32" customFormat="1" ht="13" thickTop="1"/>
    <row r="6509" s="32" customFormat="1"/>
    <row r="6510" s="32" customFormat="1"/>
    <row r="6511" s="32" customFormat="1"/>
    <row r="6512" s="32" customFormat="1"/>
    <row r="6513" s="32" customFormat="1"/>
    <row r="6514" s="32" customFormat="1"/>
    <row r="6515" s="32" customFormat="1"/>
    <row r="6516" s="32" customFormat="1"/>
    <row r="6517" s="32" customFormat="1"/>
    <row r="6518" s="32" customFormat="1"/>
    <row r="6519" s="32" customFormat="1"/>
    <row r="6520" s="32" customFormat="1"/>
    <row r="6521" s="32" customFormat="1" ht="13" thickBot="1"/>
    <row r="6522" s="32" customFormat="1" ht="13.5" thickTop="1" thickBot="1"/>
    <row r="6523" s="32" customFormat="1" ht="13.5" thickTop="1" thickBot="1"/>
    <row r="6524" s="32" customFormat="1" ht="13.5" thickTop="1" thickBot="1"/>
    <row r="6525" s="32" customFormat="1" ht="13.5" thickTop="1" thickBot="1"/>
    <row r="6526" s="32" customFormat="1" ht="13.5" thickTop="1" thickBot="1"/>
    <row r="6527" s="32" customFormat="1" ht="13.5" thickTop="1" thickBot="1"/>
    <row r="6528" s="32" customFormat="1" ht="13.5" thickTop="1" thickBot="1"/>
    <row r="6529" s="32" customFormat="1" ht="13.5" thickTop="1" thickBot="1"/>
    <row r="6530" s="32" customFormat="1" ht="13.5" thickTop="1" thickBot="1"/>
    <row r="6531" s="32" customFormat="1" ht="13.5" thickTop="1" thickBot="1"/>
    <row r="6532" s="32" customFormat="1" ht="13.5" thickTop="1" thickBot="1"/>
    <row r="6533" s="32" customFormat="1" ht="13.5" thickTop="1" thickBot="1"/>
    <row r="6534" s="32" customFormat="1" ht="13.5" thickTop="1" thickBot="1"/>
    <row r="6535" s="32" customFormat="1" ht="13.5" thickTop="1" thickBot="1"/>
    <row r="6536" s="32" customFormat="1" ht="13.5" thickTop="1" thickBot="1"/>
    <row r="6537" s="32" customFormat="1" ht="13.5" thickTop="1" thickBot="1"/>
    <row r="6538" s="32" customFormat="1" ht="13.5" thickTop="1" thickBot="1"/>
    <row r="6539" s="32" customFormat="1" ht="13.5" thickTop="1" thickBot="1"/>
    <row r="6540" s="32" customFormat="1" ht="13.5" thickTop="1" thickBot="1"/>
    <row r="6541" s="32" customFormat="1" ht="13.5" thickTop="1" thickBot="1"/>
    <row r="6542" s="32" customFormat="1" ht="13.5" thickTop="1" thickBot="1"/>
    <row r="6543" s="32" customFormat="1" ht="13.5" thickTop="1" thickBot="1"/>
    <row r="6544" s="32" customFormat="1" ht="13.5" thickTop="1" thickBot="1"/>
    <row r="6545" s="32" customFormat="1" ht="13.5" thickTop="1" thickBot="1"/>
    <row r="6546" s="32" customFormat="1" ht="13.5" thickTop="1" thickBot="1"/>
    <row r="6547" s="32" customFormat="1" ht="13.5" thickTop="1" thickBot="1"/>
    <row r="6548" s="32" customFormat="1" ht="13.5" thickTop="1" thickBot="1"/>
    <row r="6549" s="32" customFormat="1" ht="13.5" thickTop="1" thickBot="1"/>
    <row r="6550" s="32" customFormat="1" ht="13.5" thickTop="1" thickBot="1"/>
    <row r="6551" s="32" customFormat="1" ht="13.5" thickTop="1" thickBot="1"/>
    <row r="6552" s="32" customFormat="1" ht="13.5" thickTop="1" thickBot="1"/>
    <row r="6553" s="32" customFormat="1" ht="13.5" thickTop="1" thickBot="1"/>
    <row r="6554" s="32" customFormat="1" ht="13.5" thickTop="1" thickBot="1"/>
    <row r="6555" s="32" customFormat="1" ht="13.5" thickTop="1" thickBot="1"/>
    <row r="6556" s="32" customFormat="1" ht="13.5" thickTop="1" thickBot="1"/>
    <row r="6557" s="32" customFormat="1" ht="13.5" thickTop="1" thickBot="1"/>
    <row r="6558" s="32" customFormat="1" ht="13.5" thickTop="1" thickBot="1"/>
    <row r="6559" s="32" customFormat="1" ht="13.5" thickTop="1" thickBot="1"/>
    <row r="6560" s="32" customFormat="1" ht="13.5" thickTop="1" thickBot="1"/>
    <row r="6561" s="32" customFormat="1" ht="13.5" thickTop="1" thickBot="1"/>
    <row r="6562" s="32" customFormat="1" ht="13.5" thickTop="1" thickBot="1"/>
    <row r="6563" s="32" customFormat="1" ht="13.5" thickTop="1" thickBot="1"/>
    <row r="6564" s="32" customFormat="1" ht="13.5" thickTop="1" thickBot="1"/>
    <row r="6565" s="32" customFormat="1" ht="13.5" thickTop="1" thickBot="1"/>
    <row r="6566" s="32" customFormat="1" ht="13.5" thickTop="1" thickBot="1"/>
    <row r="6567" s="32" customFormat="1" ht="13.5" thickTop="1" thickBot="1"/>
    <row r="6568" s="32" customFormat="1" ht="13.5" thickTop="1" thickBot="1"/>
    <row r="6569" s="32" customFormat="1" ht="13.5" thickTop="1" thickBot="1"/>
    <row r="6570" s="32" customFormat="1" ht="13.5" thickTop="1" thickBot="1"/>
    <row r="6571" s="32" customFormat="1" ht="13.5" thickTop="1" thickBot="1"/>
    <row r="6572" s="32" customFormat="1" ht="13.5" thickTop="1" thickBot="1"/>
    <row r="6573" s="32" customFormat="1" ht="13.5" thickTop="1" thickBot="1"/>
    <row r="6574" s="32" customFormat="1" ht="13.5" thickTop="1" thickBot="1"/>
    <row r="6575" s="32" customFormat="1" ht="13.5" thickTop="1" thickBot="1"/>
    <row r="6576" s="32" customFormat="1" ht="13.5" thickTop="1" thickBot="1"/>
    <row r="6577" s="32" customFormat="1" ht="13.5" thickTop="1" thickBot="1"/>
    <row r="6578" s="32" customFormat="1" ht="13" thickTop="1"/>
    <row r="6579" s="32" customFormat="1"/>
    <row r="6580" s="32" customFormat="1"/>
    <row r="6581" s="32" customFormat="1"/>
    <row r="6582" s="32" customFormat="1"/>
    <row r="6583" s="32" customFormat="1"/>
    <row r="6584" s="32" customFormat="1"/>
    <row r="6585" s="32" customFormat="1"/>
    <row r="6586" s="32" customFormat="1"/>
    <row r="6587" s="32" customFormat="1"/>
    <row r="6588" s="32" customFormat="1"/>
    <row r="6589" s="32" customFormat="1"/>
    <row r="6590" s="32" customFormat="1"/>
    <row r="6591" s="32" customFormat="1" ht="13" thickBot="1"/>
    <row r="6592" s="32" customFormat="1" ht="13.5" thickTop="1" thickBot="1"/>
    <row r="6593" s="32" customFormat="1" ht="13.5" thickTop="1" thickBot="1"/>
    <row r="6594" s="32" customFormat="1" ht="13.5" thickTop="1" thickBot="1"/>
    <row r="6595" s="32" customFormat="1" ht="13.5" thickTop="1" thickBot="1"/>
    <row r="6596" s="32" customFormat="1" ht="13.5" thickTop="1" thickBot="1"/>
    <row r="6597" s="32" customFormat="1" ht="13.5" thickTop="1" thickBot="1"/>
    <row r="6598" s="32" customFormat="1" ht="13.5" thickTop="1" thickBot="1"/>
    <row r="6599" s="32" customFormat="1" ht="13.5" thickTop="1" thickBot="1"/>
    <row r="6600" s="32" customFormat="1" ht="13.5" thickTop="1" thickBot="1"/>
    <row r="6601" s="32" customFormat="1" ht="13.5" thickTop="1" thickBot="1"/>
    <row r="6602" s="32" customFormat="1" ht="13.5" thickTop="1" thickBot="1"/>
    <row r="6603" s="32" customFormat="1" ht="13.5" thickTop="1" thickBot="1"/>
    <row r="6604" s="32" customFormat="1" ht="13.5" thickTop="1" thickBot="1"/>
    <row r="6605" s="32" customFormat="1" ht="13.5" thickTop="1" thickBot="1"/>
    <row r="6606" s="32" customFormat="1" ht="13.5" thickTop="1" thickBot="1"/>
    <row r="6607" s="32" customFormat="1" ht="13.5" thickTop="1" thickBot="1"/>
    <row r="6608" s="32" customFormat="1" ht="13.5" thickTop="1" thickBot="1"/>
    <row r="6609" s="32" customFormat="1" ht="13.5" thickTop="1" thickBot="1"/>
    <row r="6610" s="32" customFormat="1" ht="13.5" thickTop="1" thickBot="1"/>
    <row r="6611" s="32" customFormat="1" ht="13.5" thickTop="1" thickBot="1"/>
    <row r="6612" s="32" customFormat="1" ht="13.5" thickTop="1" thickBot="1"/>
    <row r="6613" s="32" customFormat="1" ht="13.5" thickTop="1" thickBot="1"/>
    <row r="6614" s="32" customFormat="1" ht="13.5" thickTop="1" thickBot="1"/>
    <row r="6615" s="32" customFormat="1" ht="13.5" thickTop="1" thickBot="1"/>
    <row r="6616" s="32" customFormat="1" ht="13.5" thickTop="1" thickBot="1"/>
    <row r="6617" s="32" customFormat="1" ht="13.5" thickTop="1" thickBot="1"/>
    <row r="6618" s="32" customFormat="1" ht="13.5" thickTop="1" thickBot="1"/>
    <row r="6619" s="32" customFormat="1" ht="13.5" thickTop="1" thickBot="1"/>
    <row r="6620" s="32" customFormat="1" ht="13.5" thickTop="1" thickBot="1"/>
    <row r="6621" s="32" customFormat="1" ht="13.5" thickTop="1" thickBot="1"/>
    <row r="6622" s="32" customFormat="1" ht="13.5" thickTop="1" thickBot="1"/>
    <row r="6623" s="32" customFormat="1" ht="13.5" thickTop="1" thickBot="1"/>
    <row r="6624" s="32" customFormat="1" ht="13.5" thickTop="1" thickBot="1"/>
    <row r="6625" s="32" customFormat="1" ht="13.5" thickTop="1" thickBot="1"/>
    <row r="6626" s="32" customFormat="1" ht="13.5" thickTop="1" thickBot="1"/>
    <row r="6627" s="32" customFormat="1" ht="13.5" thickTop="1" thickBot="1"/>
    <row r="6628" s="32" customFormat="1" ht="13.5" thickTop="1" thickBot="1"/>
    <row r="6629" s="32" customFormat="1" ht="13.5" thickTop="1" thickBot="1"/>
    <row r="6630" s="32" customFormat="1" ht="13.5" thickTop="1" thickBot="1"/>
    <row r="6631" s="32" customFormat="1" ht="13.5" thickTop="1" thickBot="1"/>
    <row r="6632" s="32" customFormat="1" ht="13.5" thickTop="1" thickBot="1"/>
    <row r="6633" s="32" customFormat="1" ht="13.5" thickTop="1" thickBot="1"/>
    <row r="6634" s="32" customFormat="1" ht="13.5" thickTop="1" thickBot="1"/>
    <row r="6635" s="32" customFormat="1" ht="13.5" thickTop="1" thickBot="1"/>
    <row r="6636" s="32" customFormat="1" ht="13.5" thickTop="1" thickBot="1"/>
    <row r="6637" s="32" customFormat="1" ht="13.5" thickTop="1" thickBot="1"/>
    <row r="6638" s="32" customFormat="1" ht="13.5" thickTop="1" thickBot="1"/>
    <row r="6639" s="32" customFormat="1" ht="13.5" thickTop="1" thickBot="1"/>
    <row r="6640" s="32" customFormat="1" ht="13.5" thickTop="1" thickBot="1"/>
    <row r="6641" s="32" customFormat="1" ht="13.5" thickTop="1" thickBot="1"/>
    <row r="6642" s="32" customFormat="1" ht="13.5" thickTop="1" thickBot="1"/>
    <row r="6643" s="32" customFormat="1" ht="13.5" thickTop="1" thickBot="1"/>
    <row r="6644" s="32" customFormat="1" ht="13.5" thickTop="1" thickBot="1"/>
    <row r="6645" s="32" customFormat="1" ht="13.5" thickTop="1" thickBot="1"/>
    <row r="6646" s="32" customFormat="1" ht="13.5" thickTop="1" thickBot="1"/>
    <row r="6647" s="32" customFormat="1" ht="13.5" thickTop="1" thickBot="1"/>
    <row r="6648" s="32" customFormat="1" ht="13" thickTop="1"/>
    <row r="6649" s="32" customFormat="1"/>
    <row r="6650" s="32" customFormat="1"/>
    <row r="6651" s="32" customFormat="1"/>
    <row r="6652" s="32" customFormat="1"/>
    <row r="6653" s="32" customFormat="1"/>
    <row r="6654" s="32" customFormat="1"/>
    <row r="6655" s="32" customFormat="1"/>
    <row r="6656" s="32" customFormat="1"/>
    <row r="6657" s="32" customFormat="1"/>
    <row r="6658" s="32" customFormat="1"/>
    <row r="6659" s="32" customFormat="1"/>
    <row r="6660" s="32" customFormat="1"/>
    <row r="6661" s="32" customFormat="1" ht="13" thickBot="1"/>
    <row r="6662" s="32" customFormat="1" ht="13.5" thickTop="1" thickBot="1"/>
    <row r="6663" s="32" customFormat="1" ht="13.5" thickTop="1" thickBot="1"/>
    <row r="6664" s="32" customFormat="1" ht="13.5" thickTop="1" thickBot="1"/>
    <row r="6665" s="32" customFormat="1" ht="13.5" thickTop="1" thickBot="1"/>
    <row r="6666" s="32" customFormat="1" ht="13.5" thickTop="1" thickBot="1"/>
    <row r="6667" s="32" customFormat="1" ht="13.5" thickTop="1" thickBot="1"/>
    <row r="6668" s="32" customFormat="1" ht="13.5" thickTop="1" thickBot="1"/>
    <row r="6669" s="32" customFormat="1" ht="13.5" thickTop="1" thickBot="1"/>
    <row r="6670" s="32" customFormat="1" ht="13.5" thickTop="1" thickBot="1"/>
    <row r="6671" s="32" customFormat="1" ht="13.5" thickTop="1" thickBot="1"/>
    <row r="6672" s="32" customFormat="1" ht="13.5" thickTop="1" thickBot="1"/>
    <row r="6673" s="32" customFormat="1" ht="13.5" thickTop="1" thickBot="1"/>
    <row r="6674" s="32" customFormat="1" ht="13.5" thickTop="1" thickBot="1"/>
    <row r="6675" s="32" customFormat="1" ht="13.5" thickTop="1" thickBot="1"/>
    <row r="6676" s="32" customFormat="1" ht="13.5" thickTop="1" thickBot="1"/>
    <row r="6677" s="32" customFormat="1" ht="13.5" thickTop="1" thickBot="1"/>
    <row r="6678" s="32" customFormat="1" ht="13.5" thickTop="1" thickBot="1"/>
    <row r="6679" s="32" customFormat="1" ht="13.5" thickTop="1" thickBot="1"/>
    <row r="6680" s="32" customFormat="1" ht="13.5" thickTop="1" thickBot="1"/>
    <row r="6681" s="32" customFormat="1" ht="13.5" thickTop="1" thickBot="1"/>
    <row r="6682" s="32" customFormat="1" ht="13.5" thickTop="1" thickBot="1"/>
    <row r="6683" s="32" customFormat="1" ht="13.5" thickTop="1" thickBot="1"/>
    <row r="6684" s="32" customFormat="1" ht="13.5" thickTop="1" thickBot="1"/>
    <row r="6685" s="32" customFormat="1" ht="13.5" thickTop="1" thickBot="1"/>
    <row r="6686" s="32" customFormat="1" ht="13.5" thickTop="1" thickBot="1"/>
    <row r="6687" s="32" customFormat="1" ht="13.5" thickTop="1" thickBot="1"/>
    <row r="6688" s="32" customFormat="1" ht="13.5" thickTop="1" thickBot="1"/>
    <row r="6689" s="32" customFormat="1" ht="13.5" thickTop="1" thickBot="1"/>
    <row r="6690" s="32" customFormat="1" ht="13.5" thickTop="1" thickBot="1"/>
    <row r="6691" s="32" customFormat="1" ht="13.5" thickTop="1" thickBot="1"/>
    <row r="6692" s="32" customFormat="1" ht="13.5" thickTop="1" thickBot="1"/>
    <row r="6693" s="32" customFormat="1" ht="13.5" thickTop="1" thickBot="1"/>
    <row r="6694" s="32" customFormat="1" ht="13.5" thickTop="1" thickBot="1"/>
    <row r="6695" s="32" customFormat="1" ht="13.5" thickTop="1" thickBot="1"/>
    <row r="6696" s="32" customFormat="1" ht="13.5" thickTop="1" thickBot="1"/>
    <row r="6697" s="32" customFormat="1" ht="13.5" thickTop="1" thickBot="1"/>
    <row r="6698" s="32" customFormat="1" ht="13.5" thickTop="1" thickBot="1"/>
    <row r="6699" s="32" customFormat="1" ht="13.5" thickTop="1" thickBot="1"/>
    <row r="6700" s="32" customFormat="1" ht="13.5" thickTop="1" thickBot="1"/>
    <row r="6701" s="32" customFormat="1" ht="13.5" thickTop="1" thickBot="1"/>
    <row r="6702" s="32" customFormat="1" ht="13.5" thickTop="1" thickBot="1"/>
    <row r="6703" s="32" customFormat="1" ht="13.5" thickTop="1" thickBot="1"/>
    <row r="6704" s="32" customFormat="1" ht="13.5" thickTop="1" thickBot="1"/>
    <row r="6705" s="32" customFormat="1" ht="13.5" thickTop="1" thickBot="1"/>
    <row r="6706" s="32" customFormat="1" ht="13.5" thickTop="1" thickBot="1"/>
    <row r="6707" s="32" customFormat="1" ht="13.5" thickTop="1" thickBot="1"/>
    <row r="6708" s="32" customFormat="1" ht="13.5" thickTop="1" thickBot="1"/>
    <row r="6709" s="32" customFormat="1" ht="13.5" thickTop="1" thickBot="1"/>
    <row r="6710" s="32" customFormat="1" ht="13.5" thickTop="1" thickBot="1"/>
    <row r="6711" s="32" customFormat="1" ht="13.5" thickTop="1" thickBot="1"/>
    <row r="6712" s="32" customFormat="1" ht="13.5" thickTop="1" thickBot="1"/>
    <row r="6713" s="32" customFormat="1" ht="13.5" thickTop="1" thickBot="1"/>
    <row r="6714" s="32" customFormat="1" ht="13.5" thickTop="1" thickBot="1"/>
    <row r="6715" s="32" customFormat="1" ht="13.5" thickTop="1" thickBot="1"/>
    <row r="6716" s="32" customFormat="1" ht="13.5" thickTop="1" thickBot="1"/>
    <row r="6717" s="32" customFormat="1" ht="13.5" thickTop="1" thickBot="1"/>
    <row r="6718" s="32" customFormat="1" ht="13" thickTop="1"/>
    <row r="6719" s="32" customFormat="1"/>
    <row r="6720" s="32" customFormat="1"/>
    <row r="6721" s="32" customFormat="1"/>
    <row r="6722" s="32" customFormat="1"/>
    <row r="6723" s="32" customFormat="1"/>
    <row r="6724" s="32" customFormat="1"/>
    <row r="6725" s="32" customFormat="1"/>
    <row r="6726" s="32" customFormat="1"/>
    <row r="6727" s="32" customFormat="1"/>
    <row r="6728" s="32" customFormat="1"/>
    <row r="6729" s="32" customFormat="1"/>
    <row r="6730" s="32" customFormat="1"/>
    <row r="6731" s="32" customFormat="1" ht="13" thickBot="1"/>
    <row r="6732" s="32" customFormat="1" ht="13.5" thickTop="1" thickBot="1"/>
    <row r="6733" s="32" customFormat="1" ht="13.5" thickTop="1" thickBot="1"/>
    <row r="6734" s="32" customFormat="1" ht="13.5" thickTop="1" thickBot="1"/>
    <row r="6735" s="32" customFormat="1" ht="13.5" thickTop="1" thickBot="1"/>
    <row r="6736" s="32" customFormat="1" ht="13.5" thickTop="1" thickBot="1"/>
    <row r="6737" s="32" customFormat="1" ht="13.5" thickTop="1" thickBot="1"/>
    <row r="6738" s="32" customFormat="1" ht="13.5" thickTop="1" thickBot="1"/>
    <row r="6739" s="32" customFormat="1" ht="13.5" thickTop="1" thickBot="1"/>
    <row r="6740" s="32" customFormat="1" ht="13.5" thickTop="1" thickBot="1"/>
    <row r="6741" s="32" customFormat="1" ht="13.5" thickTop="1" thickBot="1"/>
    <row r="6742" s="32" customFormat="1" ht="13.5" thickTop="1" thickBot="1"/>
    <row r="6743" s="32" customFormat="1" ht="13.5" thickTop="1" thickBot="1"/>
    <row r="6744" s="32" customFormat="1" ht="13.5" thickTop="1" thickBot="1"/>
    <row r="6745" s="32" customFormat="1" ht="13.5" thickTop="1" thickBot="1"/>
    <row r="6746" s="32" customFormat="1" ht="13.5" thickTop="1" thickBot="1"/>
    <row r="6747" s="32" customFormat="1" ht="13.5" thickTop="1" thickBot="1"/>
    <row r="6748" s="32" customFormat="1" ht="13.5" thickTop="1" thickBot="1"/>
    <row r="6749" s="32" customFormat="1" ht="13.5" thickTop="1" thickBot="1"/>
    <row r="6750" s="32" customFormat="1" ht="13.5" thickTop="1" thickBot="1"/>
    <row r="6751" s="32" customFormat="1" ht="13.5" thickTop="1" thickBot="1"/>
    <row r="6752" s="32" customFormat="1" ht="13.5" thickTop="1" thickBot="1"/>
    <row r="6753" s="32" customFormat="1" ht="13.5" thickTop="1" thickBot="1"/>
    <row r="6754" s="32" customFormat="1" ht="13.5" thickTop="1" thickBot="1"/>
    <row r="6755" s="32" customFormat="1" ht="13.5" thickTop="1" thickBot="1"/>
    <row r="6756" s="32" customFormat="1" ht="13.5" thickTop="1" thickBot="1"/>
    <row r="6757" s="32" customFormat="1" ht="13.5" thickTop="1" thickBot="1"/>
    <row r="6758" s="32" customFormat="1" ht="13.5" thickTop="1" thickBot="1"/>
    <row r="6759" s="32" customFormat="1" ht="13.5" thickTop="1" thickBot="1"/>
    <row r="6760" s="32" customFormat="1" ht="13.5" thickTop="1" thickBot="1"/>
    <row r="6761" s="32" customFormat="1" ht="13.5" thickTop="1" thickBot="1"/>
    <row r="6762" s="32" customFormat="1" ht="13.5" thickTop="1" thickBot="1"/>
    <row r="6763" s="32" customFormat="1" ht="13.5" thickTop="1" thickBot="1"/>
    <row r="6764" s="32" customFormat="1" ht="13.5" thickTop="1" thickBot="1"/>
    <row r="6765" s="32" customFormat="1" ht="13.5" thickTop="1" thickBot="1"/>
    <row r="6766" s="32" customFormat="1" ht="13.5" thickTop="1" thickBot="1"/>
    <row r="6767" s="32" customFormat="1" ht="13.5" thickTop="1" thickBot="1"/>
    <row r="6768" s="32" customFormat="1" ht="13.5" thickTop="1" thickBot="1"/>
    <row r="6769" s="32" customFormat="1" ht="13.5" thickTop="1" thickBot="1"/>
    <row r="6770" s="32" customFormat="1" ht="13.5" thickTop="1" thickBot="1"/>
    <row r="6771" s="32" customFormat="1" ht="13.5" thickTop="1" thickBot="1"/>
    <row r="6772" s="32" customFormat="1" ht="13.5" thickTop="1" thickBot="1"/>
    <row r="6773" s="32" customFormat="1" ht="13.5" thickTop="1" thickBot="1"/>
    <row r="6774" s="32" customFormat="1" ht="13.5" thickTop="1" thickBot="1"/>
    <row r="6775" s="32" customFormat="1" ht="13.5" thickTop="1" thickBot="1"/>
    <row r="6776" s="32" customFormat="1" ht="13.5" thickTop="1" thickBot="1"/>
    <row r="6777" s="32" customFormat="1" ht="13.5" thickTop="1" thickBot="1"/>
    <row r="6778" s="32" customFormat="1" ht="13.5" thickTop="1" thickBot="1"/>
    <row r="6779" s="32" customFormat="1" ht="13.5" thickTop="1" thickBot="1"/>
    <row r="6780" s="32" customFormat="1" ht="13.5" thickTop="1" thickBot="1"/>
    <row r="6781" s="32" customFormat="1" ht="13.5" thickTop="1" thickBot="1"/>
    <row r="6782" s="32" customFormat="1" ht="13.5" thickTop="1" thickBot="1"/>
    <row r="6783" s="32" customFormat="1" ht="13.5" thickTop="1" thickBot="1"/>
    <row r="6784" s="32" customFormat="1" ht="13.5" thickTop="1" thickBot="1"/>
    <row r="6785" s="32" customFormat="1" ht="13.5" thickTop="1" thickBot="1"/>
    <row r="6786" s="32" customFormat="1" ht="13.5" thickTop="1" thickBot="1"/>
    <row r="6787" s="32" customFormat="1" ht="13.5" thickTop="1" thickBot="1"/>
    <row r="6788" s="32" customFormat="1" ht="13" thickTop="1"/>
    <row r="6789" s="32" customFormat="1"/>
    <row r="6790" s="32" customFormat="1"/>
    <row r="6791" s="32" customFormat="1"/>
    <row r="6792" s="32" customFormat="1"/>
    <row r="6793" s="32" customFormat="1"/>
    <row r="6794" s="32" customFormat="1"/>
    <row r="6795" s="32" customFormat="1"/>
    <row r="6796" s="32" customFormat="1"/>
    <row r="6797" s="32" customFormat="1"/>
    <row r="6798" s="32" customFormat="1"/>
    <row r="6799" s="32" customFormat="1"/>
    <row r="6800" s="32" customFormat="1"/>
    <row r="6801" s="32" customFormat="1" ht="13" thickBot="1"/>
    <row r="6802" s="32" customFormat="1" ht="13.5" thickTop="1" thickBot="1"/>
    <row r="6803" s="32" customFormat="1" ht="13.5" thickTop="1" thickBot="1"/>
    <row r="6804" s="32" customFormat="1" ht="13.5" thickTop="1" thickBot="1"/>
    <row r="6805" s="32" customFormat="1" ht="13.5" thickTop="1" thickBot="1"/>
    <row r="6806" s="32" customFormat="1" ht="13.5" thickTop="1" thickBot="1"/>
    <row r="6807" s="32" customFormat="1" ht="13.5" thickTop="1" thickBot="1"/>
    <row r="6808" s="32" customFormat="1" ht="13.5" thickTop="1" thickBot="1"/>
    <row r="6809" s="32" customFormat="1" ht="13.5" thickTop="1" thickBot="1"/>
    <row r="6810" s="32" customFormat="1" ht="13.5" thickTop="1" thickBot="1"/>
    <row r="6811" s="32" customFormat="1" ht="13.5" thickTop="1" thickBot="1"/>
    <row r="6812" s="32" customFormat="1" ht="13.5" thickTop="1" thickBot="1"/>
    <row r="6813" s="32" customFormat="1" ht="13.5" thickTop="1" thickBot="1"/>
    <row r="6814" s="32" customFormat="1" ht="13.5" thickTop="1" thickBot="1"/>
    <row r="6815" s="32" customFormat="1" ht="13.5" thickTop="1" thickBot="1"/>
    <row r="6816" s="32" customFormat="1" ht="13.5" thickTop="1" thickBot="1"/>
    <row r="6817" s="32" customFormat="1" ht="13.5" thickTop="1" thickBot="1"/>
    <row r="6818" s="32" customFormat="1" ht="13.5" thickTop="1" thickBot="1"/>
    <row r="6819" s="32" customFormat="1" ht="13.5" thickTop="1" thickBot="1"/>
    <row r="6820" s="32" customFormat="1" ht="13.5" thickTop="1" thickBot="1"/>
    <row r="6821" s="32" customFormat="1" ht="13.5" thickTop="1" thickBot="1"/>
    <row r="6822" s="32" customFormat="1" ht="13.5" thickTop="1" thickBot="1"/>
    <row r="6823" s="32" customFormat="1" ht="13.5" thickTop="1" thickBot="1"/>
    <row r="6824" s="32" customFormat="1" ht="13.5" thickTop="1" thickBot="1"/>
    <row r="6825" s="32" customFormat="1" ht="13.5" thickTop="1" thickBot="1"/>
    <row r="6826" s="32" customFormat="1" ht="13.5" thickTop="1" thickBot="1"/>
    <row r="6827" s="32" customFormat="1" ht="13.5" thickTop="1" thickBot="1"/>
    <row r="6828" s="32" customFormat="1" ht="13.5" thickTop="1" thickBot="1"/>
    <row r="6829" s="32" customFormat="1" ht="13.5" thickTop="1" thickBot="1"/>
    <row r="6830" s="32" customFormat="1" ht="13.5" thickTop="1" thickBot="1"/>
    <row r="6831" s="32" customFormat="1" ht="13.5" thickTop="1" thickBot="1"/>
    <row r="6832" s="32" customFormat="1" ht="13.5" thickTop="1" thickBot="1"/>
    <row r="6833" s="32" customFormat="1" ht="13.5" thickTop="1" thickBot="1"/>
    <row r="6834" s="32" customFormat="1" ht="13.5" thickTop="1" thickBot="1"/>
    <row r="6835" s="32" customFormat="1" ht="13.5" thickTop="1" thickBot="1"/>
    <row r="6836" s="32" customFormat="1" ht="13.5" thickTop="1" thickBot="1"/>
    <row r="6837" s="32" customFormat="1" ht="13.5" thickTop="1" thickBot="1"/>
    <row r="6838" s="32" customFormat="1" ht="13.5" thickTop="1" thickBot="1"/>
    <row r="6839" s="32" customFormat="1" ht="13.5" thickTop="1" thickBot="1"/>
    <row r="6840" s="32" customFormat="1" ht="13.5" thickTop="1" thickBot="1"/>
    <row r="6841" s="32" customFormat="1" ht="13.5" thickTop="1" thickBot="1"/>
    <row r="6842" s="32" customFormat="1" ht="13.5" thickTop="1" thickBot="1"/>
    <row r="6843" s="32" customFormat="1" ht="13.5" thickTop="1" thickBot="1"/>
    <row r="6844" s="32" customFormat="1" ht="13.5" thickTop="1" thickBot="1"/>
    <row r="6845" s="32" customFormat="1" ht="13.5" thickTop="1" thickBot="1"/>
    <row r="6846" s="32" customFormat="1" ht="13.5" thickTop="1" thickBot="1"/>
    <row r="6847" s="32" customFormat="1" ht="13.5" thickTop="1" thickBot="1"/>
    <row r="6848" s="32" customFormat="1" ht="13.5" thickTop="1" thickBot="1"/>
    <row r="6849" s="32" customFormat="1" ht="13.5" thickTop="1" thickBot="1"/>
    <row r="6850" s="32" customFormat="1" ht="13.5" thickTop="1" thickBot="1"/>
    <row r="6851" s="32" customFormat="1" ht="13.5" thickTop="1" thickBot="1"/>
    <row r="6852" s="32" customFormat="1" ht="13.5" thickTop="1" thickBot="1"/>
    <row r="6853" s="32" customFormat="1" ht="13.5" thickTop="1" thickBot="1"/>
    <row r="6854" s="32" customFormat="1" ht="13.5" thickTop="1" thickBot="1"/>
    <row r="6855" s="32" customFormat="1" ht="13.5" thickTop="1" thickBot="1"/>
    <row r="6856" s="32" customFormat="1" ht="13.5" thickTop="1" thickBot="1"/>
    <row r="6857" s="32" customFormat="1" ht="13.5" thickTop="1" thickBot="1"/>
    <row r="6858" s="32" customFormat="1" ht="13" thickTop="1"/>
    <row r="6859" s="32" customFormat="1"/>
    <row r="6860" s="32" customFormat="1"/>
    <row r="6861" s="32" customFormat="1"/>
    <row r="6862" s="32" customFormat="1"/>
    <row r="6863" s="32" customFormat="1"/>
    <row r="6864" s="32" customFormat="1"/>
    <row r="6865" s="32" customFormat="1"/>
    <row r="6866" s="32" customFormat="1"/>
    <row r="6867" s="32" customFormat="1"/>
    <row r="6868" s="32" customFormat="1"/>
    <row r="6869" s="32" customFormat="1"/>
    <row r="6870" s="32" customFormat="1"/>
    <row r="6871" s="32" customFormat="1" ht="13" thickBot="1"/>
    <row r="6872" s="32" customFormat="1" ht="13.5" thickTop="1" thickBot="1"/>
    <row r="6873" s="32" customFormat="1" ht="13.5" thickTop="1" thickBot="1"/>
    <row r="6874" s="32" customFormat="1" ht="13.5" thickTop="1" thickBot="1"/>
    <row r="6875" s="32" customFormat="1" ht="13.5" thickTop="1" thickBot="1"/>
    <row r="6876" s="32" customFormat="1" ht="13.5" thickTop="1" thickBot="1"/>
    <row r="6877" s="32" customFormat="1" ht="13.5" thickTop="1" thickBot="1"/>
    <row r="6878" s="32" customFormat="1" ht="13.5" thickTop="1" thickBot="1"/>
    <row r="6879" s="32" customFormat="1" ht="13.5" thickTop="1" thickBot="1"/>
    <row r="6880" s="32" customFormat="1" ht="13.5" thickTop="1" thickBot="1"/>
    <row r="6881" s="32" customFormat="1" ht="13.5" thickTop="1" thickBot="1"/>
    <row r="6882" s="32" customFormat="1" ht="13.5" thickTop="1" thickBot="1"/>
    <row r="6883" s="32" customFormat="1" ht="13.5" thickTop="1" thickBot="1"/>
    <row r="6884" s="32" customFormat="1" ht="13.5" thickTop="1" thickBot="1"/>
    <row r="6885" s="32" customFormat="1" ht="13.5" thickTop="1" thickBot="1"/>
    <row r="6886" s="32" customFormat="1" ht="13.5" thickTop="1" thickBot="1"/>
    <row r="6887" s="32" customFormat="1" ht="13.5" thickTop="1" thickBot="1"/>
    <row r="6888" s="32" customFormat="1" ht="13.5" thickTop="1" thickBot="1"/>
    <row r="6889" s="32" customFormat="1" ht="13.5" thickTop="1" thickBot="1"/>
    <row r="6890" s="32" customFormat="1" ht="13.5" thickTop="1" thickBot="1"/>
    <row r="6891" s="32" customFormat="1" ht="13.5" thickTop="1" thickBot="1"/>
    <row r="6892" s="32" customFormat="1" ht="13.5" thickTop="1" thickBot="1"/>
    <row r="6893" s="32" customFormat="1" ht="13.5" thickTop="1" thickBot="1"/>
    <row r="6894" s="32" customFormat="1" ht="13.5" thickTop="1" thickBot="1"/>
    <row r="6895" s="32" customFormat="1" ht="13.5" thickTop="1" thickBot="1"/>
    <row r="6896" s="32" customFormat="1" ht="13.5" thickTop="1" thickBot="1"/>
    <row r="6897" s="32" customFormat="1" ht="13.5" thickTop="1" thickBot="1"/>
    <row r="6898" s="32" customFormat="1" ht="13.5" thickTop="1" thickBot="1"/>
    <row r="6899" s="32" customFormat="1" ht="13.5" thickTop="1" thickBot="1"/>
    <row r="6900" s="32" customFormat="1" ht="13.5" thickTop="1" thickBot="1"/>
    <row r="6901" s="32" customFormat="1" ht="13.5" thickTop="1" thickBot="1"/>
    <row r="6902" s="32" customFormat="1" ht="13.5" thickTop="1" thickBot="1"/>
    <row r="6903" s="32" customFormat="1" ht="13.5" thickTop="1" thickBot="1"/>
    <row r="6904" s="32" customFormat="1" ht="13.5" thickTop="1" thickBot="1"/>
    <row r="6905" s="32" customFormat="1" ht="13.5" thickTop="1" thickBot="1"/>
    <row r="6906" s="32" customFormat="1" ht="13.5" thickTop="1" thickBot="1"/>
    <row r="6907" s="32" customFormat="1" ht="13.5" thickTop="1" thickBot="1"/>
    <row r="6908" s="32" customFormat="1" ht="13.5" thickTop="1" thickBot="1"/>
    <row r="6909" s="32" customFormat="1" ht="13.5" thickTop="1" thickBot="1"/>
    <row r="6910" s="32" customFormat="1" ht="13.5" thickTop="1" thickBot="1"/>
    <row r="6911" s="32" customFormat="1" ht="13.5" thickTop="1" thickBot="1"/>
    <row r="6912" s="32" customFormat="1" ht="13.5" thickTop="1" thickBot="1"/>
    <row r="6913" s="32" customFormat="1" ht="13.5" thickTop="1" thickBot="1"/>
    <row r="6914" s="32" customFormat="1" ht="13.5" thickTop="1" thickBot="1"/>
    <row r="6915" s="32" customFormat="1" ht="13.5" thickTop="1" thickBot="1"/>
    <row r="6916" s="32" customFormat="1" ht="13.5" thickTop="1" thickBot="1"/>
    <row r="6917" s="32" customFormat="1" ht="13.5" thickTop="1" thickBot="1"/>
    <row r="6918" s="32" customFormat="1" ht="13.5" thickTop="1" thickBot="1"/>
    <row r="6919" s="32" customFormat="1" ht="13.5" thickTop="1" thickBot="1"/>
    <row r="6920" s="32" customFormat="1" ht="13.5" thickTop="1" thickBot="1"/>
    <row r="6921" s="32" customFormat="1" ht="13.5" thickTop="1" thickBot="1"/>
    <row r="6922" s="32" customFormat="1" ht="13.5" thickTop="1" thickBot="1"/>
    <row r="6923" s="32" customFormat="1" ht="13.5" thickTop="1" thickBot="1"/>
    <row r="6924" s="32" customFormat="1" ht="13.5" thickTop="1" thickBot="1"/>
    <row r="6925" s="32" customFormat="1" ht="13.5" thickTop="1" thickBot="1"/>
    <row r="6926" s="32" customFormat="1" ht="13.5" thickTop="1" thickBot="1"/>
    <row r="6927" s="32" customFormat="1" ht="13.5" thickTop="1" thickBot="1"/>
    <row r="6928" s="32" customFormat="1" ht="13" thickTop="1"/>
    <row r="6929" s="32" customFormat="1"/>
    <row r="6930" s="32" customFormat="1"/>
    <row r="6931" s="32" customFormat="1"/>
    <row r="6932" s="32" customFormat="1"/>
    <row r="6933" s="32" customFormat="1"/>
    <row r="6934" s="32" customFormat="1"/>
    <row r="6935" s="32" customFormat="1"/>
    <row r="6936" s="32" customFormat="1"/>
    <row r="6937" s="32" customFormat="1"/>
    <row r="6938" s="32" customFormat="1"/>
    <row r="6939" s="32" customFormat="1"/>
    <row r="6940" s="32" customFormat="1"/>
    <row r="6941" s="32" customFormat="1" ht="13" thickBot="1"/>
    <row r="6942" s="32" customFormat="1" ht="13.5" thickTop="1" thickBot="1"/>
    <row r="6943" s="32" customFormat="1" ht="13.5" thickTop="1" thickBot="1"/>
    <row r="6944" s="32" customFormat="1" ht="13.5" thickTop="1" thickBot="1"/>
    <row r="6945" s="32" customFormat="1" ht="13.5" thickTop="1" thickBot="1"/>
    <row r="6946" s="32" customFormat="1" ht="13.5" thickTop="1" thickBot="1"/>
    <row r="6947" s="32" customFormat="1" ht="13.5" thickTop="1" thickBot="1"/>
    <row r="6948" s="32" customFormat="1" ht="13.5" thickTop="1" thickBot="1"/>
    <row r="6949" s="32" customFormat="1" ht="13.5" thickTop="1" thickBot="1"/>
    <row r="6950" s="32" customFormat="1" ht="13.5" thickTop="1" thickBot="1"/>
    <row r="6951" s="32" customFormat="1" ht="13.5" thickTop="1" thickBot="1"/>
    <row r="6952" s="32" customFormat="1" ht="13.5" thickTop="1" thickBot="1"/>
    <row r="6953" s="32" customFormat="1" ht="13.5" thickTop="1" thickBot="1"/>
    <row r="6954" s="32" customFormat="1" ht="13.5" thickTop="1" thickBot="1"/>
    <row r="6955" s="32" customFormat="1" ht="13.5" thickTop="1" thickBot="1"/>
    <row r="6956" s="32" customFormat="1" ht="13.5" thickTop="1" thickBot="1"/>
    <row r="6957" s="32" customFormat="1" ht="13.5" thickTop="1" thickBot="1"/>
    <row r="6958" s="32" customFormat="1" ht="13.5" thickTop="1" thickBot="1"/>
    <row r="6959" s="32" customFormat="1" ht="13.5" thickTop="1" thickBot="1"/>
    <row r="6960" s="32" customFormat="1" ht="13.5" thickTop="1" thickBot="1"/>
    <row r="6961" s="32" customFormat="1" ht="13.5" thickTop="1" thickBot="1"/>
    <row r="6962" s="32" customFormat="1" ht="13.5" thickTop="1" thickBot="1"/>
    <row r="6963" s="32" customFormat="1" ht="13.5" thickTop="1" thickBot="1"/>
    <row r="6964" s="32" customFormat="1" ht="13.5" thickTop="1" thickBot="1"/>
    <row r="6965" s="32" customFormat="1" ht="13.5" thickTop="1" thickBot="1"/>
    <row r="6966" s="32" customFormat="1" ht="13.5" thickTop="1" thickBot="1"/>
    <row r="6967" s="32" customFormat="1" ht="13.5" thickTop="1" thickBot="1"/>
    <row r="6968" s="32" customFormat="1" ht="13.5" thickTop="1" thickBot="1"/>
    <row r="6969" s="32" customFormat="1" ht="13.5" thickTop="1" thickBot="1"/>
    <row r="6970" s="32" customFormat="1" ht="13.5" thickTop="1" thickBot="1"/>
    <row r="6971" s="32" customFormat="1" ht="13.5" thickTop="1" thickBot="1"/>
    <row r="6972" s="32" customFormat="1" ht="13.5" thickTop="1" thickBot="1"/>
    <row r="6973" s="32" customFormat="1" ht="13.5" thickTop="1" thickBot="1"/>
    <row r="6974" s="32" customFormat="1" ht="13.5" thickTop="1" thickBot="1"/>
    <row r="6975" s="32" customFormat="1" ht="13.5" thickTop="1" thickBot="1"/>
    <row r="6976" s="32" customFormat="1" ht="13.5" thickTop="1" thickBot="1"/>
    <row r="6977" s="32" customFormat="1" ht="13.5" thickTop="1" thickBot="1"/>
    <row r="6978" s="32" customFormat="1" ht="13.5" thickTop="1" thickBot="1"/>
    <row r="6979" s="32" customFormat="1" ht="13.5" thickTop="1" thickBot="1"/>
    <row r="6980" s="32" customFormat="1" ht="13.5" thickTop="1" thickBot="1"/>
    <row r="6981" s="32" customFormat="1" ht="13.5" thickTop="1" thickBot="1"/>
    <row r="6982" s="32" customFormat="1" ht="13.5" thickTop="1" thickBot="1"/>
    <row r="6983" s="32" customFormat="1" ht="13.5" thickTop="1" thickBot="1"/>
    <row r="6984" s="32" customFormat="1" ht="13.5" thickTop="1" thickBot="1"/>
    <row r="6985" s="32" customFormat="1" ht="13.5" thickTop="1" thickBot="1"/>
    <row r="6986" s="32" customFormat="1" ht="13.5" thickTop="1" thickBot="1"/>
    <row r="6987" s="32" customFormat="1" ht="13.5" thickTop="1" thickBot="1"/>
    <row r="6988" s="32" customFormat="1" ht="13.5" thickTop="1" thickBot="1"/>
    <row r="6989" s="32" customFormat="1" ht="13.5" thickTop="1" thickBot="1"/>
    <row r="6990" s="32" customFormat="1" ht="13.5" thickTop="1" thickBot="1"/>
    <row r="6991" s="32" customFormat="1" ht="13.5" thickTop="1" thickBot="1"/>
    <row r="6992" s="32" customFormat="1" ht="13.5" thickTop="1" thickBot="1"/>
    <row r="6993" s="32" customFormat="1" ht="13.5" thickTop="1" thickBot="1"/>
    <row r="6994" s="32" customFormat="1" ht="13.5" thickTop="1" thickBot="1"/>
    <row r="6995" s="32" customFormat="1" ht="13.5" thickTop="1" thickBot="1"/>
    <row r="6996" s="32" customFormat="1" ht="13.5" thickTop="1" thickBot="1"/>
    <row r="6997" s="32" customFormat="1" ht="13.5" thickTop="1" thickBot="1"/>
    <row r="6998" s="32" customFormat="1" ht="13" thickTop="1"/>
    <row r="6999" s="32" customFormat="1"/>
    <row r="7000" s="32" customFormat="1"/>
    <row r="7001" s="32" customFormat="1"/>
    <row r="7002" s="32" customFormat="1"/>
    <row r="7003" s="32" customFormat="1"/>
    <row r="7004" s="32" customFormat="1"/>
    <row r="7005" s="32" customFormat="1"/>
    <row r="7006" s="32" customFormat="1"/>
    <row r="7007" s="32" customFormat="1"/>
    <row r="7008" s="32" customFormat="1"/>
    <row r="7009" s="32" customFormat="1"/>
    <row r="7010" s="32" customFormat="1"/>
    <row r="7011" s="32" customFormat="1" ht="13" thickBot="1"/>
    <row r="7012" s="32" customFormat="1" ht="13.5" thickTop="1" thickBot="1"/>
    <row r="7013" s="32" customFormat="1" ht="13.5" thickTop="1" thickBot="1"/>
    <row r="7014" s="32" customFormat="1" ht="13.5" thickTop="1" thickBot="1"/>
    <row r="7015" s="32" customFormat="1" ht="13.5" thickTop="1" thickBot="1"/>
    <row r="7016" s="32" customFormat="1" ht="13.5" thickTop="1" thickBot="1"/>
    <row r="7017" s="32" customFormat="1" ht="13.5" thickTop="1" thickBot="1"/>
    <row r="7018" s="32" customFormat="1" ht="13.5" thickTop="1" thickBot="1"/>
    <row r="7019" s="32" customFormat="1" ht="13.5" thickTop="1" thickBot="1"/>
    <row r="7020" s="32" customFormat="1" ht="13.5" thickTop="1" thickBot="1"/>
    <row r="7021" s="32" customFormat="1" ht="13.5" thickTop="1" thickBot="1"/>
    <row r="7022" s="32" customFormat="1" ht="13.5" thickTop="1" thickBot="1"/>
    <row r="7023" s="32" customFormat="1" ht="13.5" thickTop="1" thickBot="1"/>
    <row r="7024" s="32" customFormat="1" ht="13.5" thickTop="1" thickBot="1"/>
    <row r="7025" s="32" customFormat="1" ht="13.5" thickTop="1" thickBot="1"/>
    <row r="7026" s="32" customFormat="1" ht="13.5" thickTop="1" thickBot="1"/>
    <row r="7027" s="32" customFormat="1" ht="13.5" thickTop="1" thickBot="1"/>
    <row r="7028" s="32" customFormat="1" ht="13.5" thickTop="1" thickBot="1"/>
    <row r="7029" s="32" customFormat="1" ht="13.5" thickTop="1" thickBot="1"/>
    <row r="7030" s="32" customFormat="1" ht="13.5" thickTop="1" thickBot="1"/>
    <row r="7031" s="32" customFormat="1" ht="13.5" thickTop="1" thickBot="1"/>
    <row r="7032" s="32" customFormat="1" ht="13.5" thickTop="1" thickBot="1"/>
    <row r="7033" s="32" customFormat="1" ht="13.5" thickTop="1" thickBot="1"/>
    <row r="7034" s="32" customFormat="1" ht="13.5" thickTop="1" thickBot="1"/>
    <row r="7035" s="32" customFormat="1" ht="13.5" thickTop="1" thickBot="1"/>
    <row r="7036" s="32" customFormat="1" ht="13.5" thickTop="1" thickBot="1"/>
    <row r="7037" s="32" customFormat="1" ht="13.5" thickTop="1" thickBot="1"/>
    <row r="7038" s="32" customFormat="1" ht="13.5" thickTop="1" thickBot="1"/>
    <row r="7039" s="32" customFormat="1" ht="13.5" thickTop="1" thickBot="1"/>
    <row r="7040" s="32" customFormat="1" ht="13.5" thickTop="1" thickBot="1"/>
    <row r="7041" s="32" customFormat="1" ht="13.5" thickTop="1" thickBot="1"/>
    <row r="7042" s="32" customFormat="1" ht="13.5" thickTop="1" thickBot="1"/>
    <row r="7043" s="32" customFormat="1" ht="13.5" thickTop="1" thickBot="1"/>
    <row r="7044" s="32" customFormat="1" ht="13.5" thickTop="1" thickBot="1"/>
    <row r="7045" s="32" customFormat="1" ht="13.5" thickTop="1" thickBot="1"/>
    <row r="7046" s="32" customFormat="1" ht="13.5" thickTop="1" thickBot="1"/>
    <row r="7047" s="32" customFormat="1" ht="13.5" thickTop="1" thickBot="1"/>
    <row r="7048" s="32" customFormat="1" ht="13.5" thickTop="1" thickBot="1"/>
    <row r="7049" s="32" customFormat="1" ht="13.5" thickTop="1" thickBot="1"/>
    <row r="7050" s="32" customFormat="1" ht="13.5" thickTop="1" thickBot="1"/>
    <row r="7051" s="32" customFormat="1" ht="13.5" thickTop="1" thickBot="1"/>
    <row r="7052" s="32" customFormat="1" ht="13.5" thickTop="1" thickBot="1"/>
    <row r="7053" s="32" customFormat="1" ht="13.5" thickTop="1" thickBot="1"/>
    <row r="7054" s="32" customFormat="1" ht="13.5" thickTop="1" thickBot="1"/>
    <row r="7055" s="32" customFormat="1" ht="13.5" thickTop="1" thickBot="1"/>
    <row r="7056" s="32" customFormat="1" ht="13.5" thickTop="1" thickBot="1"/>
    <row r="7057" s="32" customFormat="1" ht="13.5" thickTop="1" thickBot="1"/>
    <row r="7058" s="32" customFormat="1" ht="13.5" thickTop="1" thickBot="1"/>
    <row r="7059" s="32" customFormat="1" ht="13.5" thickTop="1" thickBot="1"/>
    <row r="7060" s="32" customFormat="1" ht="13.5" thickTop="1" thickBot="1"/>
    <row r="7061" s="32" customFormat="1" ht="13.5" thickTop="1" thickBot="1"/>
    <row r="7062" s="32" customFormat="1" ht="13.5" thickTop="1" thickBot="1"/>
    <row r="7063" s="32" customFormat="1" ht="13.5" thickTop="1" thickBot="1"/>
    <row r="7064" s="32" customFormat="1" ht="13.5" thickTop="1" thickBot="1"/>
    <row r="7065" s="32" customFormat="1" ht="13.5" thickTop="1" thickBot="1"/>
    <row r="7066" s="32" customFormat="1" ht="13.5" thickTop="1" thickBot="1"/>
    <row r="7067" s="32" customFormat="1" ht="13.5" thickTop="1" thickBot="1"/>
    <row r="7068" s="32" customFormat="1" ht="13" thickTop="1"/>
    <row r="7069" s="32" customFormat="1"/>
    <row r="7070" s="32" customFormat="1"/>
    <row r="7071" s="32" customFormat="1"/>
    <row r="7072" s="32" customFormat="1"/>
    <row r="7073" s="32" customFormat="1"/>
    <row r="7074" s="32" customFormat="1"/>
    <row r="7075" s="32" customFormat="1"/>
    <row r="7076" s="32" customFormat="1"/>
    <row r="7077" s="32" customFormat="1"/>
    <row r="7078" s="32" customFormat="1"/>
    <row r="7079" s="32" customFormat="1"/>
    <row r="7080" s="32" customFormat="1"/>
    <row r="7081" s="32" customFormat="1" ht="13" thickBot="1"/>
    <row r="7082" s="32" customFormat="1" ht="13.5" thickTop="1" thickBot="1"/>
    <row r="7083" s="32" customFormat="1" ht="13.5" thickTop="1" thickBot="1"/>
    <row r="7084" s="32" customFormat="1" ht="13.5" thickTop="1" thickBot="1"/>
    <row r="7085" s="32" customFormat="1" ht="13.5" thickTop="1" thickBot="1"/>
    <row r="7086" s="32" customFormat="1" ht="13.5" thickTop="1" thickBot="1"/>
    <row r="7087" s="32" customFormat="1" ht="13.5" thickTop="1" thickBot="1"/>
    <row r="7088" s="32" customFormat="1" ht="13.5" thickTop="1" thickBot="1"/>
    <row r="7089" s="32" customFormat="1" ht="13.5" thickTop="1" thickBot="1"/>
    <row r="7090" s="32" customFormat="1" ht="13.5" thickTop="1" thickBot="1"/>
    <row r="7091" s="32" customFormat="1" ht="13.5" thickTop="1" thickBot="1"/>
    <row r="7092" s="32" customFormat="1" ht="13.5" thickTop="1" thickBot="1"/>
    <row r="7093" s="32" customFormat="1" ht="13.5" thickTop="1" thickBot="1"/>
    <row r="7094" s="32" customFormat="1" ht="13.5" thickTop="1" thickBot="1"/>
    <row r="7095" s="32" customFormat="1" ht="13.5" thickTop="1" thickBot="1"/>
    <row r="7096" s="32" customFormat="1" ht="13.5" thickTop="1" thickBot="1"/>
    <row r="7097" s="32" customFormat="1" ht="13.5" thickTop="1" thickBot="1"/>
    <row r="7098" s="32" customFormat="1" ht="13.5" thickTop="1" thickBot="1"/>
    <row r="7099" s="32" customFormat="1" ht="13.5" thickTop="1" thickBot="1"/>
    <row r="7100" s="32" customFormat="1" ht="13.5" thickTop="1" thickBot="1"/>
    <row r="7101" s="32" customFormat="1" ht="13.5" thickTop="1" thickBot="1"/>
    <row r="7102" s="32" customFormat="1" ht="13.5" thickTop="1" thickBot="1"/>
    <row r="7103" s="32" customFormat="1" ht="13.5" thickTop="1" thickBot="1"/>
    <row r="7104" s="32" customFormat="1" ht="13.5" thickTop="1" thickBot="1"/>
    <row r="7105" s="32" customFormat="1" ht="13.5" thickTop="1" thickBot="1"/>
    <row r="7106" s="32" customFormat="1" ht="13.5" thickTop="1" thickBot="1"/>
    <row r="7107" s="32" customFormat="1" ht="13.5" thickTop="1" thickBot="1"/>
    <row r="7108" s="32" customFormat="1" ht="13.5" thickTop="1" thickBot="1"/>
    <row r="7109" s="32" customFormat="1" ht="13.5" thickTop="1" thickBot="1"/>
    <row r="7110" s="32" customFormat="1" ht="13.5" thickTop="1" thickBot="1"/>
    <row r="7111" s="32" customFormat="1" ht="13.5" thickTop="1" thickBot="1"/>
    <row r="7112" s="32" customFormat="1" ht="13.5" thickTop="1" thickBot="1"/>
    <row r="7113" s="32" customFormat="1" ht="13.5" thickTop="1" thickBot="1"/>
    <row r="7114" s="32" customFormat="1" ht="13.5" thickTop="1" thickBot="1"/>
    <row r="7115" s="32" customFormat="1" ht="13.5" thickTop="1" thickBot="1"/>
    <row r="7116" s="32" customFormat="1" ht="13.5" thickTop="1" thickBot="1"/>
    <row r="7117" s="32" customFormat="1" ht="13.5" thickTop="1" thickBot="1"/>
    <row r="7118" s="32" customFormat="1" ht="13.5" thickTop="1" thickBot="1"/>
    <row r="7119" s="32" customFormat="1" ht="13.5" thickTop="1" thickBot="1"/>
    <row r="7120" s="32" customFormat="1" ht="13.5" thickTop="1" thickBot="1"/>
    <row r="7121" s="32" customFormat="1" ht="13.5" thickTop="1" thickBot="1"/>
    <row r="7122" s="32" customFormat="1" ht="13.5" thickTop="1" thickBot="1"/>
    <row r="7123" s="32" customFormat="1" ht="13.5" thickTop="1" thickBot="1"/>
    <row r="7124" s="32" customFormat="1" ht="13.5" thickTop="1" thickBot="1"/>
    <row r="7125" s="32" customFormat="1" ht="13.5" thickTop="1" thickBot="1"/>
    <row r="7126" s="32" customFormat="1" ht="13.5" thickTop="1" thickBot="1"/>
    <row r="7127" s="32" customFormat="1" ht="13.5" thickTop="1" thickBot="1"/>
    <row r="7128" s="32" customFormat="1" ht="13.5" thickTop="1" thickBot="1"/>
    <row r="7129" s="32" customFormat="1" ht="13.5" thickTop="1" thickBot="1"/>
    <row r="7130" s="32" customFormat="1" ht="13.5" thickTop="1" thickBot="1"/>
    <row r="7131" s="32" customFormat="1" ht="13.5" thickTop="1" thickBot="1"/>
    <row r="7132" s="32" customFormat="1" ht="13.5" thickTop="1" thickBot="1"/>
    <row r="7133" s="32" customFormat="1" ht="13.5" thickTop="1" thickBot="1"/>
    <row r="7134" s="32" customFormat="1" ht="13.5" thickTop="1" thickBot="1"/>
    <row r="7135" s="32" customFormat="1" ht="13.5" thickTop="1" thickBot="1"/>
    <row r="7136" s="32" customFormat="1" ht="13.5" thickTop="1" thickBot="1"/>
    <row r="7137" s="32" customFormat="1" ht="13.5" thickTop="1" thickBot="1"/>
    <row r="7138" s="32" customFormat="1" ht="13" thickTop="1"/>
    <row r="7139" s="32" customFormat="1"/>
    <row r="7140" s="32" customFormat="1"/>
    <row r="7141" s="32" customFormat="1"/>
    <row r="7142" s="32" customFormat="1"/>
    <row r="7143" s="32" customFormat="1"/>
    <row r="7144" s="32" customFormat="1"/>
    <row r="7145" s="32" customFormat="1"/>
    <row r="7146" s="32" customFormat="1"/>
    <row r="7147" s="32" customFormat="1"/>
    <row r="7148" s="32" customFormat="1"/>
    <row r="7149" s="32" customFormat="1"/>
    <row r="7150" s="32" customFormat="1"/>
    <row r="7151" s="32" customFormat="1" ht="13" thickBot="1"/>
    <row r="7152" s="32" customFormat="1" ht="13.5" thickTop="1" thickBot="1"/>
    <row r="7153" s="32" customFormat="1" ht="13.5" thickTop="1" thickBot="1"/>
    <row r="7154" s="32" customFormat="1" ht="13.5" thickTop="1" thickBot="1"/>
    <row r="7155" s="32" customFormat="1" ht="13.5" thickTop="1" thickBot="1"/>
    <row r="7156" s="32" customFormat="1" ht="13.5" thickTop="1" thickBot="1"/>
    <row r="7157" s="32" customFormat="1" ht="13.5" thickTop="1" thickBot="1"/>
    <row r="7158" s="32" customFormat="1" ht="13.5" thickTop="1" thickBot="1"/>
    <row r="7159" s="32" customFormat="1" ht="13.5" thickTop="1" thickBot="1"/>
    <row r="7160" s="32" customFormat="1" ht="13.5" thickTop="1" thickBot="1"/>
    <row r="7161" s="32" customFormat="1" ht="13.5" thickTop="1" thickBot="1"/>
    <row r="7162" s="32" customFormat="1" ht="13.5" thickTop="1" thickBot="1"/>
    <row r="7163" s="32" customFormat="1" ht="13.5" thickTop="1" thickBot="1"/>
    <row r="7164" s="32" customFormat="1" ht="13.5" thickTop="1" thickBot="1"/>
    <row r="7165" s="32" customFormat="1" ht="13.5" thickTop="1" thickBot="1"/>
    <row r="7166" s="32" customFormat="1" ht="13.5" thickTop="1" thickBot="1"/>
    <row r="7167" s="32" customFormat="1" ht="13.5" thickTop="1" thickBot="1"/>
    <row r="7168" s="32" customFormat="1" ht="13.5" thickTop="1" thickBot="1"/>
    <row r="7169" s="32" customFormat="1" ht="13.5" thickTop="1" thickBot="1"/>
    <row r="7170" s="32" customFormat="1" ht="13.5" thickTop="1" thickBot="1"/>
    <row r="7171" s="32" customFormat="1" ht="13.5" thickTop="1" thickBot="1"/>
    <row r="7172" s="32" customFormat="1" ht="13.5" thickTop="1" thickBot="1"/>
    <row r="7173" s="32" customFormat="1" ht="13.5" thickTop="1" thickBot="1"/>
    <row r="7174" s="32" customFormat="1" ht="13.5" thickTop="1" thickBot="1"/>
    <row r="7175" s="32" customFormat="1" ht="13.5" thickTop="1" thickBot="1"/>
    <row r="7176" s="32" customFormat="1" ht="13.5" thickTop="1" thickBot="1"/>
    <row r="7177" s="32" customFormat="1" ht="13.5" thickTop="1" thickBot="1"/>
    <row r="7178" s="32" customFormat="1" ht="13.5" thickTop="1" thickBot="1"/>
    <row r="7179" s="32" customFormat="1" ht="13.5" thickTop="1" thickBot="1"/>
    <row r="7180" s="32" customFormat="1" ht="13.5" thickTop="1" thickBot="1"/>
    <row r="7181" s="32" customFormat="1" ht="13.5" thickTop="1" thickBot="1"/>
    <row r="7182" s="32" customFormat="1" ht="13.5" thickTop="1" thickBot="1"/>
    <row r="7183" s="32" customFormat="1" ht="13.5" thickTop="1" thickBot="1"/>
    <row r="7184" s="32" customFormat="1" ht="13.5" thickTop="1" thickBot="1"/>
    <row r="7185" s="32" customFormat="1" ht="13.5" thickTop="1" thickBot="1"/>
    <row r="7186" s="32" customFormat="1" ht="13.5" thickTop="1" thickBot="1"/>
    <row r="7187" s="32" customFormat="1" ht="13.5" thickTop="1" thickBot="1"/>
    <row r="7188" s="32" customFormat="1" ht="13.5" thickTop="1" thickBot="1"/>
    <row r="7189" s="32" customFormat="1" ht="13.5" thickTop="1" thickBot="1"/>
    <row r="7190" s="32" customFormat="1" ht="13.5" thickTop="1" thickBot="1"/>
    <row r="7191" s="32" customFormat="1" ht="13.5" thickTop="1" thickBot="1"/>
    <row r="7192" s="32" customFormat="1" ht="13.5" thickTop="1" thickBot="1"/>
    <row r="7193" s="32" customFormat="1" ht="13.5" thickTop="1" thickBot="1"/>
    <row r="7194" s="32" customFormat="1" ht="13.5" thickTop="1" thickBot="1"/>
    <row r="7195" s="32" customFormat="1" ht="13.5" thickTop="1" thickBot="1"/>
    <row r="7196" s="32" customFormat="1" ht="13.5" thickTop="1" thickBot="1"/>
    <row r="7197" s="32" customFormat="1" ht="13.5" thickTop="1" thickBot="1"/>
    <row r="7198" s="32" customFormat="1" ht="13.5" thickTop="1" thickBot="1"/>
    <row r="7199" s="32" customFormat="1" ht="13.5" thickTop="1" thickBot="1"/>
    <row r="7200" s="32" customFormat="1" ht="13.5" thickTop="1" thickBot="1"/>
    <row r="7201" s="32" customFormat="1" ht="13.5" thickTop="1" thickBot="1"/>
    <row r="7202" s="32" customFormat="1" ht="13.5" thickTop="1" thickBot="1"/>
    <row r="7203" s="32" customFormat="1" ht="13.5" thickTop="1" thickBot="1"/>
    <row r="7204" s="32" customFormat="1" ht="13.5" thickTop="1" thickBot="1"/>
    <row r="7205" s="32" customFormat="1" ht="13.5" thickTop="1" thickBot="1"/>
    <row r="7206" s="32" customFormat="1" ht="13.5" thickTop="1" thickBot="1"/>
    <row r="7207" s="32" customFormat="1" ht="13.5" thickTop="1" thickBot="1"/>
    <row r="7208" s="32" customFormat="1" ht="13" thickTop="1"/>
    <row r="7209" s="32" customFormat="1"/>
    <row r="7210" s="32" customFormat="1"/>
    <row r="7211" s="32" customFormat="1"/>
    <row r="7212" s="32" customFormat="1"/>
    <row r="7213" s="32" customFormat="1"/>
    <row r="7214" s="32" customFormat="1"/>
    <row r="7215" s="32" customFormat="1"/>
    <row r="7216" s="32" customFormat="1"/>
    <row r="7217" s="32" customFormat="1"/>
    <row r="7218" s="32" customFormat="1"/>
    <row r="7219" s="32" customFormat="1"/>
    <row r="7220" s="32" customFormat="1"/>
    <row r="7221" s="32" customFormat="1" ht="13" thickBot="1"/>
    <row r="7222" s="32" customFormat="1" ht="13.5" thickTop="1" thickBot="1"/>
    <row r="7223" s="32" customFormat="1" ht="13.5" thickTop="1" thickBot="1"/>
    <row r="7224" s="32" customFormat="1" ht="13.5" thickTop="1" thickBot="1"/>
    <row r="7225" s="32" customFormat="1" ht="13.5" thickTop="1" thickBot="1"/>
    <row r="7226" s="32" customFormat="1" ht="13.5" thickTop="1" thickBot="1"/>
    <row r="7227" s="32" customFormat="1" ht="13.5" thickTop="1" thickBot="1"/>
    <row r="7228" s="32" customFormat="1" ht="13.5" thickTop="1" thickBot="1"/>
    <row r="7229" s="32" customFormat="1" ht="13.5" thickTop="1" thickBot="1"/>
    <row r="7230" s="32" customFormat="1" ht="13.5" thickTop="1" thickBot="1"/>
    <row r="7231" s="32" customFormat="1" ht="13.5" thickTop="1" thickBot="1"/>
    <row r="7232" s="32" customFormat="1" ht="13.5" thickTop="1" thickBot="1"/>
    <row r="7233" s="32" customFormat="1" ht="13.5" thickTop="1" thickBot="1"/>
    <row r="7234" s="32" customFormat="1" ht="13.5" thickTop="1" thickBot="1"/>
    <row r="7235" s="32" customFormat="1" ht="13.5" thickTop="1" thickBot="1"/>
    <row r="7236" s="32" customFormat="1" ht="13.5" thickTop="1" thickBot="1"/>
    <row r="7237" s="32" customFormat="1" ht="13.5" thickTop="1" thickBot="1"/>
    <row r="7238" s="32" customFormat="1" ht="13.5" thickTop="1" thickBot="1"/>
    <row r="7239" s="32" customFormat="1" ht="13.5" thickTop="1" thickBot="1"/>
    <row r="7240" s="32" customFormat="1" ht="13.5" thickTop="1" thickBot="1"/>
    <row r="7241" s="32" customFormat="1" ht="13.5" thickTop="1" thickBot="1"/>
    <row r="7242" s="32" customFormat="1" ht="13.5" thickTop="1" thickBot="1"/>
    <row r="7243" s="32" customFormat="1" ht="13.5" thickTop="1" thickBot="1"/>
    <row r="7244" s="32" customFormat="1" ht="13.5" thickTop="1" thickBot="1"/>
    <row r="7245" s="32" customFormat="1" ht="13.5" thickTop="1" thickBot="1"/>
    <row r="7246" s="32" customFormat="1" ht="13.5" thickTop="1" thickBot="1"/>
    <row r="7247" s="32" customFormat="1" ht="13.5" thickTop="1" thickBot="1"/>
    <row r="7248" s="32" customFormat="1" ht="13.5" thickTop="1" thickBot="1"/>
    <row r="7249" s="32" customFormat="1" ht="13.5" thickTop="1" thickBot="1"/>
    <row r="7250" s="32" customFormat="1" ht="13.5" thickTop="1" thickBot="1"/>
    <row r="7251" s="32" customFormat="1" ht="13.5" thickTop="1" thickBot="1"/>
    <row r="7252" s="32" customFormat="1" ht="13.5" thickTop="1" thickBot="1"/>
    <row r="7253" s="32" customFormat="1" ht="13.5" thickTop="1" thickBot="1"/>
    <row r="7254" s="32" customFormat="1" ht="13.5" thickTop="1" thickBot="1"/>
    <row r="7255" s="32" customFormat="1" ht="13.5" thickTop="1" thickBot="1"/>
    <row r="7256" s="32" customFormat="1" ht="13.5" thickTop="1" thickBot="1"/>
    <row r="7257" s="32" customFormat="1" ht="13.5" thickTop="1" thickBot="1"/>
    <row r="7258" s="32" customFormat="1" ht="13.5" thickTop="1" thickBot="1"/>
    <row r="7259" s="32" customFormat="1" ht="13.5" thickTop="1" thickBot="1"/>
    <row r="7260" s="32" customFormat="1" ht="13.5" thickTop="1" thickBot="1"/>
    <row r="7261" s="32" customFormat="1" ht="13.5" thickTop="1" thickBot="1"/>
    <row r="7262" s="32" customFormat="1" ht="13.5" thickTop="1" thickBot="1"/>
    <row r="7263" s="32" customFormat="1" ht="13.5" thickTop="1" thickBot="1"/>
    <row r="7264" s="32" customFormat="1" ht="13.5" thickTop="1" thickBot="1"/>
    <row r="7265" s="32" customFormat="1" ht="13.5" thickTop="1" thickBot="1"/>
    <row r="7266" s="32" customFormat="1" ht="13.5" thickTop="1" thickBot="1"/>
    <row r="7267" s="32" customFormat="1" ht="13.5" thickTop="1" thickBot="1"/>
    <row r="7268" s="32" customFormat="1" ht="13.5" thickTop="1" thickBot="1"/>
    <row r="7269" s="32" customFormat="1" ht="13.5" thickTop="1" thickBot="1"/>
    <row r="7270" s="32" customFormat="1" ht="13.5" thickTop="1" thickBot="1"/>
    <row r="7271" s="32" customFormat="1" ht="13.5" thickTop="1" thickBot="1"/>
    <row r="7272" s="32" customFormat="1" ht="13.5" thickTop="1" thickBot="1"/>
    <row r="7273" s="32" customFormat="1" ht="13.5" thickTop="1" thickBot="1"/>
    <row r="7274" s="32" customFormat="1" ht="13.5" thickTop="1" thickBot="1"/>
    <row r="7275" s="32" customFormat="1" ht="13.5" thickTop="1" thickBot="1"/>
    <row r="7276" s="32" customFormat="1" ht="13.5" thickTop="1" thickBot="1"/>
    <row r="7277" s="32" customFormat="1" ht="13.5" thickTop="1" thickBot="1"/>
    <row r="7278" s="32" customFormat="1" ht="13" thickTop="1"/>
    <row r="7279" s="32" customFormat="1"/>
    <row r="7280" s="32" customFormat="1"/>
    <row r="7281" s="32" customFormat="1"/>
    <row r="7282" s="32" customFormat="1"/>
    <row r="7283" s="32" customFormat="1"/>
    <row r="7284" s="32" customFormat="1"/>
    <row r="7285" s="32" customFormat="1"/>
    <row r="7286" s="32" customFormat="1"/>
    <row r="7287" s="32" customFormat="1"/>
    <row r="7288" s="32" customFormat="1"/>
    <row r="7289" s="32" customFormat="1"/>
    <row r="7290" s="32" customFormat="1"/>
    <row r="7291" s="32" customFormat="1" ht="13" thickBot="1"/>
    <row r="7292" s="32" customFormat="1" ht="13.5" thickTop="1" thickBot="1"/>
    <row r="7293" s="32" customFormat="1" ht="13.5" thickTop="1" thickBot="1"/>
    <row r="7294" s="32" customFormat="1" ht="13.5" thickTop="1" thickBot="1"/>
    <row r="7295" s="32" customFormat="1" ht="13.5" thickTop="1" thickBot="1"/>
    <row r="7296" s="32" customFormat="1" ht="13.5" thickTop="1" thickBot="1"/>
    <row r="7297" s="32" customFormat="1" ht="13.5" thickTop="1" thickBot="1"/>
    <row r="7298" s="32" customFormat="1" ht="13.5" thickTop="1" thickBot="1"/>
    <row r="7299" s="32" customFormat="1" ht="13.5" thickTop="1" thickBot="1"/>
    <row r="7300" s="32" customFormat="1" ht="13.5" thickTop="1" thickBot="1"/>
    <row r="7301" s="32" customFormat="1" ht="13.5" thickTop="1" thickBot="1"/>
    <row r="7302" s="32" customFormat="1" ht="13.5" thickTop="1" thickBot="1"/>
    <row r="7303" s="32" customFormat="1" ht="13.5" thickTop="1" thickBot="1"/>
    <row r="7304" s="32" customFormat="1" ht="13.5" thickTop="1" thickBot="1"/>
    <row r="7305" s="32" customFormat="1" ht="13.5" thickTop="1" thickBot="1"/>
    <row r="7306" s="32" customFormat="1" ht="13.5" thickTop="1" thickBot="1"/>
    <row r="7307" s="32" customFormat="1" ht="13.5" thickTop="1" thickBot="1"/>
    <row r="7308" s="32" customFormat="1" ht="13.5" thickTop="1" thickBot="1"/>
    <row r="7309" s="32" customFormat="1" ht="13.5" thickTop="1" thickBot="1"/>
    <row r="7310" s="32" customFormat="1" ht="13.5" thickTop="1" thickBot="1"/>
    <row r="7311" s="32" customFormat="1" ht="13.5" thickTop="1" thickBot="1"/>
    <row r="7312" s="32" customFormat="1" ht="13.5" thickTop="1" thickBot="1"/>
    <row r="7313" s="32" customFormat="1" ht="13.5" thickTop="1" thickBot="1"/>
    <row r="7314" s="32" customFormat="1" ht="13.5" thickTop="1" thickBot="1"/>
    <row r="7315" s="32" customFormat="1" ht="13.5" thickTop="1" thickBot="1"/>
    <row r="7316" s="32" customFormat="1" ht="13.5" thickTop="1" thickBot="1"/>
    <row r="7317" s="32" customFormat="1" ht="13.5" thickTop="1" thickBot="1"/>
    <row r="7318" s="32" customFormat="1" ht="13.5" thickTop="1" thickBot="1"/>
    <row r="7319" s="32" customFormat="1" ht="13.5" thickTop="1" thickBot="1"/>
    <row r="7320" s="32" customFormat="1" ht="13.5" thickTop="1" thickBot="1"/>
    <row r="7321" s="32" customFormat="1" ht="13.5" thickTop="1" thickBot="1"/>
    <row r="7322" s="32" customFormat="1" ht="13.5" thickTop="1" thickBot="1"/>
    <row r="7323" s="32" customFormat="1" ht="13.5" thickTop="1" thickBot="1"/>
    <row r="7324" s="32" customFormat="1" ht="13.5" thickTop="1" thickBot="1"/>
    <row r="7325" s="32" customFormat="1" ht="13.5" thickTop="1" thickBot="1"/>
    <row r="7326" s="32" customFormat="1" ht="13.5" thickTop="1" thickBot="1"/>
    <row r="7327" s="32" customFormat="1" ht="13.5" thickTop="1" thickBot="1"/>
    <row r="7328" s="32" customFormat="1" ht="13.5" thickTop="1" thickBot="1"/>
    <row r="7329" s="32" customFormat="1" ht="13.5" thickTop="1" thickBot="1"/>
    <row r="7330" s="32" customFormat="1" ht="13.5" thickTop="1" thickBot="1"/>
    <row r="7331" s="32" customFormat="1" ht="13.5" thickTop="1" thickBot="1"/>
    <row r="7332" s="32" customFormat="1" ht="13.5" thickTop="1" thickBot="1"/>
    <row r="7333" s="32" customFormat="1" ht="13.5" thickTop="1" thickBot="1"/>
    <row r="7334" s="32" customFormat="1" ht="13.5" thickTop="1" thickBot="1"/>
    <row r="7335" s="32" customFormat="1" ht="13.5" thickTop="1" thickBot="1"/>
    <row r="7336" s="32" customFormat="1" ht="13.5" thickTop="1" thickBot="1"/>
    <row r="7337" s="32" customFormat="1" ht="13.5" thickTop="1" thickBot="1"/>
    <row r="7338" s="32" customFormat="1" ht="13.5" thickTop="1" thickBot="1"/>
    <row r="7339" s="32" customFormat="1" ht="13.5" thickTop="1" thickBot="1"/>
    <row r="7340" s="32" customFormat="1" ht="13.5" thickTop="1" thickBot="1"/>
    <row r="7341" s="32" customFormat="1" ht="13.5" thickTop="1" thickBot="1"/>
    <row r="7342" s="32" customFormat="1" ht="13.5" thickTop="1" thickBot="1"/>
    <row r="7343" s="32" customFormat="1" ht="13.5" thickTop="1" thickBot="1"/>
    <row r="7344" s="32" customFormat="1" ht="13.5" thickTop="1" thickBot="1"/>
    <row r="7345" s="32" customFormat="1" ht="13.5" thickTop="1" thickBot="1"/>
    <row r="7346" s="32" customFormat="1" ht="13.5" thickTop="1" thickBot="1"/>
    <row r="7347" s="32" customFormat="1" ht="13.5" thickTop="1" thickBot="1"/>
    <row r="7348" s="32" customFormat="1" ht="13" thickTop="1"/>
    <row r="7349" s="32" customFormat="1"/>
    <row r="7350" s="32" customFormat="1"/>
    <row r="7351" s="32" customFormat="1"/>
    <row r="7352" s="32" customFormat="1"/>
    <row r="7353" s="32" customFormat="1"/>
    <row r="7354" s="32" customFormat="1"/>
    <row r="7355" s="32" customFormat="1"/>
    <row r="7356" s="32" customFormat="1"/>
    <row r="7357" s="32" customFormat="1"/>
    <row r="7358" s="32" customFormat="1"/>
    <row r="7359" s="32" customFormat="1"/>
    <row r="7360" s="32" customFormat="1"/>
    <row r="7361" s="32" customFormat="1" ht="13" thickBot="1"/>
    <row r="7362" s="32" customFormat="1" ht="13.5" thickTop="1" thickBot="1"/>
    <row r="7363" s="32" customFormat="1" ht="13.5" thickTop="1" thickBot="1"/>
    <row r="7364" s="32" customFormat="1" ht="13.5" thickTop="1" thickBot="1"/>
    <row r="7365" s="32" customFormat="1" ht="13.5" thickTop="1" thickBot="1"/>
    <row r="7366" s="32" customFormat="1" ht="13.5" thickTop="1" thickBot="1"/>
    <row r="7367" s="32" customFormat="1" ht="13.5" thickTop="1" thickBot="1"/>
    <row r="7368" s="32" customFormat="1" ht="13.5" thickTop="1" thickBot="1"/>
    <row r="7369" s="32" customFormat="1" ht="13.5" thickTop="1" thickBot="1"/>
    <row r="7370" s="32" customFormat="1" ht="13.5" thickTop="1" thickBot="1"/>
    <row r="7371" s="32" customFormat="1" ht="13.5" thickTop="1" thickBot="1"/>
    <row r="7372" s="32" customFormat="1" ht="13.5" thickTop="1" thickBot="1"/>
    <row r="7373" s="32" customFormat="1" ht="13.5" thickTop="1" thickBot="1"/>
    <row r="7374" s="32" customFormat="1" ht="13.5" thickTop="1" thickBot="1"/>
    <row r="7375" s="32" customFormat="1" ht="13.5" thickTop="1" thickBot="1"/>
    <row r="7376" s="32" customFormat="1" ht="13.5" thickTop="1" thickBot="1"/>
    <row r="7377" s="32" customFormat="1" ht="13.5" thickTop="1" thickBot="1"/>
    <row r="7378" s="32" customFormat="1" ht="13.5" thickTop="1" thickBot="1"/>
    <row r="7379" s="32" customFormat="1" ht="13.5" thickTop="1" thickBot="1"/>
    <row r="7380" s="32" customFormat="1" ht="13.5" thickTop="1" thickBot="1"/>
    <row r="7381" s="32" customFormat="1" ht="13.5" thickTop="1" thickBot="1"/>
    <row r="7382" s="32" customFormat="1" ht="13.5" thickTop="1" thickBot="1"/>
    <row r="7383" s="32" customFormat="1" ht="13.5" thickTop="1" thickBot="1"/>
    <row r="7384" s="32" customFormat="1" ht="13.5" thickTop="1" thickBot="1"/>
    <row r="7385" s="32" customFormat="1" ht="13.5" thickTop="1" thickBot="1"/>
    <row r="7386" s="32" customFormat="1" ht="13.5" thickTop="1" thickBot="1"/>
    <row r="7387" s="32" customFormat="1" ht="13.5" thickTop="1" thickBot="1"/>
    <row r="7388" s="32" customFormat="1" ht="13.5" thickTop="1" thickBot="1"/>
    <row r="7389" s="32" customFormat="1" ht="13.5" thickTop="1" thickBot="1"/>
    <row r="7390" s="32" customFormat="1" ht="13.5" thickTop="1" thickBot="1"/>
    <row r="7391" s="32" customFormat="1" ht="13.5" thickTop="1" thickBot="1"/>
    <row r="7392" s="32" customFormat="1" ht="13.5" thickTop="1" thickBot="1"/>
    <row r="7393" s="32" customFormat="1" ht="13.5" thickTop="1" thickBot="1"/>
    <row r="7394" s="32" customFormat="1" ht="13.5" thickTop="1" thickBot="1"/>
    <row r="7395" s="32" customFormat="1" ht="13.5" thickTop="1" thickBot="1"/>
    <row r="7396" s="32" customFormat="1" ht="13.5" thickTop="1" thickBot="1"/>
    <row r="7397" s="32" customFormat="1" ht="13.5" thickTop="1" thickBot="1"/>
    <row r="7398" s="32" customFormat="1" ht="13.5" thickTop="1" thickBot="1"/>
    <row r="7399" s="32" customFormat="1" ht="13.5" thickTop="1" thickBot="1"/>
    <row r="7400" s="32" customFormat="1" ht="13.5" thickTop="1" thickBot="1"/>
    <row r="7401" s="32" customFormat="1" ht="13.5" thickTop="1" thickBot="1"/>
    <row r="7402" s="32" customFormat="1" ht="13.5" thickTop="1" thickBot="1"/>
    <row r="7403" s="32" customFormat="1" ht="13.5" thickTop="1" thickBot="1"/>
    <row r="7404" s="32" customFormat="1" ht="13.5" thickTop="1" thickBot="1"/>
    <row r="7405" s="32" customFormat="1" ht="13.5" thickTop="1" thickBot="1"/>
    <row r="7406" s="32" customFormat="1" ht="13.5" thickTop="1" thickBot="1"/>
    <row r="7407" s="32" customFormat="1" ht="13.5" thickTop="1" thickBot="1"/>
    <row r="7408" s="32" customFormat="1" ht="13.5" thickTop="1" thickBot="1"/>
    <row r="7409" s="32" customFormat="1" ht="13.5" thickTop="1" thickBot="1"/>
    <row r="7410" s="32" customFormat="1" ht="13.5" thickTop="1" thickBot="1"/>
    <row r="7411" s="32" customFormat="1" ht="13.5" thickTop="1" thickBot="1"/>
    <row r="7412" s="32" customFormat="1" ht="13.5" thickTop="1" thickBot="1"/>
    <row r="7413" s="32" customFormat="1" ht="13.5" thickTop="1" thickBot="1"/>
    <row r="7414" s="32" customFormat="1" ht="13.5" thickTop="1" thickBot="1"/>
    <row r="7415" s="32" customFormat="1" ht="13.5" thickTop="1" thickBot="1"/>
    <row r="7416" s="32" customFormat="1" ht="13.5" thickTop="1" thickBot="1"/>
    <row r="7417" s="32" customFormat="1" ht="13.5" thickTop="1" thickBot="1"/>
    <row r="7418" s="32" customFormat="1" ht="13" thickTop="1"/>
    <row r="7419" s="32" customFormat="1"/>
    <row r="7420" s="32" customFormat="1"/>
    <row r="7421" s="32" customFormat="1"/>
    <row r="7422" s="32" customFormat="1"/>
    <row r="7423" s="32" customFormat="1"/>
    <row r="7424" s="32" customFormat="1"/>
    <row r="7425" s="32" customFormat="1"/>
    <row r="7426" s="32" customFormat="1"/>
    <row r="7427" s="32" customFormat="1"/>
    <row r="7428" s="32" customFormat="1"/>
    <row r="7429" s="32" customFormat="1"/>
    <row r="7430" s="32" customFormat="1"/>
    <row r="7431" s="32" customFormat="1" ht="13" thickBot="1"/>
    <row r="7432" s="32" customFormat="1" ht="13.5" thickTop="1" thickBot="1"/>
    <row r="7433" s="32" customFormat="1" ht="13.5" thickTop="1" thickBot="1"/>
    <row r="7434" s="32" customFormat="1" ht="13.5" thickTop="1" thickBot="1"/>
    <row r="7435" s="32" customFormat="1" ht="13.5" thickTop="1" thickBot="1"/>
    <row r="7436" s="32" customFormat="1" ht="13.5" thickTop="1" thickBot="1"/>
    <row r="7437" s="32" customFormat="1" ht="13.5" thickTop="1" thickBot="1"/>
    <row r="7438" s="32" customFormat="1" ht="13.5" thickTop="1" thickBot="1"/>
    <row r="7439" s="32" customFormat="1" ht="13.5" thickTop="1" thickBot="1"/>
    <row r="7440" s="32" customFormat="1" ht="13.5" thickTop="1" thickBot="1"/>
    <row r="7441" s="32" customFormat="1" ht="13.5" thickTop="1" thickBot="1"/>
    <row r="7442" s="32" customFormat="1" ht="13.5" thickTop="1" thickBot="1"/>
    <row r="7443" s="32" customFormat="1" ht="13.5" thickTop="1" thickBot="1"/>
    <row r="7444" s="32" customFormat="1" ht="13.5" thickTop="1" thickBot="1"/>
    <row r="7445" s="32" customFormat="1" ht="13.5" thickTop="1" thickBot="1"/>
    <row r="7446" s="32" customFormat="1" ht="13.5" thickTop="1" thickBot="1"/>
    <row r="7447" s="32" customFormat="1" ht="13.5" thickTop="1" thickBot="1"/>
    <row r="7448" s="32" customFormat="1" ht="13.5" thickTop="1" thickBot="1"/>
    <row r="7449" s="32" customFormat="1" ht="13.5" thickTop="1" thickBot="1"/>
    <row r="7450" s="32" customFormat="1" ht="13.5" thickTop="1" thickBot="1"/>
    <row r="7451" s="32" customFormat="1" ht="13.5" thickTop="1" thickBot="1"/>
    <row r="7452" s="32" customFormat="1" ht="13.5" thickTop="1" thickBot="1"/>
    <row r="7453" s="32" customFormat="1" ht="13.5" thickTop="1" thickBot="1"/>
    <row r="7454" s="32" customFormat="1" ht="13.5" thickTop="1" thickBot="1"/>
    <row r="7455" s="32" customFormat="1" ht="13.5" thickTop="1" thickBot="1"/>
    <row r="7456" s="32" customFormat="1" ht="13.5" thickTop="1" thickBot="1"/>
    <row r="7457" s="32" customFormat="1" ht="13.5" thickTop="1" thickBot="1"/>
    <row r="7458" s="32" customFormat="1" ht="13.5" thickTop="1" thickBot="1"/>
    <row r="7459" s="32" customFormat="1" ht="13.5" thickTop="1" thickBot="1"/>
    <row r="7460" s="32" customFormat="1" ht="13.5" thickTop="1" thickBot="1"/>
    <row r="7461" s="32" customFormat="1" ht="13.5" thickTop="1" thickBot="1"/>
    <row r="7462" s="32" customFormat="1" ht="13.5" thickTop="1" thickBot="1"/>
    <row r="7463" s="32" customFormat="1" ht="13.5" thickTop="1" thickBot="1"/>
    <row r="7464" s="32" customFormat="1" ht="13.5" thickTop="1" thickBot="1"/>
    <row r="7465" s="32" customFormat="1" ht="13.5" thickTop="1" thickBot="1"/>
    <row r="7466" s="32" customFormat="1" ht="13.5" thickTop="1" thickBot="1"/>
    <row r="7467" s="32" customFormat="1" ht="13.5" thickTop="1" thickBot="1"/>
    <row r="7468" s="32" customFormat="1" ht="13.5" thickTop="1" thickBot="1"/>
    <row r="7469" s="32" customFormat="1" ht="13.5" thickTop="1" thickBot="1"/>
    <row r="7470" s="32" customFormat="1" ht="13.5" thickTop="1" thickBot="1"/>
    <row r="7471" s="32" customFormat="1" ht="13.5" thickTop="1" thickBot="1"/>
    <row r="7472" s="32" customFormat="1" ht="13.5" thickTop="1" thickBot="1"/>
    <row r="7473" s="32" customFormat="1" ht="13.5" thickTop="1" thickBot="1"/>
    <row r="7474" s="32" customFormat="1" ht="13.5" thickTop="1" thickBot="1"/>
    <row r="7475" s="32" customFormat="1" ht="13.5" thickTop="1" thickBot="1"/>
    <row r="7476" s="32" customFormat="1" ht="13.5" thickTop="1" thickBot="1"/>
    <row r="7477" s="32" customFormat="1" ht="13.5" thickTop="1" thickBot="1"/>
    <row r="7478" s="32" customFormat="1" ht="13.5" thickTop="1" thickBot="1"/>
    <row r="7479" s="32" customFormat="1" ht="13.5" thickTop="1" thickBot="1"/>
    <row r="7480" s="32" customFormat="1" ht="13.5" thickTop="1" thickBot="1"/>
    <row r="7481" s="32" customFormat="1" ht="13.5" thickTop="1" thickBot="1"/>
    <row r="7482" s="32" customFormat="1" ht="13.5" thickTop="1" thickBot="1"/>
    <row r="7483" s="32" customFormat="1" ht="13.5" thickTop="1" thickBot="1"/>
    <row r="7484" s="32" customFormat="1" ht="13.5" thickTop="1" thickBot="1"/>
    <row r="7485" s="32" customFormat="1" ht="13.5" thickTop="1" thickBot="1"/>
    <row r="7486" s="32" customFormat="1" ht="13.5" thickTop="1" thickBot="1"/>
    <row r="7487" s="32" customFormat="1" ht="13.5" thickTop="1" thickBot="1"/>
    <row r="7488" s="32" customFormat="1" ht="13" thickTop="1"/>
    <row r="7489" s="32" customFormat="1"/>
    <row r="7490" s="32" customFormat="1"/>
    <row r="7491" s="32" customFormat="1"/>
    <row r="7492" s="32" customFormat="1"/>
    <row r="7493" s="32" customFormat="1"/>
    <row r="7494" s="32" customFormat="1"/>
    <row r="7495" s="32" customFormat="1"/>
    <row r="7496" s="32" customFormat="1"/>
    <row r="7497" s="32" customFormat="1"/>
    <row r="7498" s="32" customFormat="1"/>
    <row r="7499" s="32" customFormat="1"/>
    <row r="7500" s="32" customFormat="1"/>
    <row r="7501" s="32" customFormat="1" ht="13" thickBot="1"/>
    <row r="7502" s="32" customFormat="1" ht="13.5" thickTop="1" thickBot="1"/>
    <row r="7503" s="32" customFormat="1" ht="13.5" thickTop="1" thickBot="1"/>
    <row r="7504" s="32" customFormat="1" ht="13.5" thickTop="1" thickBot="1"/>
    <row r="7505" s="32" customFormat="1" ht="13.5" thickTop="1" thickBot="1"/>
    <row r="7506" s="32" customFormat="1" ht="13.5" thickTop="1" thickBot="1"/>
    <row r="7507" s="32" customFormat="1" ht="13.5" thickTop="1" thickBot="1"/>
    <row r="7508" s="32" customFormat="1" ht="13.5" thickTop="1" thickBot="1"/>
    <row r="7509" s="32" customFormat="1" ht="13.5" thickTop="1" thickBot="1"/>
    <row r="7510" s="32" customFormat="1" ht="13.5" thickTop="1" thickBot="1"/>
    <row r="7511" s="32" customFormat="1" ht="13.5" thickTop="1" thickBot="1"/>
    <row r="7512" s="32" customFormat="1" ht="13.5" thickTop="1" thickBot="1"/>
    <row r="7513" s="32" customFormat="1" ht="13.5" thickTop="1" thickBot="1"/>
    <row r="7514" s="32" customFormat="1" ht="13.5" thickTop="1" thickBot="1"/>
    <row r="7515" s="32" customFormat="1" ht="13.5" thickTop="1" thickBot="1"/>
    <row r="7516" s="32" customFormat="1" ht="13.5" thickTop="1" thickBot="1"/>
    <row r="7517" s="32" customFormat="1" ht="13.5" thickTop="1" thickBot="1"/>
    <row r="7518" s="32" customFormat="1" ht="13.5" thickTop="1" thickBot="1"/>
    <row r="7519" s="32" customFormat="1" ht="13.5" thickTop="1" thickBot="1"/>
    <row r="7520" s="32" customFormat="1" ht="13.5" thickTop="1" thickBot="1"/>
    <row r="7521" s="32" customFormat="1" ht="13.5" thickTop="1" thickBot="1"/>
    <row r="7522" s="32" customFormat="1" ht="13.5" thickTop="1" thickBot="1"/>
    <row r="7523" s="32" customFormat="1" ht="13.5" thickTop="1" thickBot="1"/>
    <row r="7524" s="32" customFormat="1" ht="13.5" thickTop="1" thickBot="1"/>
    <row r="7525" s="32" customFormat="1" ht="13.5" thickTop="1" thickBot="1"/>
    <row r="7526" s="32" customFormat="1" ht="13.5" thickTop="1" thickBot="1"/>
    <row r="7527" s="32" customFormat="1" ht="13.5" thickTop="1" thickBot="1"/>
    <row r="7528" s="32" customFormat="1" ht="13.5" thickTop="1" thickBot="1"/>
    <row r="7529" s="32" customFormat="1" ht="13.5" thickTop="1" thickBot="1"/>
    <row r="7530" s="32" customFormat="1" ht="13.5" thickTop="1" thickBot="1"/>
    <row r="7531" s="32" customFormat="1" ht="13.5" thickTop="1" thickBot="1"/>
    <row r="7532" s="32" customFormat="1" ht="13.5" thickTop="1" thickBot="1"/>
    <row r="7533" s="32" customFormat="1" ht="13.5" thickTop="1" thickBot="1"/>
    <row r="7534" s="32" customFormat="1" ht="13.5" thickTop="1" thickBot="1"/>
    <row r="7535" s="32" customFormat="1" ht="13.5" thickTop="1" thickBot="1"/>
    <row r="7536" s="32" customFormat="1" ht="13.5" thickTop="1" thickBot="1"/>
    <row r="7537" s="32" customFormat="1" ht="13.5" thickTop="1" thickBot="1"/>
    <row r="7538" s="32" customFormat="1" ht="13.5" thickTop="1" thickBot="1"/>
    <row r="7539" s="32" customFormat="1" ht="13.5" thickTop="1" thickBot="1"/>
    <row r="7540" s="32" customFormat="1" ht="13.5" thickTop="1" thickBot="1"/>
    <row r="7541" s="32" customFormat="1" ht="13.5" thickTop="1" thickBot="1"/>
    <row r="7542" s="32" customFormat="1" ht="13.5" thickTop="1" thickBot="1"/>
    <row r="7543" s="32" customFormat="1" ht="13.5" thickTop="1" thickBot="1"/>
    <row r="7544" s="32" customFormat="1" ht="13.5" thickTop="1" thickBot="1"/>
    <row r="7545" s="32" customFormat="1" ht="13.5" thickTop="1" thickBot="1"/>
    <row r="7546" s="32" customFormat="1" ht="13.5" thickTop="1" thickBot="1"/>
    <row r="7547" s="32" customFormat="1" ht="13.5" thickTop="1" thickBot="1"/>
    <row r="7548" s="32" customFormat="1" ht="13.5" thickTop="1" thickBot="1"/>
    <row r="7549" s="32" customFormat="1" ht="13.5" thickTop="1" thickBot="1"/>
    <row r="7550" s="32" customFormat="1" ht="13.5" thickTop="1" thickBot="1"/>
    <row r="7551" s="32" customFormat="1" ht="13.5" thickTop="1" thickBot="1"/>
    <row r="7552" s="32" customFormat="1" ht="13.5" thickTop="1" thickBot="1"/>
    <row r="7553" s="32" customFormat="1" ht="13.5" thickTop="1" thickBot="1"/>
    <row r="7554" s="32" customFormat="1" ht="13.5" thickTop="1" thickBot="1"/>
    <row r="7555" s="32" customFormat="1" ht="13.5" thickTop="1" thickBot="1"/>
    <row r="7556" s="32" customFormat="1" ht="13.5" thickTop="1" thickBot="1"/>
    <row r="7557" s="32" customFormat="1" ht="13.5" thickTop="1" thickBot="1"/>
    <row r="7558" s="32" customFormat="1" ht="13" thickTop="1"/>
    <row r="7559" s="32" customFormat="1"/>
    <row r="7560" s="32" customFormat="1"/>
    <row r="7561" s="32" customFormat="1"/>
    <row r="7562" s="32" customFormat="1"/>
    <row r="7563" s="32" customFormat="1"/>
    <row r="7564" s="32" customFormat="1"/>
    <row r="7565" s="32" customFormat="1"/>
    <row r="7566" s="32" customFormat="1"/>
    <row r="7567" s="32" customFormat="1"/>
    <row r="7568" s="32" customFormat="1"/>
    <row r="7569" s="32" customFormat="1"/>
    <row r="7570" s="32" customFormat="1"/>
    <row r="7571" s="32" customFormat="1" ht="13" thickBot="1"/>
    <row r="7572" s="32" customFormat="1" ht="13.5" thickTop="1" thickBot="1"/>
    <row r="7573" s="32" customFormat="1" ht="13.5" thickTop="1" thickBot="1"/>
    <row r="7574" s="32" customFormat="1" ht="13.5" thickTop="1" thickBot="1"/>
    <row r="7575" s="32" customFormat="1" ht="13.5" thickTop="1" thickBot="1"/>
    <row r="7576" s="32" customFormat="1" ht="13.5" thickTop="1" thickBot="1"/>
    <row r="7577" s="32" customFormat="1" ht="13.5" thickTop="1" thickBot="1"/>
    <row r="7578" s="32" customFormat="1" ht="13.5" thickTop="1" thickBot="1"/>
    <row r="7579" s="32" customFormat="1" ht="13.5" thickTop="1" thickBot="1"/>
    <row r="7580" s="32" customFormat="1" ht="13.5" thickTop="1" thickBot="1"/>
    <row r="7581" s="32" customFormat="1" ht="13.5" thickTop="1" thickBot="1"/>
    <row r="7582" s="32" customFormat="1" ht="13.5" thickTop="1" thickBot="1"/>
    <row r="7583" s="32" customFormat="1" ht="13.5" thickTop="1" thickBot="1"/>
    <row r="7584" s="32" customFormat="1" ht="13.5" thickTop="1" thickBot="1"/>
    <row r="7585" s="32" customFormat="1" ht="13.5" thickTop="1" thickBot="1"/>
    <row r="7586" s="32" customFormat="1" ht="13.5" thickTop="1" thickBot="1"/>
    <row r="7587" s="32" customFormat="1" ht="13.5" thickTop="1" thickBot="1"/>
    <row r="7588" s="32" customFormat="1" ht="13.5" thickTop="1" thickBot="1"/>
    <row r="7589" s="32" customFormat="1" ht="13.5" thickTop="1" thickBot="1"/>
    <row r="7590" s="32" customFormat="1" ht="13.5" thickTop="1" thickBot="1"/>
    <row r="7591" s="32" customFormat="1" ht="13.5" thickTop="1" thickBot="1"/>
    <row r="7592" s="32" customFormat="1" ht="13.5" thickTop="1" thickBot="1"/>
    <row r="7593" s="32" customFormat="1" ht="13.5" thickTop="1" thickBot="1"/>
    <row r="7594" s="32" customFormat="1" ht="13.5" thickTop="1" thickBot="1"/>
    <row r="7595" s="32" customFormat="1" ht="13.5" thickTop="1" thickBot="1"/>
    <row r="7596" s="32" customFormat="1" ht="13.5" thickTop="1" thickBot="1"/>
    <row r="7597" s="32" customFormat="1" ht="13.5" thickTop="1" thickBot="1"/>
    <row r="7598" s="32" customFormat="1" ht="13.5" thickTop="1" thickBot="1"/>
    <row r="7599" s="32" customFormat="1" ht="13.5" thickTop="1" thickBot="1"/>
    <row r="7600" s="32" customFormat="1" ht="13.5" thickTop="1" thickBot="1"/>
    <row r="7601" s="32" customFormat="1" ht="13.5" thickTop="1" thickBot="1"/>
    <row r="7602" s="32" customFormat="1" ht="13.5" thickTop="1" thickBot="1"/>
    <row r="7603" s="32" customFormat="1" ht="13.5" thickTop="1" thickBot="1"/>
    <row r="7604" s="32" customFormat="1" ht="13.5" thickTop="1" thickBot="1"/>
    <row r="7605" s="32" customFormat="1" ht="13.5" thickTop="1" thickBot="1"/>
    <row r="7606" s="32" customFormat="1" ht="13.5" thickTop="1" thickBot="1"/>
    <row r="7607" s="32" customFormat="1" ht="13.5" thickTop="1" thickBot="1"/>
    <row r="7608" s="32" customFormat="1" ht="13.5" thickTop="1" thickBot="1"/>
    <row r="7609" s="32" customFormat="1" ht="13.5" thickTop="1" thickBot="1"/>
    <row r="7610" s="32" customFormat="1" ht="13.5" thickTop="1" thickBot="1"/>
    <row r="7611" s="32" customFormat="1" ht="13.5" thickTop="1" thickBot="1"/>
    <row r="7612" s="32" customFormat="1" ht="13.5" thickTop="1" thickBot="1"/>
    <row r="7613" s="32" customFormat="1" ht="13.5" thickTop="1" thickBot="1"/>
    <row r="7614" s="32" customFormat="1" ht="13.5" thickTop="1" thickBot="1"/>
    <row r="7615" s="32" customFormat="1" ht="13.5" thickTop="1" thickBot="1"/>
    <row r="7616" s="32" customFormat="1" ht="13.5" thickTop="1" thickBot="1"/>
    <row r="7617" s="32" customFormat="1" ht="13.5" thickTop="1" thickBot="1"/>
    <row r="7618" s="32" customFormat="1" ht="13.5" thickTop="1" thickBot="1"/>
    <row r="7619" s="32" customFormat="1" ht="13.5" thickTop="1" thickBot="1"/>
    <row r="7620" s="32" customFormat="1" ht="13.5" thickTop="1" thickBot="1"/>
    <row r="7621" s="32" customFormat="1" ht="13.5" thickTop="1" thickBot="1"/>
    <row r="7622" s="32" customFormat="1" ht="13.5" thickTop="1" thickBot="1"/>
    <row r="7623" s="32" customFormat="1" ht="13.5" thickTop="1" thickBot="1"/>
    <row r="7624" s="32" customFormat="1" ht="13.5" thickTop="1" thickBot="1"/>
    <row r="7625" s="32" customFormat="1" ht="13.5" thickTop="1" thickBot="1"/>
    <row r="7626" s="32" customFormat="1" ht="13.5" thickTop="1" thickBot="1"/>
    <row r="7627" s="32" customFormat="1" ht="13.5" thickTop="1" thickBot="1"/>
    <row r="7628" s="32" customFormat="1" ht="13" thickTop="1"/>
    <row r="7629" s="32" customFormat="1"/>
    <row r="7630" s="32" customFormat="1"/>
    <row r="7631" s="32" customFormat="1"/>
    <row r="7632" s="32" customFormat="1"/>
    <row r="7633" s="32" customFormat="1"/>
    <row r="7634" s="32" customFormat="1"/>
    <row r="7635" s="32" customFormat="1"/>
    <row r="7636" s="32" customFormat="1"/>
    <row r="7637" s="32" customFormat="1"/>
    <row r="7638" s="32" customFormat="1"/>
    <row r="7639" s="32" customFormat="1"/>
    <row r="7640" s="32" customFormat="1"/>
    <row r="7641" s="32" customFormat="1" ht="13" thickBot="1"/>
    <row r="7642" s="32" customFormat="1" ht="13.5" thickTop="1" thickBot="1"/>
    <row r="7643" s="32" customFormat="1" ht="13.5" thickTop="1" thickBot="1"/>
    <row r="7644" s="32" customFormat="1" ht="13.5" thickTop="1" thickBot="1"/>
    <row r="7645" s="32" customFormat="1" ht="13.5" thickTop="1" thickBot="1"/>
    <row r="7646" s="32" customFormat="1" ht="13.5" thickTop="1" thickBot="1"/>
    <row r="7647" s="32" customFormat="1" ht="13.5" thickTop="1" thickBot="1"/>
    <row r="7648" s="32" customFormat="1" ht="13.5" thickTop="1" thickBot="1"/>
    <row r="7649" s="32" customFormat="1" ht="13.5" thickTop="1" thickBot="1"/>
    <row r="7650" s="32" customFormat="1" ht="13.5" thickTop="1" thickBot="1"/>
    <row r="7651" s="32" customFormat="1" ht="13.5" thickTop="1" thickBot="1"/>
    <row r="7652" s="32" customFormat="1" ht="13.5" thickTop="1" thickBot="1"/>
    <row r="7653" s="32" customFormat="1" ht="13.5" thickTop="1" thickBot="1"/>
    <row r="7654" s="32" customFormat="1" ht="13.5" thickTop="1" thickBot="1"/>
    <row r="7655" s="32" customFormat="1" ht="13.5" thickTop="1" thickBot="1"/>
    <row r="7656" s="32" customFormat="1" ht="13.5" thickTop="1" thickBot="1"/>
    <row r="7657" s="32" customFormat="1" ht="13.5" thickTop="1" thickBot="1"/>
    <row r="7658" s="32" customFormat="1" ht="13.5" thickTop="1" thickBot="1"/>
    <row r="7659" s="32" customFormat="1" ht="13.5" thickTop="1" thickBot="1"/>
    <row r="7660" s="32" customFormat="1" ht="13.5" thickTop="1" thickBot="1"/>
    <row r="7661" s="32" customFormat="1" ht="13.5" thickTop="1" thickBot="1"/>
    <row r="7662" s="32" customFormat="1" ht="13.5" thickTop="1" thickBot="1"/>
    <row r="7663" s="32" customFormat="1" ht="13.5" thickTop="1" thickBot="1"/>
    <row r="7664" s="32" customFormat="1" ht="13.5" thickTop="1" thickBot="1"/>
    <row r="7665" s="32" customFormat="1" ht="13.5" thickTop="1" thickBot="1"/>
    <row r="7666" s="32" customFormat="1" ht="13.5" thickTop="1" thickBot="1"/>
    <row r="7667" s="32" customFormat="1" ht="13.5" thickTop="1" thickBot="1"/>
    <row r="7668" s="32" customFormat="1" ht="13.5" thickTop="1" thickBot="1"/>
    <row r="7669" s="32" customFormat="1" ht="13.5" thickTop="1" thickBot="1"/>
    <row r="7670" s="32" customFormat="1" ht="13.5" thickTop="1" thickBot="1"/>
    <row r="7671" s="32" customFormat="1" ht="13.5" thickTop="1" thickBot="1"/>
    <row r="7672" s="32" customFormat="1" ht="13.5" thickTop="1" thickBot="1"/>
    <row r="7673" s="32" customFormat="1" ht="13.5" thickTop="1" thickBot="1"/>
    <row r="7674" s="32" customFormat="1" ht="13.5" thickTop="1" thickBot="1"/>
    <row r="7675" s="32" customFormat="1" ht="13.5" thickTop="1" thickBot="1"/>
    <row r="7676" s="32" customFormat="1" ht="13.5" thickTop="1" thickBot="1"/>
    <row r="7677" s="32" customFormat="1" ht="13.5" thickTop="1" thickBot="1"/>
    <row r="7678" s="32" customFormat="1" ht="13.5" thickTop="1" thickBot="1"/>
    <row r="7679" s="32" customFormat="1" ht="13.5" thickTop="1" thickBot="1"/>
    <row r="7680" s="32" customFormat="1" ht="13.5" thickTop="1" thickBot="1"/>
    <row r="7681" s="32" customFormat="1" ht="13.5" thickTop="1" thickBot="1"/>
    <row r="7682" s="32" customFormat="1" ht="13.5" thickTop="1" thickBot="1"/>
    <row r="7683" s="32" customFormat="1" ht="13.5" thickTop="1" thickBot="1"/>
    <row r="7684" s="32" customFormat="1" ht="13.5" thickTop="1" thickBot="1"/>
    <row r="7685" s="32" customFormat="1" ht="13.5" thickTop="1" thickBot="1"/>
    <row r="7686" s="32" customFormat="1" ht="13.5" thickTop="1" thickBot="1"/>
    <row r="7687" s="32" customFormat="1" ht="13.5" thickTop="1" thickBot="1"/>
    <row r="7688" s="32" customFormat="1" ht="13.5" thickTop="1" thickBot="1"/>
    <row r="7689" s="32" customFormat="1" ht="13.5" thickTop="1" thickBot="1"/>
    <row r="7690" s="32" customFormat="1" ht="13.5" thickTop="1" thickBot="1"/>
    <row r="7691" s="32" customFormat="1" ht="13.5" thickTop="1" thickBot="1"/>
    <row r="7692" s="32" customFormat="1" ht="13.5" thickTop="1" thickBot="1"/>
    <row r="7693" s="32" customFormat="1" ht="13.5" thickTop="1" thickBot="1"/>
    <row r="7694" s="32" customFormat="1" ht="13.5" thickTop="1" thickBot="1"/>
    <row r="7695" s="32" customFormat="1" ht="13.5" thickTop="1" thickBot="1"/>
    <row r="7696" s="32" customFormat="1" ht="13.5" thickTop="1" thickBot="1"/>
    <row r="7697" s="32" customFormat="1" ht="13.5" thickTop="1" thickBot="1"/>
    <row r="7698" s="32" customFormat="1" ht="13" thickTop="1"/>
    <row r="7699" s="32" customFormat="1"/>
    <row r="7700" s="32" customFormat="1"/>
    <row r="7701" s="32" customFormat="1"/>
    <row r="7702" s="32" customFormat="1"/>
    <row r="7703" s="32" customFormat="1"/>
    <row r="7704" s="32" customFormat="1"/>
    <row r="7705" s="32" customFormat="1"/>
    <row r="7706" s="32" customFormat="1"/>
    <row r="7707" s="32" customFormat="1"/>
    <row r="7708" s="32" customFormat="1"/>
    <row r="7709" s="32" customFormat="1"/>
    <row r="7710" s="32" customFormat="1"/>
    <row r="7711" s="32" customFormat="1" ht="13" thickBot="1"/>
    <row r="7712" s="32" customFormat="1" ht="13.5" thickTop="1" thickBot="1"/>
    <row r="7713" s="32" customFormat="1" ht="13.5" thickTop="1" thickBot="1"/>
    <row r="7714" s="32" customFormat="1" ht="13.5" thickTop="1" thickBot="1"/>
    <row r="7715" s="32" customFormat="1" ht="13.5" thickTop="1" thickBot="1"/>
    <row r="7716" s="32" customFormat="1" ht="13.5" thickTop="1" thickBot="1"/>
    <row r="7717" s="32" customFormat="1" ht="13.5" thickTop="1" thickBot="1"/>
    <row r="7718" s="32" customFormat="1" ht="13.5" thickTop="1" thickBot="1"/>
    <row r="7719" s="32" customFormat="1" ht="13.5" thickTop="1" thickBot="1"/>
    <row r="7720" s="32" customFormat="1" ht="13.5" thickTop="1" thickBot="1"/>
    <row r="7721" s="32" customFormat="1" ht="13.5" thickTop="1" thickBot="1"/>
    <row r="7722" s="32" customFormat="1" ht="13.5" thickTop="1" thickBot="1"/>
    <row r="7723" s="32" customFormat="1" ht="13.5" thickTop="1" thickBot="1"/>
    <row r="7724" s="32" customFormat="1" ht="13.5" thickTop="1" thickBot="1"/>
    <row r="7725" s="32" customFormat="1" ht="13.5" thickTop="1" thickBot="1"/>
    <row r="7726" s="32" customFormat="1" ht="13.5" thickTop="1" thickBot="1"/>
    <row r="7727" s="32" customFormat="1" ht="13.5" thickTop="1" thickBot="1"/>
    <row r="7728" s="32" customFormat="1" ht="13.5" thickTop="1" thickBot="1"/>
    <row r="7729" s="32" customFormat="1" ht="13.5" thickTop="1" thickBot="1"/>
    <row r="7730" s="32" customFormat="1" ht="13.5" thickTop="1" thickBot="1"/>
    <row r="7731" s="32" customFormat="1" ht="13.5" thickTop="1" thickBot="1"/>
    <row r="7732" s="32" customFormat="1" ht="13.5" thickTop="1" thickBot="1"/>
    <row r="7733" s="32" customFormat="1" ht="13.5" thickTop="1" thickBot="1"/>
    <row r="7734" s="32" customFormat="1" ht="13.5" thickTop="1" thickBot="1"/>
    <row r="7735" s="32" customFormat="1" ht="13.5" thickTop="1" thickBot="1"/>
    <row r="7736" s="32" customFormat="1" ht="13.5" thickTop="1" thickBot="1"/>
    <row r="7737" s="32" customFormat="1" ht="13.5" thickTop="1" thickBot="1"/>
    <row r="7738" s="32" customFormat="1" ht="13.5" thickTop="1" thickBot="1"/>
    <row r="7739" s="32" customFormat="1" ht="13.5" thickTop="1" thickBot="1"/>
    <row r="7740" s="32" customFormat="1" ht="13.5" thickTop="1" thickBot="1"/>
    <row r="7741" s="32" customFormat="1" ht="13.5" thickTop="1" thickBot="1"/>
    <row r="7742" s="32" customFormat="1" ht="13.5" thickTop="1" thickBot="1"/>
    <row r="7743" s="32" customFormat="1" ht="13.5" thickTop="1" thickBot="1"/>
    <row r="7744" s="32" customFormat="1" ht="13.5" thickTop="1" thickBot="1"/>
    <row r="7745" s="32" customFormat="1" ht="13.5" thickTop="1" thickBot="1"/>
    <row r="7746" s="32" customFormat="1" ht="13.5" thickTop="1" thickBot="1"/>
    <row r="7747" s="32" customFormat="1" ht="13.5" thickTop="1" thickBot="1"/>
    <row r="7748" s="32" customFormat="1" ht="13.5" thickTop="1" thickBot="1"/>
    <row r="7749" s="32" customFormat="1" ht="13.5" thickTop="1" thickBot="1"/>
    <row r="7750" s="32" customFormat="1" ht="13.5" thickTop="1" thickBot="1"/>
    <row r="7751" s="32" customFormat="1" ht="13.5" thickTop="1" thickBot="1"/>
    <row r="7752" s="32" customFormat="1" ht="13.5" thickTop="1" thickBot="1"/>
    <row r="7753" s="32" customFormat="1" ht="13.5" thickTop="1" thickBot="1"/>
    <row r="7754" s="32" customFormat="1" ht="13.5" thickTop="1" thickBot="1"/>
    <row r="7755" s="32" customFormat="1" ht="13.5" thickTop="1" thickBot="1"/>
    <row r="7756" s="32" customFormat="1" ht="13.5" thickTop="1" thickBot="1"/>
    <row r="7757" s="32" customFormat="1" ht="13.5" thickTop="1" thickBot="1"/>
    <row r="7758" s="32" customFormat="1" ht="13.5" thickTop="1" thickBot="1"/>
    <row r="7759" s="32" customFormat="1" ht="13.5" thickTop="1" thickBot="1"/>
    <row r="7760" s="32" customFormat="1" ht="13.5" thickTop="1" thickBot="1"/>
    <row r="7761" s="32" customFormat="1" ht="13.5" thickTop="1" thickBot="1"/>
    <row r="7762" s="32" customFormat="1" ht="13.5" thickTop="1" thickBot="1"/>
    <row r="7763" s="32" customFormat="1" ht="13.5" thickTop="1" thickBot="1"/>
    <row r="7764" s="32" customFormat="1" ht="13.5" thickTop="1" thickBot="1"/>
    <row r="7765" s="32" customFormat="1" ht="13.5" thickTop="1" thickBot="1"/>
    <row r="7766" s="32" customFormat="1" ht="13.5" thickTop="1" thickBot="1"/>
    <row r="7767" s="32" customFormat="1" ht="13.5" thickTop="1" thickBot="1"/>
    <row r="7768" s="32" customFormat="1" ht="13" thickTop="1"/>
    <row r="7769" s="32" customFormat="1"/>
    <row r="7770" s="32" customFormat="1"/>
    <row r="7771" s="32" customFormat="1"/>
    <row r="7772" s="32" customFormat="1"/>
    <row r="7773" s="32" customFormat="1"/>
    <row r="7774" s="32" customFormat="1"/>
    <row r="7775" s="32" customFormat="1"/>
    <row r="7776" s="32" customFormat="1"/>
    <row r="7777" s="32" customFormat="1"/>
    <row r="7778" s="32" customFormat="1"/>
    <row r="7779" s="32" customFormat="1"/>
    <row r="7780" s="32" customFormat="1"/>
    <row r="7781" s="32" customFormat="1" ht="13" thickBot="1"/>
    <row r="7782" s="32" customFormat="1" ht="13.5" thickTop="1" thickBot="1"/>
    <row r="7783" s="32" customFormat="1" ht="13.5" thickTop="1" thickBot="1"/>
    <row r="7784" s="32" customFormat="1" ht="13.5" thickTop="1" thickBot="1"/>
    <row r="7785" s="32" customFormat="1" ht="13.5" thickTop="1" thickBot="1"/>
    <row r="7786" s="32" customFormat="1" ht="13.5" thickTop="1" thickBot="1"/>
    <row r="7787" s="32" customFormat="1" ht="13.5" thickTop="1" thickBot="1"/>
    <row r="7788" s="32" customFormat="1" ht="13.5" thickTop="1" thickBot="1"/>
    <row r="7789" s="32" customFormat="1" ht="13.5" thickTop="1" thickBot="1"/>
    <row r="7790" s="32" customFormat="1" ht="13.5" thickTop="1" thickBot="1"/>
    <row r="7791" s="32" customFormat="1" ht="13.5" thickTop="1" thickBot="1"/>
    <row r="7792" s="32" customFormat="1" ht="13.5" thickTop="1" thickBot="1"/>
    <row r="7793" s="32" customFormat="1" ht="13.5" thickTop="1" thickBot="1"/>
    <row r="7794" s="32" customFormat="1" ht="13.5" thickTop="1" thickBot="1"/>
    <row r="7795" s="32" customFormat="1" ht="13.5" thickTop="1" thickBot="1"/>
    <row r="7796" s="32" customFormat="1" ht="13.5" thickTop="1" thickBot="1"/>
    <row r="7797" s="32" customFormat="1" ht="13.5" thickTop="1" thickBot="1"/>
    <row r="7798" s="32" customFormat="1" ht="13.5" thickTop="1" thickBot="1"/>
    <row r="7799" s="32" customFormat="1" ht="13.5" thickTop="1" thickBot="1"/>
    <row r="7800" s="32" customFormat="1" ht="13.5" thickTop="1" thickBot="1"/>
    <row r="7801" s="32" customFormat="1" ht="13.5" thickTop="1" thickBot="1"/>
    <row r="7802" s="32" customFormat="1" ht="13.5" thickTop="1" thickBot="1"/>
    <row r="7803" s="32" customFormat="1" ht="13.5" thickTop="1" thickBot="1"/>
    <row r="7804" s="32" customFormat="1" ht="13.5" thickTop="1" thickBot="1"/>
    <row r="7805" s="32" customFormat="1" ht="13.5" thickTop="1" thickBot="1"/>
    <row r="7806" s="32" customFormat="1" ht="13.5" thickTop="1" thickBot="1"/>
    <row r="7807" s="32" customFormat="1" ht="13.5" thickTop="1" thickBot="1"/>
    <row r="7808" s="32" customFormat="1" ht="13.5" thickTop="1" thickBot="1"/>
    <row r="7809" s="32" customFormat="1" ht="13.5" thickTop="1" thickBot="1"/>
    <row r="7810" s="32" customFormat="1" ht="13.5" thickTop="1" thickBot="1"/>
    <row r="7811" s="32" customFormat="1" ht="13.5" thickTop="1" thickBot="1"/>
    <row r="7812" s="32" customFormat="1" ht="13.5" thickTop="1" thickBot="1"/>
    <row r="7813" s="32" customFormat="1" ht="13.5" thickTop="1" thickBot="1"/>
    <row r="7814" s="32" customFormat="1" ht="13.5" thickTop="1" thickBot="1"/>
    <row r="7815" s="32" customFormat="1" ht="13.5" thickTop="1" thickBot="1"/>
    <row r="7816" s="32" customFormat="1" ht="13.5" thickTop="1" thickBot="1"/>
    <row r="7817" s="32" customFormat="1" ht="13.5" thickTop="1" thickBot="1"/>
    <row r="7818" s="32" customFormat="1" ht="13.5" thickTop="1" thickBot="1"/>
    <row r="7819" s="32" customFormat="1" ht="13.5" thickTop="1" thickBot="1"/>
    <row r="7820" s="32" customFormat="1" ht="13.5" thickTop="1" thickBot="1"/>
    <row r="7821" s="32" customFormat="1" ht="13.5" thickTop="1" thickBot="1"/>
    <row r="7822" s="32" customFormat="1" ht="13.5" thickTop="1" thickBot="1"/>
    <row r="7823" s="32" customFormat="1" ht="13.5" thickTop="1" thickBot="1"/>
    <row r="7824" s="32" customFormat="1" ht="13.5" thickTop="1" thickBot="1"/>
    <row r="7825" s="32" customFormat="1" ht="13.5" thickTop="1" thickBot="1"/>
    <row r="7826" s="32" customFormat="1" ht="13.5" thickTop="1" thickBot="1"/>
    <row r="7827" s="32" customFormat="1" ht="13.5" thickTop="1" thickBot="1"/>
    <row r="7828" s="32" customFormat="1" ht="13.5" thickTop="1" thickBot="1"/>
    <row r="7829" s="32" customFormat="1" ht="13.5" thickTop="1" thickBot="1"/>
    <row r="7830" s="32" customFormat="1" ht="13.5" thickTop="1" thickBot="1"/>
    <row r="7831" s="32" customFormat="1" ht="13.5" thickTop="1" thickBot="1"/>
    <row r="7832" s="32" customFormat="1" ht="13.5" thickTop="1" thickBot="1"/>
    <row r="7833" s="32" customFormat="1" ht="13.5" thickTop="1" thickBot="1"/>
    <row r="7834" s="32" customFormat="1" ht="13.5" thickTop="1" thickBot="1"/>
    <row r="7835" s="32" customFormat="1" ht="13.5" thickTop="1" thickBot="1"/>
    <row r="7836" s="32" customFormat="1" ht="13.5" thickTop="1" thickBot="1"/>
    <row r="7837" s="32" customFormat="1" ht="13.5" thickTop="1" thickBot="1"/>
    <row r="7838" s="32" customFormat="1" ht="13" thickTop="1"/>
    <row r="7839" s="32" customFormat="1"/>
    <row r="7840" s="32" customFormat="1"/>
    <row r="7841" s="32" customFormat="1"/>
    <row r="7842" s="32" customFormat="1"/>
    <row r="7843" s="32" customFormat="1"/>
    <row r="7844" s="32" customFormat="1"/>
    <row r="7845" s="32" customFormat="1"/>
    <row r="7846" s="32" customFormat="1"/>
    <row r="7847" s="32" customFormat="1"/>
    <row r="7848" s="32" customFormat="1"/>
    <row r="7849" s="32" customFormat="1"/>
    <row r="7850" s="32" customFormat="1"/>
    <row r="7851" s="32" customFormat="1" ht="13" thickBot="1"/>
    <row r="7852" s="32" customFormat="1" ht="13.5" thickTop="1" thickBot="1"/>
    <row r="7853" s="32" customFormat="1" ht="13.5" thickTop="1" thickBot="1"/>
    <row r="7854" s="32" customFormat="1" ht="13.5" thickTop="1" thickBot="1"/>
    <row r="7855" s="32" customFormat="1" ht="13.5" thickTop="1" thickBot="1"/>
    <row r="7856" s="32" customFormat="1" ht="13.5" thickTop="1" thickBot="1"/>
    <row r="7857" s="32" customFormat="1" ht="13.5" thickTop="1" thickBot="1"/>
    <row r="7858" s="32" customFormat="1" ht="13.5" thickTop="1" thickBot="1"/>
    <row r="7859" s="32" customFormat="1" ht="13.5" thickTop="1" thickBot="1"/>
    <row r="7860" s="32" customFormat="1" ht="13.5" thickTop="1" thickBot="1"/>
    <row r="7861" s="32" customFormat="1" ht="13.5" thickTop="1" thickBot="1"/>
    <row r="7862" s="32" customFormat="1" ht="13.5" thickTop="1" thickBot="1"/>
    <row r="7863" s="32" customFormat="1" ht="13.5" thickTop="1" thickBot="1"/>
    <row r="7864" s="32" customFormat="1" ht="13.5" thickTop="1" thickBot="1"/>
    <row r="7865" s="32" customFormat="1" ht="13.5" thickTop="1" thickBot="1"/>
    <row r="7866" s="32" customFormat="1" ht="13.5" thickTop="1" thickBot="1"/>
    <row r="7867" s="32" customFormat="1" ht="13.5" thickTop="1" thickBot="1"/>
    <row r="7868" s="32" customFormat="1" ht="13.5" thickTop="1" thickBot="1"/>
    <row r="7869" s="32" customFormat="1" ht="13.5" thickTop="1" thickBot="1"/>
    <row r="7870" s="32" customFormat="1" ht="13.5" thickTop="1" thickBot="1"/>
    <row r="7871" s="32" customFormat="1" ht="13.5" thickTop="1" thickBot="1"/>
    <row r="7872" s="32" customFormat="1" ht="13.5" thickTop="1" thickBot="1"/>
    <row r="7873" s="32" customFormat="1" ht="13.5" thickTop="1" thickBot="1"/>
    <row r="7874" s="32" customFormat="1" ht="13.5" thickTop="1" thickBot="1"/>
    <row r="7875" s="32" customFormat="1" ht="13.5" thickTop="1" thickBot="1"/>
    <row r="7876" s="32" customFormat="1" ht="13.5" thickTop="1" thickBot="1"/>
    <row r="7877" s="32" customFormat="1" ht="13.5" thickTop="1" thickBot="1"/>
    <row r="7878" s="32" customFormat="1" ht="13.5" thickTop="1" thickBot="1"/>
    <row r="7879" s="32" customFormat="1" ht="13.5" thickTop="1" thickBot="1"/>
    <row r="7880" s="32" customFormat="1" ht="13.5" thickTop="1" thickBot="1"/>
    <row r="7881" s="32" customFormat="1" ht="13.5" thickTop="1" thickBot="1"/>
    <row r="7882" s="32" customFormat="1" ht="13.5" thickTop="1" thickBot="1"/>
    <row r="7883" s="32" customFormat="1" ht="13.5" thickTop="1" thickBot="1"/>
    <row r="7884" s="32" customFormat="1" ht="13.5" thickTop="1" thickBot="1"/>
    <row r="7885" s="32" customFormat="1" ht="13.5" thickTop="1" thickBot="1"/>
    <row r="7886" s="32" customFormat="1" ht="13.5" thickTop="1" thickBot="1"/>
    <row r="7887" s="32" customFormat="1" ht="13.5" thickTop="1" thickBot="1"/>
    <row r="7888" s="32" customFormat="1" ht="13.5" thickTop="1" thickBot="1"/>
    <row r="7889" s="32" customFormat="1" ht="13.5" thickTop="1" thickBot="1"/>
    <row r="7890" s="32" customFormat="1" ht="13.5" thickTop="1" thickBot="1"/>
    <row r="7891" s="32" customFormat="1" ht="13.5" thickTop="1" thickBot="1"/>
    <row r="7892" s="32" customFormat="1" ht="13.5" thickTop="1" thickBot="1"/>
    <row r="7893" s="32" customFormat="1" ht="13.5" thickTop="1" thickBot="1"/>
    <row r="7894" s="32" customFormat="1" ht="13.5" thickTop="1" thickBot="1"/>
    <row r="7895" s="32" customFormat="1" ht="13.5" thickTop="1" thickBot="1"/>
    <row r="7896" s="32" customFormat="1" ht="13.5" thickTop="1" thickBot="1"/>
    <row r="7897" s="32" customFormat="1" ht="13.5" thickTop="1" thickBot="1"/>
    <row r="7898" s="32" customFormat="1" ht="13.5" thickTop="1" thickBot="1"/>
    <row r="7899" s="32" customFormat="1" ht="13.5" thickTop="1" thickBot="1"/>
    <row r="7900" s="32" customFormat="1" ht="13.5" thickTop="1" thickBot="1"/>
    <row r="7901" s="32" customFormat="1" ht="13.5" thickTop="1" thickBot="1"/>
    <row r="7902" s="32" customFormat="1" ht="13.5" thickTop="1" thickBot="1"/>
    <row r="7903" s="32" customFormat="1" ht="13.5" thickTop="1" thickBot="1"/>
    <row r="7904" s="32" customFormat="1" ht="13.5" thickTop="1" thickBot="1"/>
    <row r="7905" s="32" customFormat="1" ht="13.5" thickTop="1" thickBot="1"/>
    <row r="7906" s="32" customFormat="1" ht="13.5" thickTop="1" thickBot="1"/>
    <row r="7907" s="32" customFormat="1" ht="13.5" thickTop="1" thickBot="1"/>
    <row r="7908" s="32" customFormat="1" ht="13" thickTop="1"/>
    <row r="7909" s="32" customFormat="1"/>
    <row r="7910" s="32" customFormat="1"/>
    <row r="7911" s="32" customFormat="1"/>
    <row r="7912" s="32" customFormat="1"/>
    <row r="7913" s="32" customFormat="1"/>
    <row r="7914" s="32" customFormat="1"/>
    <row r="7915" s="32" customFormat="1"/>
    <row r="7916" s="32" customFormat="1"/>
    <row r="7917" s="32" customFormat="1"/>
    <row r="7918" s="32" customFormat="1"/>
    <row r="7919" s="32" customFormat="1"/>
    <row r="7920" s="32" customFormat="1"/>
    <row r="7921" s="32" customFormat="1" ht="13" thickBot="1"/>
    <row r="7922" s="32" customFormat="1" ht="13.5" thickTop="1" thickBot="1"/>
    <row r="7923" s="32" customFormat="1" ht="13.5" thickTop="1" thickBot="1"/>
    <row r="7924" s="32" customFormat="1" ht="13.5" thickTop="1" thickBot="1"/>
    <row r="7925" s="32" customFormat="1" ht="13.5" thickTop="1" thickBot="1"/>
    <row r="7926" s="32" customFormat="1" ht="13.5" thickTop="1" thickBot="1"/>
    <row r="7927" s="32" customFormat="1" ht="13.5" thickTop="1" thickBot="1"/>
    <row r="7928" s="32" customFormat="1" ht="13.5" thickTop="1" thickBot="1"/>
    <row r="7929" s="32" customFormat="1" ht="13.5" thickTop="1" thickBot="1"/>
    <row r="7930" s="32" customFormat="1" ht="13.5" thickTop="1" thickBot="1"/>
    <row r="7931" s="32" customFormat="1" ht="13.5" thickTop="1" thickBot="1"/>
    <row r="7932" s="32" customFormat="1" ht="13.5" thickTop="1" thickBot="1"/>
    <row r="7933" s="32" customFormat="1" ht="13.5" thickTop="1" thickBot="1"/>
    <row r="7934" s="32" customFormat="1" ht="13.5" thickTop="1" thickBot="1"/>
    <row r="7935" s="32" customFormat="1" ht="13.5" thickTop="1" thickBot="1"/>
    <row r="7936" s="32" customFormat="1" ht="13.5" thickTop="1" thickBot="1"/>
    <row r="7937" s="32" customFormat="1" ht="13.5" thickTop="1" thickBot="1"/>
    <row r="7938" s="32" customFormat="1" ht="13.5" thickTop="1" thickBot="1"/>
    <row r="7939" s="32" customFormat="1" ht="13.5" thickTop="1" thickBot="1"/>
    <row r="7940" s="32" customFormat="1" ht="13.5" thickTop="1" thickBot="1"/>
    <row r="7941" s="32" customFormat="1" ht="13.5" thickTop="1" thickBot="1"/>
    <row r="7942" s="32" customFormat="1" ht="13.5" thickTop="1" thickBot="1"/>
    <row r="7943" s="32" customFormat="1" ht="13.5" thickTop="1" thickBot="1"/>
    <row r="7944" s="32" customFormat="1" ht="13.5" thickTop="1" thickBot="1"/>
    <row r="7945" s="32" customFormat="1" ht="13.5" thickTop="1" thickBot="1"/>
    <row r="7946" s="32" customFormat="1" ht="13.5" thickTop="1" thickBot="1"/>
    <row r="7947" s="32" customFormat="1" ht="13.5" thickTop="1" thickBot="1"/>
    <row r="7948" s="32" customFormat="1" ht="13.5" thickTop="1" thickBot="1"/>
    <row r="7949" s="32" customFormat="1" ht="13.5" thickTop="1" thickBot="1"/>
    <row r="7950" s="32" customFormat="1" ht="13.5" thickTop="1" thickBot="1"/>
    <row r="7951" s="32" customFormat="1" ht="13.5" thickTop="1" thickBot="1"/>
    <row r="7952" s="32" customFormat="1" ht="13.5" thickTop="1" thickBot="1"/>
    <row r="7953" s="32" customFormat="1" ht="13.5" thickTop="1" thickBot="1"/>
    <row r="7954" s="32" customFormat="1" ht="13.5" thickTop="1" thickBot="1"/>
    <row r="7955" s="32" customFormat="1" ht="13.5" thickTop="1" thickBot="1"/>
    <row r="7956" s="32" customFormat="1" ht="13.5" thickTop="1" thickBot="1"/>
    <row r="7957" s="32" customFormat="1" ht="13.5" thickTop="1" thickBot="1"/>
    <row r="7958" s="32" customFormat="1" ht="13.5" thickTop="1" thickBot="1"/>
    <row r="7959" s="32" customFormat="1" ht="13.5" thickTop="1" thickBot="1"/>
    <row r="7960" s="32" customFormat="1" ht="13.5" thickTop="1" thickBot="1"/>
    <row r="7961" s="32" customFormat="1" ht="13.5" thickTop="1" thickBot="1"/>
    <row r="7962" s="32" customFormat="1" ht="13.5" thickTop="1" thickBot="1"/>
    <row r="7963" s="32" customFormat="1" ht="13.5" thickTop="1" thickBot="1"/>
    <row r="7964" s="32" customFormat="1" ht="13.5" thickTop="1" thickBot="1"/>
    <row r="7965" s="32" customFormat="1" ht="13.5" thickTop="1" thickBot="1"/>
    <row r="7966" s="32" customFormat="1" ht="13.5" thickTop="1" thickBot="1"/>
    <row r="7967" s="32" customFormat="1" ht="13.5" thickTop="1" thickBot="1"/>
    <row r="7968" s="32" customFormat="1" ht="13.5" thickTop="1" thickBot="1"/>
    <row r="7969" s="32" customFormat="1" ht="13.5" thickTop="1" thickBot="1"/>
    <row r="7970" s="32" customFormat="1" ht="13.5" thickTop="1" thickBot="1"/>
    <row r="7971" s="32" customFormat="1" ht="13.5" thickTop="1" thickBot="1"/>
    <row r="7972" s="32" customFormat="1" ht="13.5" thickTop="1" thickBot="1"/>
    <row r="7973" s="32" customFormat="1" ht="13.5" thickTop="1" thickBot="1"/>
    <row r="7974" s="32" customFormat="1" ht="13.5" thickTop="1" thickBot="1"/>
    <row r="7975" s="32" customFormat="1" ht="13.5" thickTop="1" thickBot="1"/>
    <row r="7976" s="32" customFormat="1" ht="13.5" thickTop="1" thickBot="1"/>
    <row r="7977" s="32" customFormat="1" ht="13.5" thickTop="1" thickBot="1"/>
    <row r="7978" s="32" customFormat="1" ht="13" thickTop="1"/>
    <row r="7979" s="32" customFormat="1"/>
    <row r="7980" s="32" customFormat="1"/>
    <row r="7981" s="32" customFormat="1"/>
    <row r="7982" s="32" customFormat="1"/>
    <row r="7983" s="32" customFormat="1"/>
    <row r="7984" s="32" customFormat="1"/>
    <row r="7985" s="32" customFormat="1"/>
    <row r="7986" s="32" customFormat="1"/>
    <row r="7987" s="32" customFormat="1"/>
    <row r="7988" s="32" customFormat="1"/>
    <row r="7989" s="32" customFormat="1"/>
    <row r="7990" s="32" customFormat="1"/>
    <row r="7991" s="32" customFormat="1" ht="13" thickBot="1"/>
    <row r="7992" s="32" customFormat="1" ht="13.5" thickTop="1" thickBot="1"/>
    <row r="7993" s="32" customFormat="1" ht="13.5" thickTop="1" thickBot="1"/>
    <row r="7994" s="32" customFormat="1" ht="13.5" thickTop="1" thickBot="1"/>
    <row r="7995" s="32" customFormat="1" ht="13.5" thickTop="1" thickBot="1"/>
    <row r="7996" s="32" customFormat="1" ht="13.5" thickTop="1" thickBot="1"/>
    <row r="7997" s="32" customFormat="1" ht="13.5" thickTop="1" thickBot="1"/>
    <row r="7998" s="32" customFormat="1" ht="13.5" thickTop="1" thickBot="1"/>
    <row r="7999" s="32" customFormat="1" ht="13.5" thickTop="1" thickBot="1"/>
    <row r="8000" s="32" customFormat="1" ht="13.5" thickTop="1" thickBot="1"/>
    <row r="8001" s="32" customFormat="1" ht="13.5" thickTop="1" thickBot="1"/>
    <row r="8002" s="32" customFormat="1" ht="13.5" thickTop="1" thickBot="1"/>
    <row r="8003" s="32" customFormat="1" ht="13.5" thickTop="1" thickBot="1"/>
    <row r="8004" s="32" customFormat="1" ht="13.5" thickTop="1" thickBot="1"/>
    <row r="8005" s="32" customFormat="1" ht="13.5" thickTop="1" thickBot="1"/>
    <row r="8006" s="32" customFormat="1" ht="13.5" thickTop="1" thickBot="1"/>
    <row r="8007" s="32" customFormat="1" ht="13.5" thickTop="1" thickBot="1"/>
    <row r="8008" s="32" customFormat="1" ht="13.5" thickTop="1" thickBot="1"/>
    <row r="8009" s="32" customFormat="1" ht="13.5" thickTop="1" thickBot="1"/>
    <row r="8010" s="32" customFormat="1" ht="13.5" thickTop="1" thickBot="1"/>
    <row r="8011" s="32" customFormat="1" ht="13.5" thickTop="1" thickBot="1"/>
    <row r="8012" s="32" customFormat="1" ht="13.5" thickTop="1" thickBot="1"/>
    <row r="8013" s="32" customFormat="1" ht="13.5" thickTop="1" thickBot="1"/>
    <row r="8014" s="32" customFormat="1" ht="13.5" thickTop="1" thickBot="1"/>
    <row r="8015" s="32" customFormat="1" ht="13.5" thickTop="1" thickBot="1"/>
    <row r="8016" s="32" customFormat="1" ht="13.5" thickTop="1" thickBot="1"/>
    <row r="8017" s="32" customFormat="1" ht="13.5" thickTop="1" thickBot="1"/>
    <row r="8018" s="32" customFormat="1" ht="13.5" thickTop="1" thickBot="1"/>
    <row r="8019" s="32" customFormat="1" ht="13.5" thickTop="1" thickBot="1"/>
    <row r="8020" s="32" customFormat="1" ht="13.5" thickTop="1" thickBot="1"/>
    <row r="8021" s="32" customFormat="1" ht="13.5" thickTop="1" thickBot="1"/>
    <row r="8022" s="32" customFormat="1" ht="13.5" thickTop="1" thickBot="1"/>
    <row r="8023" s="32" customFormat="1" ht="13.5" thickTop="1" thickBot="1"/>
    <row r="8024" s="32" customFormat="1" ht="13.5" thickTop="1" thickBot="1"/>
    <row r="8025" s="32" customFormat="1" ht="13.5" thickTop="1" thickBot="1"/>
    <row r="8026" s="32" customFormat="1" ht="13.5" thickTop="1" thickBot="1"/>
    <row r="8027" s="32" customFormat="1" ht="13.5" thickTop="1" thickBot="1"/>
    <row r="8028" s="32" customFormat="1" ht="13.5" thickTop="1" thickBot="1"/>
    <row r="8029" s="32" customFormat="1" ht="13.5" thickTop="1" thickBot="1"/>
    <row r="8030" s="32" customFormat="1" ht="13.5" thickTop="1" thickBot="1"/>
    <row r="8031" s="32" customFormat="1" ht="13.5" thickTop="1" thickBot="1"/>
    <row r="8032" s="32" customFormat="1" ht="13.5" thickTop="1" thickBot="1"/>
    <row r="8033" s="32" customFormat="1" ht="13.5" thickTop="1" thickBot="1"/>
    <row r="8034" s="32" customFormat="1" ht="13.5" thickTop="1" thickBot="1"/>
    <row r="8035" s="32" customFormat="1" ht="13.5" thickTop="1" thickBot="1"/>
    <row r="8036" s="32" customFormat="1" ht="13.5" thickTop="1" thickBot="1"/>
    <row r="8037" s="32" customFormat="1" ht="13.5" thickTop="1" thickBot="1"/>
    <row r="8038" s="32" customFormat="1" ht="13.5" thickTop="1" thickBot="1"/>
    <row r="8039" s="32" customFormat="1" ht="13.5" thickTop="1" thickBot="1"/>
    <row r="8040" s="32" customFormat="1" ht="13.5" thickTop="1" thickBot="1"/>
    <row r="8041" s="32" customFormat="1" ht="13.5" thickTop="1" thickBot="1"/>
    <row r="8042" s="32" customFormat="1" ht="13.5" thickTop="1" thickBot="1"/>
    <row r="8043" s="32" customFormat="1" ht="13.5" thickTop="1" thickBot="1"/>
    <row r="8044" s="32" customFormat="1" ht="13.5" thickTop="1" thickBot="1"/>
    <row r="8045" s="32" customFormat="1" ht="13.5" thickTop="1" thickBot="1"/>
    <row r="8046" s="32" customFormat="1" ht="13.5" thickTop="1" thickBot="1"/>
    <row r="8047" s="32" customFormat="1" ht="13.5" thickTop="1" thickBot="1"/>
    <row r="8048" s="32" customFormat="1" ht="13" thickTop="1"/>
    <row r="8049" s="32" customFormat="1"/>
    <row r="8050" s="32" customFormat="1"/>
    <row r="8051" s="32" customFormat="1"/>
    <row r="8052" s="32" customFormat="1"/>
    <row r="8053" s="32" customFormat="1"/>
    <row r="8054" s="32" customFormat="1"/>
    <row r="8055" s="32" customFormat="1"/>
    <row r="8056" s="32" customFormat="1"/>
    <row r="8057" s="32" customFormat="1"/>
    <row r="8058" s="32" customFormat="1"/>
    <row r="8059" s="32" customFormat="1"/>
    <row r="8060" s="32" customFormat="1"/>
    <row r="8061" s="32" customFormat="1" ht="13" thickBot="1"/>
    <row r="8062" s="32" customFormat="1" ht="13.5" thickTop="1" thickBot="1"/>
    <row r="8063" s="32" customFormat="1" ht="13.5" thickTop="1" thickBot="1"/>
    <row r="8064" s="32" customFormat="1" ht="13.5" thickTop="1" thickBot="1"/>
    <row r="8065" s="32" customFormat="1" ht="13.5" thickTop="1" thickBot="1"/>
    <row r="8066" s="32" customFormat="1" ht="13.5" thickTop="1" thickBot="1"/>
    <row r="8067" s="32" customFormat="1" ht="13.5" thickTop="1" thickBot="1"/>
    <row r="8068" s="32" customFormat="1" ht="13.5" thickTop="1" thickBot="1"/>
    <row r="8069" s="32" customFormat="1" ht="13.5" thickTop="1" thickBot="1"/>
    <row r="8070" s="32" customFormat="1" ht="13.5" thickTop="1" thickBot="1"/>
    <row r="8071" s="32" customFormat="1" ht="13.5" thickTop="1" thickBot="1"/>
    <row r="8072" s="32" customFormat="1" ht="13.5" thickTop="1" thickBot="1"/>
    <row r="8073" s="32" customFormat="1" ht="13.5" thickTop="1" thickBot="1"/>
    <row r="8074" s="32" customFormat="1" ht="13.5" thickTop="1" thickBot="1"/>
    <row r="8075" s="32" customFormat="1" ht="13.5" thickTop="1" thickBot="1"/>
    <row r="8076" s="32" customFormat="1" ht="13.5" thickTop="1" thickBot="1"/>
    <row r="8077" s="32" customFormat="1" ht="13.5" thickTop="1" thickBot="1"/>
    <row r="8078" s="32" customFormat="1" ht="13.5" thickTop="1" thickBot="1"/>
    <row r="8079" s="32" customFormat="1" ht="13.5" thickTop="1" thickBot="1"/>
    <row r="8080" s="32" customFormat="1" ht="13.5" thickTop="1" thickBot="1"/>
    <row r="8081" s="32" customFormat="1" ht="13.5" thickTop="1" thickBot="1"/>
    <row r="8082" s="32" customFormat="1" ht="13.5" thickTop="1" thickBot="1"/>
    <row r="8083" s="32" customFormat="1" ht="13.5" thickTop="1" thickBot="1"/>
    <row r="8084" s="32" customFormat="1" ht="13.5" thickTop="1" thickBot="1"/>
    <row r="8085" s="32" customFormat="1" ht="13.5" thickTop="1" thickBot="1"/>
    <row r="8086" s="32" customFormat="1" ht="13.5" thickTop="1" thickBot="1"/>
    <row r="8087" s="32" customFormat="1" ht="13.5" thickTop="1" thickBot="1"/>
    <row r="8088" s="32" customFormat="1" ht="13.5" thickTop="1" thickBot="1"/>
    <row r="8089" s="32" customFormat="1" ht="13.5" thickTop="1" thickBot="1"/>
    <row r="8090" s="32" customFormat="1" ht="13.5" thickTop="1" thickBot="1"/>
    <row r="8091" s="32" customFormat="1" ht="13.5" thickTop="1" thickBot="1"/>
    <row r="8092" s="32" customFormat="1" ht="13.5" thickTop="1" thickBot="1"/>
    <row r="8093" s="32" customFormat="1" ht="13.5" thickTop="1" thickBot="1"/>
    <row r="8094" s="32" customFormat="1" ht="13.5" thickTop="1" thickBot="1"/>
    <row r="8095" s="32" customFormat="1" ht="13.5" thickTop="1" thickBot="1"/>
    <row r="8096" s="32" customFormat="1" ht="13.5" thickTop="1" thickBot="1"/>
    <row r="8097" s="32" customFormat="1" ht="13.5" thickTop="1" thickBot="1"/>
    <row r="8098" s="32" customFormat="1" ht="13.5" thickTop="1" thickBot="1"/>
    <row r="8099" s="32" customFormat="1" ht="13.5" thickTop="1" thickBot="1"/>
    <row r="8100" s="32" customFormat="1" ht="13.5" thickTop="1" thickBot="1"/>
    <row r="8101" s="32" customFormat="1" ht="13.5" thickTop="1" thickBot="1"/>
    <row r="8102" s="32" customFormat="1" ht="13.5" thickTop="1" thickBot="1"/>
    <row r="8103" s="32" customFormat="1" ht="13.5" thickTop="1" thickBot="1"/>
    <row r="8104" s="32" customFormat="1" ht="13.5" thickTop="1" thickBot="1"/>
    <row r="8105" s="32" customFormat="1" ht="13.5" thickTop="1" thickBot="1"/>
    <row r="8106" s="32" customFormat="1" ht="13.5" thickTop="1" thickBot="1"/>
    <row r="8107" s="32" customFormat="1" ht="13.5" thickTop="1" thickBot="1"/>
    <row r="8108" s="32" customFormat="1" ht="13.5" thickTop="1" thickBot="1"/>
    <row r="8109" s="32" customFormat="1" ht="13.5" thickTop="1" thickBot="1"/>
    <row r="8110" s="32" customFormat="1" ht="13.5" thickTop="1" thickBot="1"/>
    <row r="8111" s="32" customFormat="1" ht="13.5" thickTop="1" thickBot="1"/>
    <row r="8112" s="32" customFormat="1" ht="13.5" thickTop="1" thickBot="1"/>
    <row r="8113" s="32" customFormat="1" ht="13.5" thickTop="1" thickBot="1"/>
    <row r="8114" s="32" customFormat="1" ht="13.5" thickTop="1" thickBot="1"/>
    <row r="8115" s="32" customFormat="1" ht="13.5" thickTop="1" thickBot="1"/>
    <row r="8116" s="32" customFormat="1" ht="13.5" thickTop="1" thickBot="1"/>
    <row r="8117" s="32" customFormat="1" ht="13.5" thickTop="1" thickBot="1"/>
    <row r="8118" s="32" customFormat="1" ht="13" thickTop="1"/>
    <row r="8119" s="32" customFormat="1"/>
    <row r="8120" s="32" customFormat="1"/>
    <row r="8121" s="32" customFormat="1"/>
    <row r="8122" s="32" customFormat="1"/>
    <row r="8123" s="32" customFormat="1"/>
    <row r="8124" s="32" customFormat="1"/>
    <row r="8125" s="32" customFormat="1"/>
    <row r="8126" s="32" customFormat="1"/>
    <row r="8127" s="32" customFormat="1"/>
    <row r="8128" s="32" customFormat="1"/>
    <row r="8129" s="32" customFormat="1"/>
    <row r="8130" s="32" customFormat="1"/>
    <row r="8131" s="32" customFormat="1" ht="13" thickBot="1"/>
    <row r="8132" s="32" customFormat="1" ht="13.5" thickTop="1" thickBot="1"/>
    <row r="8133" s="32" customFormat="1" ht="13.5" thickTop="1" thickBot="1"/>
    <row r="8134" s="32" customFormat="1" ht="13.5" thickTop="1" thickBot="1"/>
    <row r="8135" s="32" customFormat="1" ht="13.5" thickTop="1" thickBot="1"/>
    <row r="8136" s="32" customFormat="1" ht="13.5" thickTop="1" thickBot="1"/>
    <row r="8137" s="32" customFormat="1" ht="13.5" thickTop="1" thickBot="1"/>
    <row r="8138" s="32" customFormat="1" ht="13.5" thickTop="1" thickBot="1"/>
    <row r="8139" s="32" customFormat="1" ht="13.5" thickTop="1" thickBot="1"/>
    <row r="8140" s="32" customFormat="1" ht="13.5" thickTop="1" thickBot="1"/>
    <row r="8141" s="32" customFormat="1" ht="13.5" thickTop="1" thickBot="1"/>
    <row r="8142" s="32" customFormat="1" ht="13.5" thickTop="1" thickBot="1"/>
    <row r="8143" s="32" customFormat="1" ht="13.5" thickTop="1" thickBot="1"/>
    <row r="8144" s="32" customFormat="1" ht="13.5" thickTop="1" thickBot="1"/>
    <row r="8145" s="32" customFormat="1" ht="13.5" thickTop="1" thickBot="1"/>
    <row r="8146" s="32" customFormat="1" ht="13.5" thickTop="1" thickBot="1"/>
    <row r="8147" s="32" customFormat="1" ht="13.5" thickTop="1" thickBot="1"/>
    <row r="8148" s="32" customFormat="1" ht="13.5" thickTop="1" thickBot="1"/>
    <row r="8149" s="32" customFormat="1" ht="13.5" thickTop="1" thickBot="1"/>
    <row r="8150" s="32" customFormat="1" ht="13.5" thickTop="1" thickBot="1"/>
    <row r="8151" s="32" customFormat="1" ht="13.5" thickTop="1" thickBot="1"/>
    <row r="8152" s="32" customFormat="1" ht="13.5" thickTop="1" thickBot="1"/>
    <row r="8153" s="32" customFormat="1" ht="13.5" thickTop="1" thickBot="1"/>
    <row r="8154" s="32" customFormat="1" ht="13.5" thickTop="1" thickBot="1"/>
    <row r="8155" s="32" customFormat="1" ht="13.5" thickTop="1" thickBot="1"/>
    <row r="8156" s="32" customFormat="1" ht="13.5" thickTop="1" thickBot="1"/>
    <row r="8157" s="32" customFormat="1" ht="13.5" thickTop="1" thickBot="1"/>
    <row r="8158" s="32" customFormat="1" ht="13.5" thickTop="1" thickBot="1"/>
    <row r="8159" s="32" customFormat="1" ht="13.5" thickTop="1" thickBot="1"/>
    <row r="8160" s="32" customFormat="1" ht="13.5" thickTop="1" thickBot="1"/>
    <row r="8161" s="32" customFormat="1" ht="13.5" thickTop="1" thickBot="1"/>
    <row r="8162" s="32" customFormat="1" ht="13.5" thickTop="1" thickBot="1"/>
    <row r="8163" s="32" customFormat="1" ht="13.5" thickTop="1" thickBot="1"/>
    <row r="8164" s="32" customFormat="1" ht="13.5" thickTop="1" thickBot="1"/>
    <row r="8165" s="32" customFormat="1" ht="13.5" thickTop="1" thickBot="1"/>
    <row r="8166" s="32" customFormat="1" ht="13.5" thickTop="1" thickBot="1"/>
    <row r="8167" s="32" customFormat="1" ht="13.5" thickTop="1" thickBot="1"/>
    <row r="8168" s="32" customFormat="1" ht="13.5" thickTop="1" thickBot="1"/>
    <row r="8169" s="32" customFormat="1" ht="13.5" thickTop="1" thickBot="1"/>
    <row r="8170" s="32" customFormat="1" ht="13.5" thickTop="1" thickBot="1"/>
    <row r="8171" s="32" customFormat="1" ht="13.5" thickTop="1" thickBot="1"/>
    <row r="8172" s="32" customFormat="1" ht="13.5" thickTop="1" thickBot="1"/>
    <row r="8173" s="32" customFormat="1" ht="13.5" thickTop="1" thickBot="1"/>
    <row r="8174" s="32" customFormat="1" ht="13.5" thickTop="1" thickBot="1"/>
    <row r="8175" s="32" customFormat="1" ht="13.5" thickTop="1" thickBot="1"/>
    <row r="8176" s="32" customFormat="1" ht="13.5" thickTop="1" thickBot="1"/>
    <row r="8177" s="32" customFormat="1" ht="13.5" thickTop="1" thickBot="1"/>
    <row r="8178" s="32" customFormat="1" ht="13.5" thickTop="1" thickBot="1"/>
    <row r="8179" s="32" customFormat="1" ht="13.5" thickTop="1" thickBot="1"/>
    <row r="8180" s="32" customFormat="1" ht="13.5" thickTop="1" thickBot="1"/>
    <row r="8181" s="32" customFormat="1" ht="13.5" thickTop="1" thickBot="1"/>
    <row r="8182" s="32" customFormat="1" ht="13.5" thickTop="1" thickBot="1"/>
    <row r="8183" s="32" customFormat="1" ht="13.5" thickTop="1" thickBot="1"/>
    <row r="8184" s="32" customFormat="1" ht="13.5" thickTop="1" thickBot="1"/>
    <row r="8185" s="32" customFormat="1" ht="13.5" thickTop="1" thickBot="1"/>
    <row r="8186" s="32" customFormat="1" ht="13.5" thickTop="1" thickBot="1"/>
    <row r="8187" s="32" customFormat="1" ht="13.5" thickTop="1" thickBot="1"/>
    <row r="8188" s="32" customFormat="1" ht="13" thickTop="1"/>
    <row r="8189" s="32" customFormat="1"/>
    <row r="8190" s="32" customFormat="1"/>
    <row r="8191" s="32" customFormat="1"/>
    <row r="8192" s="32" customFormat="1"/>
    <row r="8193" s="32" customFormat="1"/>
    <row r="8194" s="32" customFormat="1"/>
    <row r="8195" s="32" customFormat="1"/>
    <row r="8196" s="32" customFormat="1"/>
    <row r="8197" s="32" customFormat="1"/>
    <row r="8198" s="32" customFormat="1"/>
    <row r="8199" s="32" customFormat="1"/>
    <row r="8200" s="32" customFormat="1"/>
    <row r="8201" s="32" customFormat="1" ht="13" thickBot="1"/>
    <row r="8202" s="32" customFormat="1" ht="13.5" thickTop="1" thickBot="1"/>
    <row r="8203" s="32" customFormat="1" ht="13.5" thickTop="1" thickBot="1"/>
    <row r="8204" s="32" customFormat="1" ht="13.5" thickTop="1" thickBot="1"/>
    <row r="8205" s="32" customFormat="1" ht="13.5" thickTop="1" thickBot="1"/>
    <row r="8206" s="32" customFormat="1" ht="13.5" thickTop="1" thickBot="1"/>
    <row r="8207" s="32" customFormat="1" ht="13.5" thickTop="1" thickBot="1"/>
    <row r="8208" s="32" customFormat="1" ht="13.5" thickTop="1" thickBot="1"/>
    <row r="8209" s="32" customFormat="1" ht="13.5" thickTop="1" thickBot="1"/>
    <row r="8210" s="32" customFormat="1" ht="13.5" thickTop="1" thickBot="1"/>
    <row r="8211" s="32" customFormat="1" ht="13.5" thickTop="1" thickBot="1"/>
    <row r="8212" s="32" customFormat="1" ht="13.5" thickTop="1" thickBot="1"/>
    <row r="8213" s="32" customFormat="1" ht="13.5" thickTop="1" thickBot="1"/>
    <row r="8214" s="32" customFormat="1" ht="13.5" thickTop="1" thickBot="1"/>
    <row r="8215" s="32" customFormat="1" ht="13.5" thickTop="1" thickBot="1"/>
    <row r="8216" s="32" customFormat="1" ht="13.5" thickTop="1" thickBot="1"/>
    <row r="8217" s="32" customFormat="1" ht="13.5" thickTop="1" thickBot="1"/>
    <row r="8218" s="32" customFormat="1" ht="13.5" thickTop="1" thickBot="1"/>
    <row r="8219" s="32" customFormat="1" ht="13.5" thickTop="1" thickBot="1"/>
    <row r="8220" s="32" customFormat="1" ht="13.5" thickTop="1" thickBot="1"/>
    <row r="8221" s="32" customFormat="1" ht="13.5" thickTop="1" thickBot="1"/>
    <row r="8222" s="32" customFormat="1" ht="13.5" thickTop="1" thickBot="1"/>
    <row r="8223" s="32" customFormat="1" ht="13.5" thickTop="1" thickBot="1"/>
    <row r="8224" s="32" customFormat="1" ht="13.5" thickTop="1" thickBot="1"/>
    <row r="8225" s="32" customFormat="1" ht="13.5" thickTop="1" thickBot="1"/>
    <row r="8226" s="32" customFormat="1" ht="13.5" thickTop="1" thickBot="1"/>
    <row r="8227" s="32" customFormat="1" ht="13.5" thickTop="1" thickBot="1"/>
    <row r="8228" s="32" customFormat="1" ht="13.5" thickTop="1" thickBot="1"/>
    <row r="8229" s="32" customFormat="1" ht="13.5" thickTop="1" thickBot="1"/>
    <row r="8230" s="32" customFormat="1" ht="13.5" thickTop="1" thickBot="1"/>
    <row r="8231" s="32" customFormat="1" ht="13.5" thickTop="1" thickBot="1"/>
    <row r="8232" s="32" customFormat="1" ht="13.5" thickTop="1" thickBot="1"/>
    <row r="8233" s="32" customFormat="1" ht="13.5" thickTop="1" thickBot="1"/>
    <row r="8234" s="32" customFormat="1" ht="13.5" thickTop="1" thickBot="1"/>
    <row r="8235" s="32" customFormat="1" ht="13.5" thickTop="1" thickBot="1"/>
    <row r="8236" s="32" customFormat="1" ht="13.5" thickTop="1" thickBot="1"/>
    <row r="8237" s="32" customFormat="1" ht="13.5" thickTop="1" thickBot="1"/>
    <row r="8238" s="32" customFormat="1" ht="13.5" thickTop="1" thickBot="1"/>
    <row r="8239" s="32" customFormat="1" ht="13.5" thickTop="1" thickBot="1"/>
    <row r="8240" s="32" customFormat="1" ht="13.5" thickTop="1" thickBot="1"/>
    <row r="8241" s="32" customFormat="1" ht="13.5" thickTop="1" thickBot="1"/>
    <row r="8242" s="32" customFormat="1" ht="13.5" thickTop="1" thickBot="1"/>
    <row r="8243" s="32" customFormat="1" ht="13.5" thickTop="1" thickBot="1"/>
    <row r="8244" s="32" customFormat="1" ht="13.5" thickTop="1" thickBot="1"/>
    <row r="8245" s="32" customFormat="1" ht="13.5" thickTop="1" thickBot="1"/>
    <row r="8246" s="32" customFormat="1" ht="13.5" thickTop="1" thickBot="1"/>
    <row r="8247" s="32" customFormat="1" ht="13.5" thickTop="1" thickBot="1"/>
    <row r="8248" s="32" customFormat="1" ht="13.5" thickTop="1" thickBot="1"/>
    <row r="8249" s="32" customFormat="1" ht="13.5" thickTop="1" thickBot="1"/>
    <row r="8250" s="32" customFormat="1" ht="13.5" thickTop="1" thickBot="1"/>
    <row r="8251" s="32" customFormat="1" ht="13.5" thickTop="1" thickBot="1"/>
    <row r="8252" s="32" customFormat="1" ht="13.5" thickTop="1" thickBot="1"/>
    <row r="8253" s="32" customFormat="1" ht="13.5" thickTop="1" thickBot="1"/>
    <row r="8254" s="32" customFormat="1" ht="13.5" thickTop="1" thickBot="1"/>
    <row r="8255" s="32" customFormat="1" ht="13.5" thickTop="1" thickBot="1"/>
    <row r="8256" s="32" customFormat="1" ht="13.5" thickTop="1" thickBot="1"/>
    <row r="8257" s="32" customFormat="1" ht="13.5" thickTop="1" thickBot="1"/>
    <row r="8258" s="32" customFormat="1" ht="13" thickTop="1"/>
    <row r="8259" s="32" customFormat="1"/>
    <row r="8260" s="32" customFormat="1"/>
    <row r="8261" s="32" customFormat="1"/>
    <row r="8262" s="32" customFormat="1"/>
    <row r="8263" s="32" customFormat="1"/>
    <row r="8264" s="32" customFormat="1"/>
    <row r="8265" s="32" customFormat="1"/>
    <row r="8266" s="32" customFormat="1"/>
    <row r="8267" s="32" customFormat="1"/>
    <row r="8268" s="32" customFormat="1"/>
    <row r="8269" s="32" customFormat="1"/>
    <row r="8270" s="32" customFormat="1"/>
    <row r="8271" s="32" customFormat="1" ht="13" thickBot="1"/>
    <row r="8272" s="32" customFormat="1" ht="13.5" thickTop="1" thickBot="1"/>
    <row r="8273" s="32" customFormat="1" ht="13.5" thickTop="1" thickBot="1"/>
    <row r="8274" s="32" customFormat="1" ht="13.5" thickTop="1" thickBot="1"/>
    <row r="8275" s="32" customFormat="1" ht="13.5" thickTop="1" thickBot="1"/>
    <row r="8276" s="32" customFormat="1" ht="13.5" thickTop="1" thickBot="1"/>
    <row r="8277" s="32" customFormat="1" ht="13.5" thickTop="1" thickBot="1"/>
    <row r="8278" s="32" customFormat="1" ht="13.5" thickTop="1" thickBot="1"/>
    <row r="8279" s="32" customFormat="1" ht="13.5" thickTop="1" thickBot="1"/>
    <row r="8280" s="32" customFormat="1" ht="13.5" thickTop="1" thickBot="1"/>
    <row r="8281" s="32" customFormat="1" ht="13.5" thickTop="1" thickBot="1"/>
    <row r="8282" s="32" customFormat="1" ht="13.5" thickTop="1" thickBot="1"/>
    <row r="8283" s="32" customFormat="1" ht="13.5" thickTop="1" thickBot="1"/>
    <row r="8284" s="32" customFormat="1" ht="13.5" thickTop="1" thickBot="1"/>
    <row r="8285" s="32" customFormat="1" ht="13.5" thickTop="1" thickBot="1"/>
    <row r="8286" s="32" customFormat="1" ht="13.5" thickTop="1" thickBot="1"/>
    <row r="8287" s="32" customFormat="1" ht="13.5" thickTop="1" thickBot="1"/>
    <row r="8288" s="32" customFormat="1" ht="13.5" thickTop="1" thickBot="1"/>
    <row r="8289" s="32" customFormat="1" ht="13.5" thickTop="1" thickBot="1"/>
    <row r="8290" s="32" customFormat="1" ht="13.5" thickTop="1" thickBot="1"/>
    <row r="8291" s="32" customFormat="1" ht="13.5" thickTop="1" thickBot="1"/>
    <row r="8292" s="32" customFormat="1" ht="13.5" thickTop="1" thickBot="1"/>
    <row r="8293" s="32" customFormat="1" ht="13.5" thickTop="1" thickBot="1"/>
    <row r="8294" s="32" customFormat="1" ht="13.5" thickTop="1" thickBot="1"/>
    <row r="8295" s="32" customFormat="1" ht="13.5" thickTop="1" thickBot="1"/>
    <row r="8296" s="32" customFormat="1" ht="13.5" thickTop="1" thickBot="1"/>
    <row r="8297" s="32" customFormat="1" ht="13.5" thickTop="1" thickBot="1"/>
    <row r="8298" s="32" customFormat="1" ht="13.5" thickTop="1" thickBot="1"/>
    <row r="8299" s="32" customFormat="1" ht="13.5" thickTop="1" thickBot="1"/>
    <row r="8300" s="32" customFormat="1" ht="13.5" thickTop="1" thickBot="1"/>
    <row r="8301" s="32" customFormat="1" ht="13.5" thickTop="1" thickBot="1"/>
    <row r="8302" s="32" customFormat="1" ht="13.5" thickTop="1" thickBot="1"/>
    <row r="8303" s="32" customFormat="1" ht="13.5" thickTop="1" thickBot="1"/>
    <row r="8304" s="32" customFormat="1" ht="13.5" thickTop="1" thickBot="1"/>
    <row r="8305" s="32" customFormat="1" ht="13.5" thickTop="1" thickBot="1"/>
    <row r="8306" s="32" customFormat="1" ht="13.5" thickTop="1" thickBot="1"/>
    <row r="8307" s="32" customFormat="1" ht="13.5" thickTop="1" thickBot="1"/>
    <row r="8308" s="32" customFormat="1" ht="13.5" thickTop="1" thickBot="1"/>
    <row r="8309" s="32" customFormat="1" ht="13.5" thickTop="1" thickBot="1"/>
    <row r="8310" s="32" customFormat="1" ht="13.5" thickTop="1" thickBot="1"/>
    <row r="8311" s="32" customFormat="1" ht="13.5" thickTop="1" thickBot="1"/>
    <row r="8312" s="32" customFormat="1" ht="13.5" thickTop="1" thickBot="1"/>
    <row r="8313" s="32" customFormat="1" ht="13.5" thickTop="1" thickBot="1"/>
    <row r="8314" s="32" customFormat="1" ht="13.5" thickTop="1" thickBot="1"/>
    <row r="8315" s="32" customFormat="1" ht="13.5" thickTop="1" thickBot="1"/>
    <row r="8316" s="32" customFormat="1" ht="13.5" thickTop="1" thickBot="1"/>
    <row r="8317" s="32" customFormat="1" ht="13.5" thickTop="1" thickBot="1"/>
    <row r="8318" s="32" customFormat="1" ht="13.5" thickTop="1" thickBot="1"/>
    <row r="8319" s="32" customFormat="1" ht="13.5" thickTop="1" thickBot="1"/>
    <row r="8320" s="32" customFormat="1" ht="13.5" thickTop="1" thickBot="1"/>
    <row r="8321" s="32" customFormat="1" ht="13.5" thickTop="1" thickBot="1"/>
    <row r="8322" s="32" customFormat="1" ht="13.5" thickTop="1" thickBot="1"/>
    <row r="8323" s="32" customFormat="1" ht="13.5" thickTop="1" thickBot="1"/>
    <row r="8324" s="32" customFormat="1" ht="13.5" thickTop="1" thickBot="1"/>
    <row r="8325" s="32" customFormat="1" ht="13.5" thickTop="1" thickBot="1"/>
    <row r="8326" s="32" customFormat="1" ht="13.5" thickTop="1" thickBot="1"/>
    <row r="8327" s="32" customFormat="1" ht="13.5" thickTop="1" thickBot="1"/>
    <row r="8328" s="32" customFormat="1" ht="13" thickTop="1"/>
    <row r="8329" s="32" customFormat="1"/>
    <row r="8330" s="32" customFormat="1"/>
    <row r="8331" s="32" customFormat="1"/>
    <row r="8332" s="32" customFormat="1"/>
    <row r="8333" s="32" customFormat="1"/>
    <row r="8334" s="32" customFormat="1"/>
    <row r="8335" s="32" customFormat="1"/>
    <row r="8336" s="32" customFormat="1"/>
    <row r="8337" s="32" customFormat="1"/>
    <row r="8338" s="32" customFormat="1"/>
    <row r="8339" s="32" customFormat="1"/>
    <row r="8340" s="32" customFormat="1"/>
    <row r="8341" s="32" customFormat="1" ht="13" thickBot="1"/>
    <row r="8342" s="32" customFormat="1" ht="13.5" thickTop="1" thickBot="1"/>
    <row r="8343" s="32" customFormat="1" ht="13.5" thickTop="1" thickBot="1"/>
    <row r="8344" s="32" customFormat="1" ht="13.5" thickTop="1" thickBot="1"/>
    <row r="8345" s="32" customFormat="1" ht="13.5" thickTop="1" thickBot="1"/>
    <row r="8346" s="32" customFormat="1" ht="13.5" thickTop="1" thickBot="1"/>
    <row r="8347" s="32" customFormat="1" ht="13.5" thickTop="1" thickBot="1"/>
    <row r="8348" s="32" customFormat="1" ht="13.5" thickTop="1" thickBot="1"/>
    <row r="8349" s="32" customFormat="1" ht="13.5" thickTop="1" thickBot="1"/>
    <row r="8350" s="32" customFormat="1" ht="13.5" thickTop="1" thickBot="1"/>
    <row r="8351" s="32" customFormat="1" ht="13.5" thickTop="1" thickBot="1"/>
    <row r="8352" s="32" customFormat="1" ht="13.5" thickTop="1" thickBot="1"/>
    <row r="8353" s="32" customFormat="1" ht="13.5" thickTop="1" thickBot="1"/>
    <row r="8354" s="32" customFormat="1" ht="13.5" thickTop="1" thickBot="1"/>
    <row r="8355" s="32" customFormat="1" ht="13.5" thickTop="1" thickBot="1"/>
    <row r="8356" s="32" customFormat="1" ht="13.5" thickTop="1" thickBot="1"/>
    <row r="8357" s="32" customFormat="1" ht="13.5" thickTop="1" thickBot="1"/>
    <row r="8358" s="32" customFormat="1" ht="13.5" thickTop="1" thickBot="1"/>
    <row r="8359" s="32" customFormat="1" ht="13.5" thickTop="1" thickBot="1"/>
    <row r="8360" s="32" customFormat="1" ht="13.5" thickTop="1" thickBot="1"/>
    <row r="8361" s="32" customFormat="1" ht="13.5" thickTop="1" thickBot="1"/>
    <row r="8362" s="32" customFormat="1" ht="13.5" thickTop="1" thickBot="1"/>
    <row r="8363" s="32" customFormat="1" ht="13.5" thickTop="1" thickBot="1"/>
    <row r="8364" s="32" customFormat="1" ht="13.5" thickTop="1" thickBot="1"/>
    <row r="8365" s="32" customFormat="1" ht="13.5" thickTop="1" thickBot="1"/>
    <row r="8366" s="32" customFormat="1" ht="13.5" thickTop="1" thickBot="1"/>
    <row r="8367" s="32" customFormat="1" ht="13.5" thickTop="1" thickBot="1"/>
    <row r="8368" s="32" customFormat="1" ht="13.5" thickTop="1" thickBot="1"/>
    <row r="8369" s="32" customFormat="1" ht="13.5" thickTop="1" thickBot="1"/>
    <row r="8370" s="32" customFormat="1" ht="13.5" thickTop="1" thickBot="1"/>
    <row r="8371" s="32" customFormat="1" ht="13.5" thickTop="1" thickBot="1"/>
    <row r="8372" s="32" customFormat="1" ht="13.5" thickTop="1" thickBot="1"/>
    <row r="8373" s="32" customFormat="1" ht="13.5" thickTop="1" thickBot="1"/>
    <row r="8374" s="32" customFormat="1" ht="13.5" thickTop="1" thickBot="1"/>
    <row r="8375" s="32" customFormat="1" ht="13.5" thickTop="1" thickBot="1"/>
    <row r="8376" s="32" customFormat="1" ht="13.5" thickTop="1" thickBot="1"/>
    <row r="8377" s="32" customFormat="1" ht="13.5" thickTop="1" thickBot="1"/>
    <row r="8378" s="32" customFormat="1" ht="13.5" thickTop="1" thickBot="1"/>
    <row r="8379" s="32" customFormat="1" ht="13.5" thickTop="1" thickBot="1"/>
    <row r="8380" s="32" customFormat="1" ht="13.5" thickTop="1" thickBot="1"/>
    <row r="8381" s="32" customFormat="1" ht="13.5" thickTop="1" thickBot="1"/>
    <row r="8382" s="32" customFormat="1" ht="13.5" thickTop="1" thickBot="1"/>
    <row r="8383" s="32" customFormat="1" ht="13.5" thickTop="1" thickBot="1"/>
    <row r="8384" s="32" customFormat="1" ht="13.5" thickTop="1" thickBot="1"/>
    <row r="8385" s="32" customFormat="1" ht="13.5" thickTop="1" thickBot="1"/>
    <row r="8386" s="32" customFormat="1" ht="13.5" thickTop="1" thickBot="1"/>
    <row r="8387" s="32" customFormat="1" ht="13.5" thickTop="1" thickBot="1"/>
    <row r="8388" s="32" customFormat="1" ht="13.5" thickTop="1" thickBot="1"/>
    <row r="8389" s="32" customFormat="1" ht="13.5" thickTop="1" thickBot="1"/>
    <row r="8390" s="32" customFormat="1" ht="13.5" thickTop="1" thickBot="1"/>
    <row r="8391" s="32" customFormat="1" ht="13.5" thickTop="1" thickBot="1"/>
    <row r="8392" s="32" customFormat="1" ht="13.5" thickTop="1" thickBot="1"/>
    <row r="8393" s="32" customFormat="1" ht="13.5" thickTop="1" thickBot="1"/>
    <row r="8394" s="32" customFormat="1" ht="13.5" thickTop="1" thickBot="1"/>
    <row r="8395" s="32" customFormat="1" ht="13.5" thickTop="1" thickBot="1"/>
    <row r="8396" s="32" customFormat="1" ht="13.5" thickTop="1" thickBot="1"/>
    <row r="8397" s="32" customFormat="1" ht="13.5" thickTop="1" thickBot="1"/>
    <row r="8398" s="32" customFormat="1" ht="13" thickTop="1"/>
    <row r="8399" s="32" customFormat="1"/>
    <row r="8400" s="32" customFormat="1"/>
    <row r="8401" s="32" customFormat="1"/>
    <row r="8402" s="32" customFormat="1"/>
    <row r="8403" s="32" customFormat="1"/>
    <row r="8404" s="32" customFormat="1"/>
    <row r="8405" s="32" customFormat="1"/>
    <row r="8406" s="32" customFormat="1"/>
    <row r="8407" s="32" customFormat="1"/>
    <row r="8408" s="32" customFormat="1"/>
    <row r="8409" s="32" customFormat="1"/>
    <row r="8410" s="32" customFormat="1"/>
    <row r="8411" s="32" customFormat="1" ht="13" thickBot="1"/>
    <row r="8412" s="32" customFormat="1" ht="13.5" thickTop="1" thickBot="1"/>
    <row r="8413" s="32" customFormat="1" ht="13.5" thickTop="1" thickBot="1"/>
    <row r="8414" s="32" customFormat="1" ht="13.5" thickTop="1" thickBot="1"/>
    <row r="8415" s="32" customFormat="1" ht="13.5" thickTop="1" thickBot="1"/>
    <row r="8416" s="32" customFormat="1" ht="13.5" thickTop="1" thickBot="1"/>
    <row r="8417" s="32" customFormat="1" ht="13.5" thickTop="1" thickBot="1"/>
    <row r="8418" s="32" customFormat="1" ht="13.5" thickTop="1" thickBot="1"/>
    <row r="8419" s="32" customFormat="1" ht="13.5" thickTop="1" thickBot="1"/>
    <row r="8420" s="32" customFormat="1" ht="13.5" thickTop="1" thickBot="1"/>
    <row r="8421" s="32" customFormat="1" ht="13.5" thickTop="1" thickBot="1"/>
    <row r="8422" s="32" customFormat="1" ht="13.5" thickTop="1" thickBot="1"/>
    <row r="8423" s="32" customFormat="1" ht="13.5" thickTop="1" thickBot="1"/>
    <row r="8424" s="32" customFormat="1" ht="13.5" thickTop="1" thickBot="1"/>
    <row r="8425" s="32" customFormat="1" ht="13.5" thickTop="1" thickBot="1"/>
    <row r="8426" s="32" customFormat="1" ht="13.5" thickTop="1" thickBot="1"/>
    <row r="8427" s="32" customFormat="1" ht="13.5" thickTop="1" thickBot="1"/>
    <row r="8428" s="32" customFormat="1" ht="13.5" thickTop="1" thickBot="1"/>
    <row r="8429" s="32" customFormat="1" ht="13.5" thickTop="1" thickBot="1"/>
    <row r="8430" s="32" customFormat="1" ht="13.5" thickTop="1" thickBot="1"/>
    <row r="8431" s="32" customFormat="1" ht="13.5" thickTop="1" thickBot="1"/>
    <row r="8432" s="32" customFormat="1" ht="13.5" thickTop="1" thickBot="1"/>
    <row r="8433" s="32" customFormat="1" ht="13.5" thickTop="1" thickBot="1"/>
    <row r="8434" s="32" customFormat="1" ht="13.5" thickTop="1" thickBot="1"/>
    <row r="8435" s="32" customFormat="1" ht="13.5" thickTop="1" thickBot="1"/>
    <row r="8436" s="32" customFormat="1" ht="13.5" thickTop="1" thickBot="1"/>
    <row r="8437" s="32" customFormat="1" ht="13.5" thickTop="1" thickBot="1"/>
    <row r="8438" s="32" customFormat="1" ht="13.5" thickTop="1" thickBot="1"/>
    <row r="8439" s="32" customFormat="1" ht="13.5" thickTop="1" thickBot="1"/>
    <row r="8440" s="32" customFormat="1" ht="13.5" thickTop="1" thickBot="1"/>
    <row r="8441" s="32" customFormat="1" ht="13.5" thickTop="1" thickBot="1"/>
    <row r="8442" s="32" customFormat="1" ht="13.5" thickTop="1" thickBot="1"/>
    <row r="8443" s="32" customFormat="1" ht="13.5" thickTop="1" thickBot="1"/>
    <row r="8444" s="32" customFormat="1" ht="13.5" thickTop="1" thickBot="1"/>
    <row r="8445" s="32" customFormat="1" ht="13.5" thickTop="1" thickBot="1"/>
    <row r="8446" s="32" customFormat="1" ht="13.5" thickTop="1" thickBot="1"/>
    <row r="8447" s="32" customFormat="1" ht="13.5" thickTop="1" thickBot="1"/>
    <row r="8448" s="32" customFormat="1" ht="13.5" thickTop="1" thickBot="1"/>
    <row r="8449" s="32" customFormat="1" ht="13.5" thickTop="1" thickBot="1"/>
    <row r="8450" s="32" customFormat="1" ht="13.5" thickTop="1" thickBot="1"/>
    <row r="8451" s="32" customFormat="1" ht="13.5" thickTop="1" thickBot="1"/>
    <row r="8452" s="32" customFormat="1" ht="13.5" thickTop="1" thickBot="1"/>
    <row r="8453" s="32" customFormat="1" ht="13.5" thickTop="1" thickBot="1"/>
    <row r="8454" s="32" customFormat="1" ht="13.5" thickTop="1" thickBot="1"/>
    <row r="8455" s="32" customFormat="1" ht="13.5" thickTop="1" thickBot="1"/>
    <row r="8456" s="32" customFormat="1" ht="13.5" thickTop="1" thickBot="1"/>
    <row r="8457" s="32" customFormat="1" ht="13.5" thickTop="1" thickBot="1"/>
    <row r="8458" s="32" customFormat="1" ht="13.5" thickTop="1" thickBot="1"/>
    <row r="8459" s="32" customFormat="1" ht="13.5" thickTop="1" thickBot="1"/>
    <row r="8460" s="32" customFormat="1" ht="13.5" thickTop="1" thickBot="1"/>
    <row r="8461" s="32" customFormat="1" ht="13.5" thickTop="1" thickBot="1"/>
    <row r="8462" s="32" customFormat="1" ht="13.5" thickTop="1" thickBot="1"/>
    <row r="8463" s="32" customFormat="1" ht="13.5" thickTop="1" thickBot="1"/>
    <row r="8464" s="32" customFormat="1" ht="13.5" thickTop="1" thickBot="1"/>
    <row r="8465" s="32" customFormat="1" ht="13.5" thickTop="1" thickBot="1"/>
    <row r="8466" s="32" customFormat="1" ht="13.5" thickTop="1" thickBot="1"/>
    <row r="8467" s="32" customFormat="1" ht="13.5" thickTop="1" thickBot="1"/>
    <row r="8468" s="32" customFormat="1" ht="13" thickTop="1"/>
    <row r="8469" s="32" customFormat="1"/>
    <row r="8470" s="32" customFormat="1"/>
    <row r="8471" s="32" customFormat="1"/>
    <row r="8472" s="32" customFormat="1"/>
    <row r="8473" s="32" customFormat="1"/>
    <row r="8474" s="32" customFormat="1"/>
    <row r="8475" s="32" customFormat="1"/>
    <row r="8476" s="32" customFormat="1"/>
    <row r="8477" s="32" customFormat="1"/>
    <row r="8478" s="32" customFormat="1"/>
    <row r="8479" s="32" customFormat="1"/>
    <row r="8480" s="32" customFormat="1"/>
    <row r="8481" s="32" customFormat="1" ht="13" thickBot="1"/>
    <row r="8482" s="32" customFormat="1" ht="13.5" thickTop="1" thickBot="1"/>
    <row r="8483" s="32" customFormat="1" ht="13.5" thickTop="1" thickBot="1"/>
    <row r="8484" s="32" customFormat="1" ht="13.5" thickTop="1" thickBot="1"/>
    <row r="8485" s="32" customFormat="1" ht="13.5" thickTop="1" thickBot="1"/>
    <row r="8486" s="32" customFormat="1" ht="13.5" thickTop="1" thickBot="1"/>
    <row r="8487" s="32" customFormat="1" ht="13.5" thickTop="1" thickBot="1"/>
    <row r="8488" s="32" customFormat="1" ht="13.5" thickTop="1" thickBot="1"/>
    <row r="8489" s="32" customFormat="1" ht="13.5" thickTop="1" thickBot="1"/>
    <row r="8490" s="32" customFormat="1" ht="13.5" thickTop="1" thickBot="1"/>
    <row r="8491" s="32" customFormat="1" ht="13.5" thickTop="1" thickBot="1"/>
    <row r="8492" s="32" customFormat="1" ht="13.5" thickTop="1" thickBot="1"/>
    <row r="8493" s="32" customFormat="1" ht="13.5" thickTop="1" thickBot="1"/>
    <row r="8494" s="32" customFormat="1" ht="13.5" thickTop="1" thickBot="1"/>
    <row r="8495" s="32" customFormat="1" ht="13.5" thickTop="1" thickBot="1"/>
    <row r="8496" s="32" customFormat="1" ht="13.5" thickTop="1" thickBot="1"/>
    <row r="8497" s="32" customFormat="1" ht="13.5" thickTop="1" thickBot="1"/>
    <row r="8498" s="32" customFormat="1" ht="13.5" thickTop="1" thickBot="1"/>
    <row r="8499" s="32" customFormat="1" ht="13.5" thickTop="1" thickBot="1"/>
    <row r="8500" s="32" customFormat="1" ht="13.5" thickTop="1" thickBot="1"/>
    <row r="8501" s="32" customFormat="1" ht="13.5" thickTop="1" thickBot="1"/>
    <row r="8502" s="32" customFormat="1" ht="13.5" thickTop="1" thickBot="1"/>
    <row r="8503" s="32" customFormat="1" ht="13.5" thickTop="1" thickBot="1"/>
    <row r="8504" s="32" customFormat="1" ht="13.5" thickTop="1" thickBot="1"/>
    <row r="8505" s="32" customFormat="1" ht="13.5" thickTop="1" thickBot="1"/>
    <row r="8506" s="32" customFormat="1" ht="13.5" thickTop="1" thickBot="1"/>
    <row r="8507" s="32" customFormat="1" ht="13.5" thickTop="1" thickBot="1"/>
    <row r="8508" s="32" customFormat="1" ht="13.5" thickTop="1" thickBot="1"/>
    <row r="8509" s="32" customFormat="1" ht="13.5" thickTop="1" thickBot="1"/>
    <row r="8510" s="32" customFormat="1" ht="13.5" thickTop="1" thickBot="1"/>
    <row r="8511" s="32" customFormat="1" ht="13.5" thickTop="1" thickBot="1"/>
    <row r="8512" s="32" customFormat="1" ht="13.5" thickTop="1" thickBot="1"/>
    <row r="8513" s="32" customFormat="1" ht="13.5" thickTop="1" thickBot="1"/>
    <row r="8514" s="32" customFormat="1" ht="13.5" thickTop="1" thickBot="1"/>
    <row r="8515" s="32" customFormat="1" ht="13.5" thickTop="1" thickBot="1"/>
    <row r="8516" s="32" customFormat="1" ht="13.5" thickTop="1" thickBot="1"/>
    <row r="8517" s="32" customFormat="1" ht="13.5" thickTop="1" thickBot="1"/>
    <row r="8518" s="32" customFormat="1" ht="13.5" thickTop="1" thickBot="1"/>
    <row r="8519" s="32" customFormat="1" ht="13.5" thickTop="1" thickBot="1"/>
    <row r="8520" s="32" customFormat="1" ht="13.5" thickTop="1" thickBot="1"/>
    <row r="8521" s="32" customFormat="1" ht="13.5" thickTop="1" thickBot="1"/>
    <row r="8522" s="32" customFormat="1" ht="13.5" thickTop="1" thickBot="1"/>
    <row r="8523" s="32" customFormat="1" ht="13.5" thickTop="1" thickBot="1"/>
    <row r="8524" s="32" customFormat="1" ht="13.5" thickTop="1" thickBot="1"/>
    <row r="8525" s="32" customFormat="1" ht="13.5" thickTop="1" thickBot="1"/>
    <row r="8526" s="32" customFormat="1" ht="13.5" thickTop="1" thickBot="1"/>
    <row r="8527" s="32" customFormat="1" ht="13.5" thickTop="1" thickBot="1"/>
    <row r="8528" s="32" customFormat="1" ht="13.5" thickTop="1" thickBot="1"/>
    <row r="8529" s="32" customFormat="1" ht="13.5" thickTop="1" thickBot="1"/>
    <row r="8530" s="32" customFormat="1" ht="13.5" thickTop="1" thickBot="1"/>
    <row r="8531" s="32" customFormat="1" ht="13.5" thickTop="1" thickBot="1"/>
    <row r="8532" s="32" customFormat="1" ht="13.5" thickTop="1" thickBot="1"/>
    <row r="8533" s="32" customFormat="1" ht="13.5" thickTop="1" thickBot="1"/>
    <row r="8534" s="32" customFormat="1" ht="13.5" thickTop="1" thickBot="1"/>
    <row r="8535" s="32" customFormat="1" ht="13.5" thickTop="1" thickBot="1"/>
    <row r="8536" s="32" customFormat="1" ht="13.5" thickTop="1" thickBot="1"/>
    <row r="8537" s="32" customFormat="1" ht="13.5" thickTop="1" thickBot="1"/>
    <row r="8538" s="32" customFormat="1" ht="13" thickTop="1"/>
    <row r="8539" s="32" customFormat="1"/>
    <row r="8540" s="32" customFormat="1"/>
    <row r="8541" s="32" customFormat="1"/>
    <row r="8542" s="32" customFormat="1"/>
    <row r="8543" s="32" customFormat="1"/>
    <row r="8544" s="32" customFormat="1"/>
    <row r="8545" s="32" customFormat="1"/>
    <row r="8546" s="32" customFormat="1"/>
    <row r="8547" s="32" customFormat="1"/>
    <row r="8548" s="32" customFormat="1"/>
    <row r="8549" s="32" customFormat="1"/>
    <row r="8550" s="32" customFormat="1"/>
    <row r="8551" s="32" customFormat="1" ht="13" thickBot="1"/>
    <row r="8552" s="32" customFormat="1" ht="13.5" thickTop="1" thickBot="1"/>
    <row r="8553" s="32" customFormat="1" ht="13.5" thickTop="1" thickBot="1"/>
    <row r="8554" s="32" customFormat="1" ht="13.5" thickTop="1" thickBot="1"/>
    <row r="8555" s="32" customFormat="1" ht="13.5" thickTop="1" thickBot="1"/>
    <row r="8556" s="32" customFormat="1" ht="13.5" thickTop="1" thickBot="1"/>
    <row r="8557" s="32" customFormat="1" ht="13.5" thickTop="1" thickBot="1"/>
    <row r="8558" s="32" customFormat="1" ht="13.5" thickTop="1" thickBot="1"/>
    <row r="8559" s="32" customFormat="1" ht="13.5" thickTop="1" thickBot="1"/>
    <row r="8560" s="32" customFormat="1" ht="13.5" thickTop="1" thickBot="1"/>
    <row r="8561" s="32" customFormat="1" ht="13.5" thickTop="1" thickBot="1"/>
    <row r="8562" s="32" customFormat="1" ht="13.5" thickTop="1" thickBot="1"/>
    <row r="8563" s="32" customFormat="1" ht="13.5" thickTop="1" thickBot="1"/>
    <row r="8564" s="32" customFormat="1" ht="13.5" thickTop="1" thickBot="1"/>
    <row r="8565" s="32" customFormat="1" ht="13.5" thickTop="1" thickBot="1"/>
    <row r="8566" s="32" customFormat="1" ht="13.5" thickTop="1" thickBot="1"/>
    <row r="8567" s="32" customFormat="1" ht="13.5" thickTop="1" thickBot="1"/>
    <row r="8568" s="32" customFormat="1" ht="13.5" thickTop="1" thickBot="1"/>
    <row r="8569" s="32" customFormat="1" ht="13.5" thickTop="1" thickBot="1"/>
    <row r="8570" s="32" customFormat="1" ht="13.5" thickTop="1" thickBot="1"/>
    <row r="8571" s="32" customFormat="1" ht="13.5" thickTop="1" thickBot="1"/>
    <row r="8572" s="32" customFormat="1" ht="13.5" thickTop="1" thickBot="1"/>
    <row r="8573" s="32" customFormat="1" ht="13.5" thickTop="1" thickBot="1"/>
    <row r="8574" s="32" customFormat="1" ht="13.5" thickTop="1" thickBot="1"/>
    <row r="8575" s="32" customFormat="1" ht="13.5" thickTop="1" thickBot="1"/>
    <row r="8576" s="32" customFormat="1" ht="13.5" thickTop="1" thickBot="1"/>
    <row r="8577" s="32" customFormat="1" ht="13.5" thickTop="1" thickBot="1"/>
    <row r="8578" s="32" customFormat="1" ht="13.5" thickTop="1" thickBot="1"/>
    <row r="8579" s="32" customFormat="1" ht="13.5" thickTop="1" thickBot="1"/>
    <row r="8580" s="32" customFormat="1" ht="13.5" thickTop="1" thickBot="1"/>
    <row r="8581" s="32" customFormat="1" ht="13.5" thickTop="1" thickBot="1"/>
    <row r="8582" s="32" customFormat="1" ht="13.5" thickTop="1" thickBot="1"/>
    <row r="8583" s="32" customFormat="1" ht="13.5" thickTop="1" thickBot="1"/>
    <row r="8584" s="32" customFormat="1" ht="13.5" thickTop="1" thickBot="1"/>
    <row r="8585" s="32" customFormat="1" ht="13.5" thickTop="1" thickBot="1"/>
    <row r="8586" s="32" customFormat="1" ht="13.5" thickTop="1" thickBot="1"/>
    <row r="8587" s="32" customFormat="1" ht="13.5" thickTop="1" thickBot="1"/>
    <row r="8588" s="32" customFormat="1" ht="13.5" thickTop="1" thickBot="1"/>
    <row r="8589" s="32" customFormat="1" ht="13.5" thickTop="1" thickBot="1"/>
    <row r="8590" s="32" customFormat="1" ht="13.5" thickTop="1" thickBot="1"/>
    <row r="8591" s="32" customFormat="1" ht="13.5" thickTop="1" thickBot="1"/>
    <row r="8592" s="32" customFormat="1" ht="13.5" thickTop="1" thickBot="1"/>
    <row r="8593" s="32" customFormat="1" ht="13.5" thickTop="1" thickBot="1"/>
    <row r="8594" s="32" customFormat="1" ht="13.5" thickTop="1" thickBot="1"/>
    <row r="8595" s="32" customFormat="1" ht="13.5" thickTop="1" thickBot="1"/>
    <row r="8596" s="32" customFormat="1" ht="13.5" thickTop="1" thickBot="1"/>
    <row r="8597" s="32" customFormat="1" ht="13.5" thickTop="1" thickBot="1"/>
    <row r="8598" s="32" customFormat="1" ht="13.5" thickTop="1" thickBot="1"/>
    <row r="8599" s="32" customFormat="1" ht="13.5" thickTop="1" thickBot="1"/>
    <row r="8600" s="32" customFormat="1" ht="13.5" thickTop="1" thickBot="1"/>
    <row r="8601" s="32" customFormat="1" ht="13.5" thickTop="1" thickBot="1"/>
    <row r="8602" s="32" customFormat="1" ht="13.5" thickTop="1" thickBot="1"/>
    <row r="8603" s="32" customFormat="1" ht="13.5" thickTop="1" thickBot="1"/>
    <row r="8604" s="32" customFormat="1" ht="13.5" thickTop="1" thickBot="1"/>
    <row r="8605" s="32" customFormat="1" ht="13.5" thickTop="1" thickBot="1"/>
    <row r="8606" s="32" customFormat="1" ht="13.5" thickTop="1" thickBot="1"/>
    <row r="8607" s="32" customFormat="1" ht="13.5" thickTop="1" thickBot="1"/>
    <row r="8608" s="32" customFormat="1" ht="13" thickTop="1"/>
    <row r="8609" s="32" customFormat="1"/>
    <row r="8610" s="32" customFormat="1"/>
    <row r="8611" s="32" customFormat="1"/>
    <row r="8612" s="32" customFormat="1"/>
    <row r="8613" s="32" customFormat="1"/>
    <row r="8614" s="32" customFormat="1"/>
    <row r="8615" s="32" customFormat="1"/>
    <row r="8616" s="32" customFormat="1"/>
    <row r="8617" s="32" customFormat="1"/>
    <row r="8618" s="32" customFormat="1"/>
    <row r="8619" s="32" customFormat="1"/>
    <row r="8620" s="32" customFormat="1"/>
    <row r="8621" s="32" customFormat="1" ht="13" thickBot="1"/>
    <row r="8622" s="32" customFormat="1" ht="13.5" thickTop="1" thickBot="1"/>
    <row r="8623" s="32" customFormat="1" ht="13.5" thickTop="1" thickBot="1"/>
    <row r="8624" s="32" customFormat="1" ht="13.5" thickTop="1" thickBot="1"/>
    <row r="8625" s="32" customFormat="1" ht="13.5" thickTop="1" thickBot="1"/>
    <row r="8626" s="32" customFormat="1" ht="13.5" thickTop="1" thickBot="1"/>
    <row r="8627" s="32" customFormat="1" ht="13.5" thickTop="1" thickBot="1"/>
    <row r="8628" s="32" customFormat="1" ht="13.5" thickTop="1" thickBot="1"/>
    <row r="8629" s="32" customFormat="1" ht="13.5" thickTop="1" thickBot="1"/>
    <row r="8630" s="32" customFormat="1" ht="13.5" thickTop="1" thickBot="1"/>
    <row r="8631" s="32" customFormat="1" ht="13.5" thickTop="1" thickBot="1"/>
    <row r="8632" s="32" customFormat="1" ht="13.5" thickTop="1" thickBot="1"/>
    <row r="8633" s="32" customFormat="1" ht="13.5" thickTop="1" thickBot="1"/>
    <row r="8634" s="32" customFormat="1" ht="13.5" thickTop="1" thickBot="1"/>
    <row r="8635" s="32" customFormat="1" ht="13.5" thickTop="1" thickBot="1"/>
    <row r="8636" s="32" customFormat="1" ht="13.5" thickTop="1" thickBot="1"/>
    <row r="8637" s="32" customFormat="1" ht="13.5" thickTop="1" thickBot="1"/>
    <row r="8638" s="32" customFormat="1" ht="13.5" thickTop="1" thickBot="1"/>
    <row r="8639" s="32" customFormat="1" ht="13.5" thickTop="1" thickBot="1"/>
    <row r="8640" s="32" customFormat="1" ht="13.5" thickTop="1" thickBot="1"/>
    <row r="8641" s="32" customFormat="1" ht="13.5" thickTop="1" thickBot="1"/>
    <row r="8642" s="32" customFormat="1" ht="13.5" thickTop="1" thickBot="1"/>
    <row r="8643" s="32" customFormat="1" ht="13.5" thickTop="1" thickBot="1"/>
    <row r="8644" s="32" customFormat="1" ht="13.5" thickTop="1" thickBot="1"/>
    <row r="8645" s="32" customFormat="1" ht="13.5" thickTop="1" thickBot="1"/>
    <row r="8646" s="32" customFormat="1" ht="13.5" thickTop="1" thickBot="1"/>
    <row r="8647" s="32" customFormat="1" ht="13.5" thickTop="1" thickBot="1"/>
    <row r="8648" s="32" customFormat="1" ht="13.5" thickTop="1" thickBot="1"/>
    <row r="8649" s="32" customFormat="1" ht="13.5" thickTop="1" thickBot="1"/>
    <row r="8650" s="32" customFormat="1" ht="13.5" thickTop="1" thickBot="1"/>
    <row r="8651" s="32" customFormat="1" ht="13.5" thickTop="1" thickBot="1"/>
    <row r="8652" s="32" customFormat="1" ht="13.5" thickTop="1" thickBot="1"/>
    <row r="8653" s="32" customFormat="1" ht="13.5" thickTop="1" thickBot="1"/>
    <row r="8654" s="32" customFormat="1" ht="13.5" thickTop="1" thickBot="1"/>
    <row r="8655" s="32" customFormat="1" ht="13.5" thickTop="1" thickBot="1"/>
    <row r="8656" s="32" customFormat="1" ht="13.5" thickTop="1" thickBot="1"/>
    <row r="8657" s="32" customFormat="1" ht="13.5" thickTop="1" thickBot="1"/>
    <row r="8658" s="32" customFormat="1" ht="13.5" thickTop="1" thickBot="1"/>
    <row r="8659" s="32" customFormat="1" ht="13.5" thickTop="1" thickBot="1"/>
    <row r="8660" s="32" customFormat="1" ht="13.5" thickTop="1" thickBot="1"/>
    <row r="8661" s="32" customFormat="1" ht="13.5" thickTop="1" thickBot="1"/>
    <row r="8662" s="32" customFormat="1" ht="13.5" thickTop="1" thickBot="1"/>
    <row r="8663" s="32" customFormat="1" ht="13.5" thickTop="1" thickBot="1"/>
    <row r="8664" s="32" customFormat="1" ht="13.5" thickTop="1" thickBot="1"/>
    <row r="8665" s="32" customFormat="1" ht="13.5" thickTop="1" thickBot="1"/>
    <row r="8666" s="32" customFormat="1" ht="13.5" thickTop="1" thickBot="1"/>
    <row r="8667" s="32" customFormat="1" ht="13.5" thickTop="1" thickBot="1"/>
    <row r="8668" s="32" customFormat="1" ht="13.5" thickTop="1" thickBot="1"/>
    <row r="8669" s="32" customFormat="1" ht="13.5" thickTop="1" thickBot="1"/>
    <row r="8670" s="32" customFormat="1" ht="13.5" thickTop="1" thickBot="1"/>
    <row r="8671" s="32" customFormat="1" ht="13.5" thickTop="1" thickBot="1"/>
    <row r="8672" s="32" customFormat="1" ht="13.5" thickTop="1" thickBot="1"/>
    <row r="8673" s="32" customFormat="1" ht="13.5" thickTop="1" thickBot="1"/>
    <row r="8674" s="32" customFormat="1" ht="13.5" thickTop="1" thickBot="1"/>
    <row r="8675" s="32" customFormat="1" ht="13.5" thickTop="1" thickBot="1"/>
    <row r="8676" s="32" customFormat="1" ht="13.5" thickTop="1" thickBot="1"/>
    <row r="8677" s="32" customFormat="1" ht="13.5" thickTop="1" thickBot="1"/>
    <row r="8678" s="32" customFormat="1" ht="13" thickTop="1"/>
    <row r="8679" s="32" customFormat="1"/>
    <row r="8680" s="32" customFormat="1"/>
    <row r="8681" s="32" customFormat="1"/>
    <row r="8682" s="32" customFormat="1"/>
    <row r="8683" s="32" customFormat="1"/>
    <row r="8684" s="32" customFormat="1"/>
    <row r="8685" s="32" customFormat="1"/>
    <row r="8686" s="32" customFormat="1"/>
    <row r="8687" s="32" customFormat="1"/>
    <row r="8688" s="32" customFormat="1"/>
    <row r="8689" s="32" customFormat="1"/>
    <row r="8690" s="32" customFormat="1"/>
    <row r="8691" s="32" customFormat="1" ht="13" thickBot="1"/>
    <row r="8692" s="32" customFormat="1" ht="13.5" thickTop="1" thickBot="1"/>
    <row r="8693" s="32" customFormat="1" ht="13.5" thickTop="1" thickBot="1"/>
    <row r="8694" s="32" customFormat="1" ht="13.5" thickTop="1" thickBot="1"/>
    <row r="8695" s="32" customFormat="1" ht="13.5" thickTop="1" thickBot="1"/>
    <row r="8696" s="32" customFormat="1" ht="13.5" thickTop="1" thickBot="1"/>
    <row r="8697" s="32" customFormat="1" ht="13.5" thickTop="1" thickBot="1"/>
    <row r="8698" s="32" customFormat="1" ht="13.5" thickTop="1" thickBot="1"/>
    <row r="8699" s="32" customFormat="1" ht="13.5" thickTop="1" thickBot="1"/>
    <row r="8700" s="32" customFormat="1" ht="13.5" thickTop="1" thickBot="1"/>
    <row r="8701" s="32" customFormat="1" ht="13.5" thickTop="1" thickBot="1"/>
    <row r="8702" s="32" customFormat="1" ht="13.5" thickTop="1" thickBot="1"/>
    <row r="8703" s="32" customFormat="1" ht="13.5" thickTop="1" thickBot="1"/>
    <row r="8704" s="32" customFormat="1" ht="13.5" thickTop="1" thickBot="1"/>
    <row r="8705" s="32" customFormat="1" ht="13.5" thickTop="1" thickBot="1"/>
    <row r="8706" s="32" customFormat="1" ht="13.5" thickTop="1" thickBot="1"/>
    <row r="8707" s="32" customFormat="1" ht="13.5" thickTop="1" thickBot="1"/>
    <row r="8708" s="32" customFormat="1" ht="13.5" thickTop="1" thickBot="1"/>
    <row r="8709" s="32" customFormat="1" ht="13.5" thickTop="1" thickBot="1"/>
    <row r="8710" s="32" customFormat="1" ht="13.5" thickTop="1" thickBot="1"/>
    <row r="8711" s="32" customFormat="1" ht="13.5" thickTop="1" thickBot="1"/>
    <row r="8712" s="32" customFormat="1" ht="13.5" thickTop="1" thickBot="1"/>
    <row r="8713" s="32" customFormat="1" ht="13.5" thickTop="1" thickBot="1"/>
    <row r="8714" s="32" customFormat="1" ht="13.5" thickTop="1" thickBot="1"/>
    <row r="8715" s="32" customFormat="1" ht="13.5" thickTop="1" thickBot="1"/>
    <row r="8716" s="32" customFormat="1" ht="13.5" thickTop="1" thickBot="1"/>
    <row r="8717" s="32" customFormat="1" ht="13.5" thickTop="1" thickBot="1"/>
    <row r="8718" s="32" customFormat="1" ht="13.5" thickTop="1" thickBot="1"/>
    <row r="8719" s="32" customFormat="1" ht="13.5" thickTop="1" thickBot="1"/>
    <row r="8720" s="32" customFormat="1" ht="13.5" thickTop="1" thickBot="1"/>
    <row r="8721" s="32" customFormat="1" ht="13.5" thickTop="1" thickBot="1"/>
    <row r="8722" s="32" customFormat="1" ht="13.5" thickTop="1" thickBot="1"/>
    <row r="8723" s="32" customFormat="1" ht="13.5" thickTop="1" thickBot="1"/>
    <row r="8724" s="32" customFormat="1" ht="13.5" thickTop="1" thickBot="1"/>
    <row r="8725" s="32" customFormat="1" ht="13.5" thickTop="1" thickBot="1"/>
    <row r="8726" s="32" customFormat="1" ht="13.5" thickTop="1" thickBot="1"/>
    <row r="8727" s="32" customFormat="1" ht="13.5" thickTop="1" thickBot="1"/>
    <row r="8728" s="32" customFormat="1" ht="13.5" thickTop="1" thickBot="1"/>
    <row r="8729" s="32" customFormat="1" ht="13.5" thickTop="1" thickBot="1"/>
    <row r="8730" s="32" customFormat="1" ht="13.5" thickTop="1" thickBot="1"/>
    <row r="8731" s="32" customFormat="1" ht="13.5" thickTop="1" thickBot="1"/>
    <row r="8732" s="32" customFormat="1" ht="13.5" thickTop="1" thickBot="1"/>
    <row r="8733" s="32" customFormat="1" ht="13.5" thickTop="1" thickBot="1"/>
    <row r="8734" s="32" customFormat="1" ht="13.5" thickTop="1" thickBot="1"/>
    <row r="8735" s="32" customFormat="1" ht="13.5" thickTop="1" thickBot="1"/>
    <row r="8736" s="32" customFormat="1" ht="13.5" thickTop="1" thickBot="1"/>
    <row r="8737" s="32" customFormat="1" ht="13.5" thickTop="1" thickBot="1"/>
    <row r="8738" s="32" customFormat="1" ht="13.5" thickTop="1" thickBot="1"/>
    <row r="8739" s="32" customFormat="1" ht="13.5" thickTop="1" thickBot="1"/>
    <row r="8740" s="32" customFormat="1" ht="13.5" thickTop="1" thickBot="1"/>
    <row r="8741" s="32" customFormat="1" ht="13.5" thickTop="1" thickBot="1"/>
    <row r="8742" s="32" customFormat="1" ht="13.5" thickTop="1" thickBot="1"/>
    <row r="8743" s="32" customFormat="1" ht="13.5" thickTop="1" thickBot="1"/>
    <row r="8744" s="32" customFormat="1" ht="13.5" thickTop="1" thickBot="1"/>
    <row r="8745" s="32" customFormat="1" ht="13.5" thickTop="1" thickBot="1"/>
    <row r="8746" s="32" customFormat="1" ht="13.5" thickTop="1" thickBot="1"/>
    <row r="8747" s="32" customFormat="1" ht="13.5" thickTop="1" thickBot="1"/>
    <row r="8748" s="32" customFormat="1" ht="13" thickTop="1"/>
    <row r="8749" s="32" customFormat="1"/>
    <row r="8750" s="32" customFormat="1"/>
    <row r="8751" s="32" customFormat="1"/>
    <row r="8752" s="32" customFormat="1"/>
    <row r="8753" s="32" customFormat="1"/>
    <row r="8754" s="32" customFormat="1"/>
    <row r="8755" s="32" customFormat="1"/>
    <row r="8756" s="32" customFormat="1"/>
    <row r="8757" s="32" customFormat="1"/>
    <row r="8758" s="32" customFormat="1"/>
    <row r="8759" s="32" customFormat="1"/>
    <row r="8760" s="32" customFormat="1"/>
    <row r="8761" s="32" customFormat="1" ht="13" thickBot="1"/>
    <row r="8762" s="32" customFormat="1" ht="13.5" thickTop="1" thickBot="1"/>
    <row r="8763" s="32" customFormat="1" ht="13.5" thickTop="1" thickBot="1"/>
    <row r="8764" s="32" customFormat="1" ht="13.5" thickTop="1" thickBot="1"/>
    <row r="8765" s="32" customFormat="1" ht="13.5" thickTop="1" thickBot="1"/>
    <row r="8766" s="32" customFormat="1" ht="13.5" thickTop="1" thickBot="1"/>
    <row r="8767" s="32" customFormat="1" ht="13.5" thickTop="1" thickBot="1"/>
    <row r="8768" s="32" customFormat="1" ht="13.5" thickTop="1" thickBot="1"/>
    <row r="8769" s="32" customFormat="1" ht="13.5" thickTop="1" thickBot="1"/>
    <row r="8770" s="32" customFormat="1" ht="13.5" thickTop="1" thickBot="1"/>
    <row r="8771" s="32" customFormat="1" ht="13.5" thickTop="1" thickBot="1"/>
    <row r="8772" s="32" customFormat="1" ht="13.5" thickTop="1" thickBot="1"/>
    <row r="8773" s="32" customFormat="1" ht="13.5" thickTop="1" thickBot="1"/>
    <row r="8774" s="32" customFormat="1" ht="13.5" thickTop="1" thickBot="1"/>
    <row r="8775" s="32" customFormat="1" ht="13.5" thickTop="1" thickBot="1"/>
    <row r="8776" s="32" customFormat="1" ht="13.5" thickTop="1" thickBot="1"/>
    <row r="8777" s="32" customFormat="1" ht="13.5" thickTop="1" thickBot="1"/>
    <row r="8778" s="32" customFormat="1" ht="13.5" thickTop="1" thickBot="1"/>
    <row r="8779" s="32" customFormat="1" ht="13.5" thickTop="1" thickBot="1"/>
    <row r="8780" s="32" customFormat="1" ht="13.5" thickTop="1" thickBot="1"/>
    <row r="8781" s="32" customFormat="1" ht="13.5" thickTop="1" thickBot="1"/>
    <row r="8782" s="32" customFormat="1" ht="13.5" thickTop="1" thickBot="1"/>
    <row r="8783" s="32" customFormat="1" ht="13.5" thickTop="1" thickBot="1"/>
    <row r="8784" s="32" customFormat="1" ht="13.5" thickTop="1" thickBot="1"/>
    <row r="8785" s="32" customFormat="1" ht="13.5" thickTop="1" thickBot="1"/>
    <row r="8786" s="32" customFormat="1" ht="13.5" thickTop="1" thickBot="1"/>
    <row r="8787" s="32" customFormat="1" ht="13.5" thickTop="1" thickBot="1"/>
    <row r="8788" s="32" customFormat="1" ht="13.5" thickTop="1" thickBot="1"/>
    <row r="8789" s="32" customFormat="1" ht="13.5" thickTop="1" thickBot="1"/>
    <row r="8790" s="32" customFormat="1" ht="13.5" thickTop="1" thickBot="1"/>
    <row r="8791" s="32" customFormat="1" ht="13.5" thickTop="1" thickBot="1"/>
    <row r="8792" s="32" customFormat="1" ht="13.5" thickTop="1" thickBot="1"/>
    <row r="8793" s="32" customFormat="1" ht="13.5" thickTop="1" thickBot="1"/>
    <row r="8794" s="32" customFormat="1" ht="13.5" thickTop="1" thickBot="1"/>
    <row r="8795" s="32" customFormat="1" ht="13.5" thickTop="1" thickBot="1"/>
    <row r="8796" s="32" customFormat="1" ht="13.5" thickTop="1" thickBot="1"/>
    <row r="8797" s="32" customFormat="1" ht="13.5" thickTop="1" thickBot="1"/>
    <row r="8798" s="32" customFormat="1" ht="13.5" thickTop="1" thickBot="1"/>
    <row r="8799" s="32" customFormat="1" ht="13.5" thickTop="1" thickBot="1"/>
    <row r="8800" s="32" customFormat="1" ht="13.5" thickTop="1" thickBot="1"/>
    <row r="8801" s="32" customFormat="1" ht="13.5" thickTop="1" thickBot="1"/>
    <row r="8802" s="32" customFormat="1" ht="13.5" thickTop="1" thickBot="1"/>
    <row r="8803" s="32" customFormat="1" ht="13.5" thickTop="1" thickBot="1"/>
    <row r="8804" s="32" customFormat="1" ht="13.5" thickTop="1" thickBot="1"/>
    <row r="8805" s="32" customFormat="1" ht="13.5" thickTop="1" thickBot="1"/>
    <row r="8806" s="32" customFormat="1" ht="13.5" thickTop="1" thickBot="1"/>
    <row r="8807" s="32" customFormat="1" ht="13.5" thickTop="1" thickBot="1"/>
    <row r="8808" s="32" customFormat="1" ht="13.5" thickTop="1" thickBot="1"/>
    <row r="8809" s="32" customFormat="1" ht="13.5" thickTop="1" thickBot="1"/>
    <row r="8810" s="32" customFormat="1" ht="13.5" thickTop="1" thickBot="1"/>
    <row r="8811" s="32" customFormat="1" ht="13.5" thickTop="1" thickBot="1"/>
    <row r="8812" s="32" customFormat="1" ht="13.5" thickTop="1" thickBot="1"/>
    <row r="8813" s="32" customFormat="1" ht="13.5" thickTop="1" thickBot="1"/>
    <row r="8814" s="32" customFormat="1" ht="13.5" thickTop="1" thickBot="1"/>
    <row r="8815" s="32" customFormat="1" ht="13.5" thickTop="1" thickBot="1"/>
    <row r="8816" s="32" customFormat="1" ht="13.5" thickTop="1" thickBot="1"/>
    <row r="8817" s="32" customFormat="1" ht="13.5" thickTop="1" thickBot="1"/>
    <row r="8818" s="32" customFormat="1" ht="13" thickTop="1"/>
    <row r="8819" s="32" customFormat="1"/>
    <row r="8820" s="32" customFormat="1"/>
    <row r="8821" s="32" customFormat="1"/>
    <row r="8822" s="32" customFormat="1"/>
    <row r="8823" s="32" customFormat="1"/>
    <row r="8824" s="32" customFormat="1"/>
    <row r="8825" s="32" customFormat="1"/>
    <row r="8826" s="32" customFormat="1"/>
    <row r="8827" s="32" customFormat="1"/>
    <row r="8828" s="32" customFormat="1"/>
    <row r="8829" s="32" customFormat="1"/>
    <row r="8830" s="32" customFormat="1"/>
    <row r="8831" s="32" customFormat="1" ht="13" thickBot="1"/>
    <row r="8832" s="32" customFormat="1" ht="13.5" thickTop="1" thickBot="1"/>
    <row r="8833" s="32" customFormat="1" ht="13.5" thickTop="1" thickBot="1"/>
    <row r="8834" s="32" customFormat="1" ht="13.5" thickTop="1" thickBot="1"/>
    <row r="8835" s="32" customFormat="1" ht="13.5" thickTop="1" thickBot="1"/>
    <row r="8836" s="32" customFormat="1" ht="13.5" thickTop="1" thickBot="1"/>
    <row r="8837" s="32" customFormat="1" ht="13.5" thickTop="1" thickBot="1"/>
    <row r="8838" s="32" customFormat="1" ht="13.5" thickTop="1" thickBot="1"/>
    <row r="8839" s="32" customFormat="1" ht="13.5" thickTop="1" thickBot="1"/>
    <row r="8840" s="32" customFormat="1" ht="13.5" thickTop="1" thickBot="1"/>
    <row r="8841" s="32" customFormat="1" ht="13.5" thickTop="1" thickBot="1"/>
    <row r="8842" s="32" customFormat="1" ht="13.5" thickTop="1" thickBot="1"/>
    <row r="8843" s="32" customFormat="1" ht="13.5" thickTop="1" thickBot="1"/>
    <row r="8844" s="32" customFormat="1" ht="13.5" thickTop="1" thickBot="1"/>
    <row r="8845" s="32" customFormat="1" ht="13.5" thickTop="1" thickBot="1"/>
    <row r="8846" s="32" customFormat="1" ht="13.5" thickTop="1" thickBot="1"/>
    <row r="8847" s="32" customFormat="1" ht="13.5" thickTop="1" thickBot="1"/>
    <row r="8848" s="32" customFormat="1" ht="13.5" thickTop="1" thickBot="1"/>
    <row r="8849" s="32" customFormat="1" ht="13.5" thickTop="1" thickBot="1"/>
    <row r="8850" s="32" customFormat="1" ht="13.5" thickTop="1" thickBot="1"/>
    <row r="8851" s="32" customFormat="1" ht="13.5" thickTop="1" thickBot="1"/>
    <row r="8852" s="32" customFormat="1" ht="13.5" thickTop="1" thickBot="1"/>
    <row r="8853" s="32" customFormat="1" ht="13.5" thickTop="1" thickBot="1"/>
    <row r="8854" s="32" customFormat="1" ht="13.5" thickTop="1" thickBot="1"/>
    <row r="8855" s="32" customFormat="1" ht="13.5" thickTop="1" thickBot="1"/>
    <row r="8856" s="32" customFormat="1" ht="13.5" thickTop="1" thickBot="1"/>
    <row r="8857" s="32" customFormat="1" ht="13.5" thickTop="1" thickBot="1"/>
    <row r="8858" s="32" customFormat="1" ht="13.5" thickTop="1" thickBot="1"/>
    <row r="8859" s="32" customFormat="1" ht="13.5" thickTop="1" thickBot="1"/>
    <row r="8860" s="32" customFormat="1" ht="13.5" thickTop="1" thickBot="1"/>
    <row r="8861" s="32" customFormat="1" ht="13.5" thickTop="1" thickBot="1"/>
    <row r="8862" s="32" customFormat="1" ht="13.5" thickTop="1" thickBot="1"/>
    <row r="8863" s="32" customFormat="1" ht="13.5" thickTop="1" thickBot="1"/>
    <row r="8864" s="32" customFormat="1" ht="13.5" thickTop="1" thickBot="1"/>
    <row r="8865" s="32" customFormat="1" ht="13.5" thickTop="1" thickBot="1"/>
    <row r="8866" s="32" customFormat="1" ht="13.5" thickTop="1" thickBot="1"/>
    <row r="8867" s="32" customFormat="1" ht="13.5" thickTop="1" thickBot="1"/>
    <row r="8868" s="32" customFormat="1" ht="13.5" thickTop="1" thickBot="1"/>
    <row r="8869" s="32" customFormat="1" ht="13.5" thickTop="1" thickBot="1"/>
    <row r="8870" s="32" customFormat="1" ht="13.5" thickTop="1" thickBot="1"/>
    <row r="8871" s="32" customFormat="1" ht="13.5" thickTop="1" thickBot="1"/>
    <row r="8872" s="32" customFormat="1" ht="13.5" thickTop="1" thickBot="1"/>
    <row r="8873" s="32" customFormat="1" ht="13.5" thickTop="1" thickBot="1"/>
    <row r="8874" s="32" customFormat="1" ht="13.5" thickTop="1" thickBot="1"/>
    <row r="8875" s="32" customFormat="1" ht="13.5" thickTop="1" thickBot="1"/>
    <row r="8876" s="32" customFormat="1" ht="13.5" thickTop="1" thickBot="1"/>
    <row r="8877" s="32" customFormat="1" ht="13.5" thickTop="1" thickBot="1"/>
    <row r="8878" s="32" customFormat="1" ht="13.5" thickTop="1" thickBot="1"/>
    <row r="8879" s="32" customFormat="1" ht="13.5" thickTop="1" thickBot="1"/>
    <row r="8880" s="32" customFormat="1" ht="13.5" thickTop="1" thickBot="1"/>
    <row r="8881" s="32" customFormat="1" ht="13.5" thickTop="1" thickBot="1"/>
    <row r="8882" s="32" customFormat="1" ht="13.5" thickTop="1" thickBot="1"/>
    <row r="8883" s="32" customFormat="1" ht="13.5" thickTop="1" thickBot="1"/>
    <row r="8884" s="32" customFormat="1" ht="13.5" thickTop="1" thickBot="1"/>
    <row r="8885" s="32" customFormat="1" ht="13.5" thickTop="1" thickBot="1"/>
    <row r="8886" s="32" customFormat="1" ht="13.5" thickTop="1" thickBot="1"/>
    <row r="8887" s="32" customFormat="1" ht="13.5" thickTop="1" thickBot="1"/>
    <row r="8888" s="32" customFormat="1" ht="13" thickTop="1"/>
    <row r="8889" s="32" customFormat="1"/>
    <row r="8890" s="32" customFormat="1"/>
    <row r="8891" s="32" customFormat="1"/>
    <row r="8892" s="32" customFormat="1"/>
    <row r="8893" s="32" customFormat="1"/>
    <row r="8894" s="32" customFormat="1"/>
    <row r="8895" s="32" customFormat="1"/>
    <row r="8896" s="32" customFormat="1"/>
    <row r="8897" s="32" customFormat="1"/>
    <row r="8898" s="32" customFormat="1"/>
    <row r="8899" s="32" customFormat="1"/>
    <row r="8900" s="32" customFormat="1"/>
    <row r="8901" s="32" customFormat="1" ht="13" thickBot="1"/>
    <row r="8902" s="32" customFormat="1" ht="13.5" thickTop="1" thickBot="1"/>
    <row r="8903" s="32" customFormat="1" ht="13.5" thickTop="1" thickBot="1"/>
    <row r="8904" s="32" customFormat="1" ht="13.5" thickTop="1" thickBot="1"/>
    <row r="8905" s="32" customFormat="1" ht="13.5" thickTop="1" thickBot="1"/>
    <row r="8906" s="32" customFormat="1" ht="13.5" thickTop="1" thickBot="1"/>
    <row r="8907" s="32" customFormat="1" ht="13.5" thickTop="1" thickBot="1"/>
    <row r="8908" s="32" customFormat="1" ht="13.5" thickTop="1" thickBot="1"/>
    <row r="8909" s="32" customFormat="1" ht="13.5" thickTop="1" thickBot="1"/>
    <row r="8910" s="32" customFormat="1" ht="13.5" thickTop="1" thickBot="1"/>
    <row r="8911" s="32" customFormat="1" ht="13.5" thickTop="1" thickBot="1"/>
    <row r="8912" s="32" customFormat="1" ht="13.5" thickTop="1" thickBot="1"/>
    <row r="8913" s="32" customFormat="1" ht="13.5" thickTop="1" thickBot="1"/>
    <row r="8914" s="32" customFormat="1" ht="13.5" thickTop="1" thickBot="1"/>
    <row r="8915" s="32" customFormat="1" ht="13.5" thickTop="1" thickBot="1"/>
    <row r="8916" s="32" customFormat="1" ht="13.5" thickTop="1" thickBot="1"/>
    <row r="8917" s="32" customFormat="1" ht="13.5" thickTop="1" thickBot="1"/>
    <row r="8918" s="32" customFormat="1" ht="13.5" thickTop="1" thickBot="1"/>
    <row r="8919" s="32" customFormat="1" ht="13.5" thickTop="1" thickBot="1"/>
    <row r="8920" s="32" customFormat="1" ht="13.5" thickTop="1" thickBot="1"/>
    <row r="8921" s="32" customFormat="1" ht="13.5" thickTop="1" thickBot="1"/>
    <row r="8922" s="32" customFormat="1" ht="13.5" thickTop="1" thickBot="1"/>
    <row r="8923" s="32" customFormat="1" ht="13.5" thickTop="1" thickBot="1"/>
    <row r="8924" s="32" customFormat="1" ht="13.5" thickTop="1" thickBot="1"/>
    <row r="8925" s="32" customFormat="1" ht="13.5" thickTop="1" thickBot="1"/>
    <row r="8926" s="32" customFormat="1" ht="13.5" thickTop="1" thickBot="1"/>
    <row r="8927" s="32" customFormat="1" ht="13.5" thickTop="1" thickBot="1"/>
    <row r="8928" s="32" customFormat="1" ht="13.5" thickTop="1" thickBot="1"/>
    <row r="8929" s="32" customFormat="1" ht="13.5" thickTop="1" thickBot="1"/>
    <row r="8930" s="32" customFormat="1" ht="13.5" thickTop="1" thickBot="1"/>
    <row r="8931" s="32" customFormat="1" ht="13.5" thickTop="1" thickBot="1"/>
    <row r="8932" s="32" customFormat="1" ht="13.5" thickTop="1" thickBot="1"/>
    <row r="8933" s="32" customFormat="1" ht="13.5" thickTop="1" thickBot="1"/>
    <row r="8934" s="32" customFormat="1" ht="13.5" thickTop="1" thickBot="1"/>
    <row r="8935" s="32" customFormat="1" ht="13.5" thickTop="1" thickBot="1"/>
    <row r="8936" s="32" customFormat="1" ht="13.5" thickTop="1" thickBot="1"/>
    <row r="8937" s="32" customFormat="1" ht="13.5" thickTop="1" thickBot="1"/>
    <row r="8938" s="32" customFormat="1" ht="13.5" thickTop="1" thickBot="1"/>
    <row r="8939" s="32" customFormat="1" ht="13.5" thickTop="1" thickBot="1"/>
    <row r="8940" s="32" customFormat="1" ht="13.5" thickTop="1" thickBot="1"/>
    <row r="8941" s="32" customFormat="1" ht="13.5" thickTop="1" thickBot="1"/>
    <row r="8942" s="32" customFormat="1" ht="13.5" thickTop="1" thickBot="1"/>
    <row r="8943" s="32" customFormat="1" ht="13.5" thickTop="1" thickBot="1"/>
    <row r="8944" s="32" customFormat="1" ht="13.5" thickTop="1" thickBot="1"/>
    <row r="8945" s="32" customFormat="1" ht="13.5" thickTop="1" thickBot="1"/>
    <row r="8946" s="32" customFormat="1" ht="13.5" thickTop="1" thickBot="1"/>
    <row r="8947" s="32" customFormat="1" ht="13.5" thickTop="1" thickBot="1"/>
    <row r="8948" s="32" customFormat="1" ht="13.5" thickTop="1" thickBot="1"/>
    <row r="8949" s="32" customFormat="1" ht="13.5" thickTop="1" thickBot="1"/>
    <row r="8950" s="32" customFormat="1" ht="13.5" thickTop="1" thickBot="1"/>
    <row r="8951" s="32" customFormat="1" ht="13.5" thickTop="1" thickBot="1"/>
    <row r="8952" s="32" customFormat="1" ht="13.5" thickTop="1" thickBot="1"/>
    <row r="8953" s="32" customFormat="1" ht="13.5" thickTop="1" thickBot="1"/>
    <row r="8954" s="32" customFormat="1" ht="13.5" thickTop="1" thickBot="1"/>
    <row r="8955" s="32" customFormat="1" ht="13.5" thickTop="1" thickBot="1"/>
    <row r="8956" s="32" customFormat="1" ht="13.5" thickTop="1" thickBot="1"/>
    <row r="8957" s="32" customFormat="1" ht="13.5" thickTop="1" thickBot="1"/>
    <row r="8958" s="32" customFormat="1" ht="13" thickTop="1"/>
    <row r="8959" s="32" customFormat="1"/>
    <row r="8960" s="32" customFormat="1"/>
    <row r="8961" s="32" customFormat="1"/>
    <row r="8962" s="32" customFormat="1"/>
    <row r="8963" s="32" customFormat="1"/>
    <row r="8964" s="32" customFormat="1"/>
    <row r="8965" s="32" customFormat="1"/>
    <row r="8966" s="32" customFormat="1"/>
    <row r="8967" s="32" customFormat="1"/>
    <row r="8968" s="32" customFormat="1"/>
    <row r="8969" s="32" customFormat="1"/>
    <row r="8970" s="32" customFormat="1"/>
    <row r="8971" s="32" customFormat="1" ht="13" thickBot="1"/>
    <row r="8972" s="32" customFormat="1" ht="13.5" thickTop="1" thickBot="1"/>
    <row r="8973" s="32" customFormat="1" ht="13.5" thickTop="1" thickBot="1"/>
    <row r="8974" s="32" customFormat="1" ht="13.5" thickTop="1" thickBot="1"/>
    <row r="8975" s="32" customFormat="1" ht="13.5" thickTop="1" thickBot="1"/>
    <row r="8976" s="32" customFormat="1" ht="13.5" thickTop="1" thickBot="1"/>
    <row r="8977" s="32" customFormat="1" ht="13.5" thickTop="1" thickBot="1"/>
    <row r="8978" s="32" customFormat="1" ht="13.5" thickTop="1" thickBot="1"/>
    <row r="8979" s="32" customFormat="1" ht="13.5" thickTop="1" thickBot="1"/>
    <row r="8980" s="32" customFormat="1" ht="13.5" thickTop="1" thickBot="1"/>
    <row r="8981" s="32" customFormat="1" ht="13.5" thickTop="1" thickBot="1"/>
    <row r="8982" s="32" customFormat="1" ht="13.5" thickTop="1" thickBot="1"/>
    <row r="8983" s="32" customFormat="1" ht="13.5" thickTop="1" thickBot="1"/>
    <row r="8984" s="32" customFormat="1" ht="13.5" thickTop="1" thickBot="1"/>
    <row r="8985" s="32" customFormat="1" ht="13.5" thickTop="1" thickBot="1"/>
    <row r="8986" s="32" customFormat="1" ht="13.5" thickTop="1" thickBot="1"/>
    <row r="8987" s="32" customFormat="1" ht="13.5" thickTop="1" thickBot="1"/>
    <row r="8988" s="32" customFormat="1" ht="13.5" thickTop="1" thickBot="1"/>
    <row r="8989" s="32" customFormat="1" ht="13.5" thickTop="1" thickBot="1"/>
    <row r="8990" s="32" customFormat="1" ht="13.5" thickTop="1" thickBot="1"/>
    <row r="8991" s="32" customFormat="1" ht="13.5" thickTop="1" thickBot="1"/>
    <row r="8992" s="32" customFormat="1" ht="13.5" thickTop="1" thickBot="1"/>
    <row r="8993" s="32" customFormat="1" ht="13.5" thickTop="1" thickBot="1"/>
    <row r="8994" s="32" customFormat="1" ht="13.5" thickTop="1" thickBot="1"/>
    <row r="8995" s="32" customFormat="1" ht="13.5" thickTop="1" thickBot="1"/>
    <row r="8996" s="32" customFormat="1" ht="13.5" thickTop="1" thickBot="1"/>
    <row r="8997" s="32" customFormat="1" ht="13.5" thickTop="1" thickBot="1"/>
    <row r="8998" s="32" customFormat="1" ht="13.5" thickTop="1" thickBot="1"/>
    <row r="8999" s="32" customFormat="1" ht="13.5" thickTop="1" thickBot="1"/>
    <row r="9000" s="32" customFormat="1" ht="13.5" thickTop="1" thickBot="1"/>
    <row r="9001" s="32" customFormat="1" ht="13.5" thickTop="1" thickBot="1"/>
    <row r="9002" s="32" customFormat="1" ht="13.5" thickTop="1" thickBot="1"/>
    <row r="9003" s="32" customFormat="1" ht="13.5" thickTop="1" thickBot="1"/>
    <row r="9004" s="32" customFormat="1" ht="13.5" thickTop="1" thickBot="1"/>
    <row r="9005" s="32" customFormat="1" ht="13.5" thickTop="1" thickBot="1"/>
    <row r="9006" s="32" customFormat="1" ht="13.5" thickTop="1" thickBot="1"/>
    <row r="9007" s="32" customFormat="1" ht="13.5" thickTop="1" thickBot="1"/>
    <row r="9008" s="32" customFormat="1" ht="13.5" thickTop="1" thickBot="1"/>
    <row r="9009" s="32" customFormat="1" ht="13.5" thickTop="1" thickBot="1"/>
    <row r="9010" s="32" customFormat="1" ht="13.5" thickTop="1" thickBot="1"/>
    <row r="9011" s="32" customFormat="1" ht="13.5" thickTop="1" thickBot="1"/>
    <row r="9012" s="32" customFormat="1" ht="13.5" thickTop="1" thickBot="1"/>
    <row r="9013" s="32" customFormat="1" ht="13.5" thickTop="1" thickBot="1"/>
    <row r="9014" s="32" customFormat="1" ht="13.5" thickTop="1" thickBot="1"/>
    <row r="9015" s="32" customFormat="1" ht="13.5" thickTop="1" thickBot="1"/>
    <row r="9016" s="32" customFormat="1" ht="13.5" thickTop="1" thickBot="1"/>
    <row r="9017" s="32" customFormat="1" ht="13.5" thickTop="1" thickBot="1"/>
    <row r="9018" s="32" customFormat="1" ht="13.5" thickTop="1" thickBot="1"/>
    <row r="9019" s="32" customFormat="1" ht="13.5" thickTop="1" thickBot="1"/>
    <row r="9020" s="32" customFormat="1" ht="13.5" thickTop="1" thickBot="1"/>
    <row r="9021" s="32" customFormat="1" ht="13.5" thickTop="1" thickBot="1"/>
    <row r="9022" s="32" customFormat="1" ht="13.5" thickTop="1" thickBot="1"/>
    <row r="9023" s="32" customFormat="1" ht="13.5" thickTop="1" thickBot="1"/>
    <row r="9024" s="32" customFormat="1" ht="13.5" thickTop="1" thickBot="1"/>
    <row r="9025" s="32" customFormat="1" ht="13.5" thickTop="1" thickBot="1"/>
    <row r="9026" s="32" customFormat="1" ht="13.5" thickTop="1" thickBot="1"/>
    <row r="9027" s="32" customFormat="1" ht="13.5" thickTop="1" thickBot="1"/>
    <row r="9028" s="32" customFormat="1" ht="13" thickTop="1"/>
    <row r="9029" s="32" customFormat="1"/>
    <row r="9030" s="32" customFormat="1"/>
    <row r="9031" s="32" customFormat="1"/>
    <row r="9032" s="32" customFormat="1"/>
    <row r="9033" s="32" customFormat="1"/>
    <row r="9034" s="32" customFormat="1"/>
    <row r="9035" s="32" customFormat="1"/>
    <row r="9036" s="32" customFormat="1"/>
    <row r="9037" s="32" customFormat="1"/>
    <row r="9038" s="32" customFormat="1"/>
    <row r="9039" s="32" customFormat="1"/>
    <row r="9040" s="32" customFormat="1"/>
    <row r="9041" s="32" customFormat="1" ht="13" thickBot="1"/>
    <row r="9042" s="32" customFormat="1" ht="13.5" thickTop="1" thickBot="1"/>
    <row r="9043" s="32" customFormat="1" ht="13.5" thickTop="1" thickBot="1"/>
    <row r="9044" s="32" customFormat="1" ht="13.5" thickTop="1" thickBot="1"/>
    <row r="9045" s="32" customFormat="1" ht="13.5" thickTop="1" thickBot="1"/>
    <row r="9046" s="32" customFormat="1" ht="13.5" thickTop="1" thickBot="1"/>
    <row r="9047" s="32" customFormat="1" ht="13.5" thickTop="1" thickBot="1"/>
    <row r="9048" s="32" customFormat="1" ht="13.5" thickTop="1" thickBot="1"/>
    <row r="9049" s="32" customFormat="1" ht="13.5" thickTop="1" thickBot="1"/>
    <row r="9050" s="32" customFormat="1" ht="13.5" thickTop="1" thickBot="1"/>
    <row r="9051" s="32" customFormat="1" ht="13.5" thickTop="1" thickBot="1"/>
    <row r="9052" s="32" customFormat="1" ht="13.5" thickTop="1" thickBot="1"/>
    <row r="9053" s="32" customFormat="1" ht="13.5" thickTop="1" thickBot="1"/>
    <row r="9054" s="32" customFormat="1" ht="13.5" thickTop="1" thickBot="1"/>
    <row r="9055" s="32" customFormat="1" ht="13.5" thickTop="1" thickBot="1"/>
    <row r="9056" s="32" customFormat="1" ht="13.5" thickTop="1" thickBot="1"/>
    <row r="9057" s="32" customFormat="1" ht="13.5" thickTop="1" thickBot="1"/>
    <row r="9058" s="32" customFormat="1" ht="13.5" thickTop="1" thickBot="1"/>
    <row r="9059" s="32" customFormat="1" ht="13.5" thickTop="1" thickBot="1"/>
    <row r="9060" s="32" customFormat="1" ht="13.5" thickTop="1" thickBot="1"/>
    <row r="9061" s="32" customFormat="1" ht="13.5" thickTop="1" thickBot="1"/>
    <row r="9062" s="32" customFormat="1" ht="13.5" thickTop="1" thickBot="1"/>
    <row r="9063" s="32" customFormat="1" ht="13.5" thickTop="1" thickBot="1"/>
    <row r="9064" s="32" customFormat="1" ht="13.5" thickTop="1" thickBot="1"/>
    <row r="9065" s="32" customFormat="1" ht="13.5" thickTop="1" thickBot="1"/>
    <row r="9066" s="32" customFormat="1" ht="13.5" thickTop="1" thickBot="1"/>
    <row r="9067" s="32" customFormat="1" ht="13.5" thickTop="1" thickBot="1"/>
    <row r="9068" s="32" customFormat="1" ht="13.5" thickTop="1" thickBot="1"/>
    <row r="9069" s="32" customFormat="1" ht="13.5" thickTop="1" thickBot="1"/>
    <row r="9070" s="32" customFormat="1" ht="13.5" thickTop="1" thickBot="1"/>
    <row r="9071" s="32" customFormat="1" ht="13.5" thickTop="1" thickBot="1"/>
    <row r="9072" s="32" customFormat="1" ht="13.5" thickTop="1" thickBot="1"/>
    <row r="9073" s="32" customFormat="1" ht="13.5" thickTop="1" thickBot="1"/>
    <row r="9074" s="32" customFormat="1" ht="13.5" thickTop="1" thickBot="1"/>
    <row r="9075" s="32" customFormat="1" ht="13.5" thickTop="1" thickBot="1"/>
    <row r="9076" s="32" customFormat="1" ht="13.5" thickTop="1" thickBot="1"/>
    <row r="9077" s="32" customFormat="1" ht="13.5" thickTop="1" thickBot="1"/>
    <row r="9078" s="32" customFormat="1" ht="13.5" thickTop="1" thickBot="1"/>
    <row r="9079" s="32" customFormat="1" ht="13.5" thickTop="1" thickBot="1"/>
    <row r="9080" s="32" customFormat="1" ht="13.5" thickTop="1" thickBot="1"/>
    <row r="9081" s="32" customFormat="1" ht="13.5" thickTop="1" thickBot="1"/>
    <row r="9082" s="32" customFormat="1" ht="13.5" thickTop="1" thickBot="1"/>
    <row r="9083" s="32" customFormat="1" ht="13.5" thickTop="1" thickBot="1"/>
    <row r="9084" s="32" customFormat="1" ht="13.5" thickTop="1" thickBot="1"/>
    <row r="9085" s="32" customFormat="1" ht="13.5" thickTop="1" thickBot="1"/>
    <row r="9086" s="32" customFormat="1" ht="13.5" thickTop="1" thickBot="1"/>
    <row r="9087" s="32" customFormat="1" ht="13.5" thickTop="1" thickBot="1"/>
    <row r="9088" s="32" customFormat="1" ht="13.5" thickTop="1" thickBot="1"/>
    <row r="9089" s="32" customFormat="1" ht="13.5" thickTop="1" thickBot="1"/>
    <row r="9090" s="32" customFormat="1" ht="13.5" thickTop="1" thickBot="1"/>
    <row r="9091" s="32" customFormat="1" ht="13.5" thickTop="1" thickBot="1"/>
    <row r="9092" s="32" customFormat="1" ht="13.5" thickTop="1" thickBot="1"/>
    <row r="9093" s="32" customFormat="1" ht="13.5" thickTop="1" thickBot="1"/>
    <row r="9094" s="32" customFormat="1" ht="13.5" thickTop="1" thickBot="1"/>
    <row r="9095" s="32" customFormat="1" ht="13.5" thickTop="1" thickBot="1"/>
    <row r="9096" s="32" customFormat="1" ht="13.5" thickTop="1" thickBot="1"/>
    <row r="9097" s="32" customFormat="1" ht="13.5" thickTop="1" thickBot="1"/>
    <row r="9098" s="32" customFormat="1" ht="13" thickTop="1"/>
    <row r="9099" s="32" customFormat="1"/>
    <row r="9100" s="32" customFormat="1"/>
    <row r="9101" s="32" customFormat="1"/>
    <row r="9102" s="32" customFormat="1"/>
    <row r="9103" s="32" customFormat="1"/>
    <row r="9104" s="32" customFormat="1"/>
    <row r="9105" s="32" customFormat="1"/>
    <row r="9106" s="32" customFormat="1"/>
    <row r="9107" s="32" customFormat="1"/>
    <row r="9108" s="32" customFormat="1"/>
    <row r="9109" s="32" customFormat="1"/>
    <row r="9110" s="32" customFormat="1"/>
    <row r="9111" s="32" customFormat="1" ht="13" thickBot="1"/>
    <row r="9112" s="32" customFormat="1" ht="13.5" thickTop="1" thickBot="1"/>
    <row r="9113" s="32" customFormat="1" ht="13.5" thickTop="1" thickBot="1"/>
    <row r="9114" s="32" customFormat="1" ht="13.5" thickTop="1" thickBot="1"/>
    <row r="9115" s="32" customFormat="1" ht="13.5" thickTop="1" thickBot="1"/>
    <row r="9116" s="32" customFormat="1" ht="13.5" thickTop="1" thickBot="1"/>
    <row r="9117" s="32" customFormat="1" ht="13.5" thickTop="1" thickBot="1"/>
    <row r="9118" s="32" customFormat="1" ht="13.5" thickTop="1" thickBot="1"/>
    <row r="9119" s="32" customFormat="1" ht="13.5" thickTop="1" thickBot="1"/>
    <row r="9120" s="32" customFormat="1" ht="13.5" thickTop="1" thickBot="1"/>
    <row r="9121" s="32" customFormat="1" ht="13.5" thickTop="1" thickBot="1"/>
    <row r="9122" s="32" customFormat="1" ht="13.5" thickTop="1" thickBot="1"/>
    <row r="9123" s="32" customFormat="1" ht="13.5" thickTop="1" thickBot="1"/>
    <row r="9124" s="32" customFormat="1" ht="13.5" thickTop="1" thickBot="1"/>
    <row r="9125" s="32" customFormat="1" ht="13.5" thickTop="1" thickBot="1"/>
    <row r="9126" s="32" customFormat="1" ht="13.5" thickTop="1" thickBot="1"/>
    <row r="9127" s="32" customFormat="1" ht="13.5" thickTop="1" thickBot="1"/>
    <row r="9128" s="32" customFormat="1" ht="13.5" thickTop="1" thickBot="1"/>
    <row r="9129" s="32" customFormat="1" ht="13.5" thickTop="1" thickBot="1"/>
    <row r="9130" s="32" customFormat="1" ht="13.5" thickTop="1" thickBot="1"/>
    <row r="9131" s="32" customFormat="1" ht="13.5" thickTop="1" thickBot="1"/>
    <row r="9132" s="32" customFormat="1" ht="13.5" thickTop="1" thickBot="1"/>
    <row r="9133" s="32" customFormat="1" ht="13.5" thickTop="1" thickBot="1"/>
    <row r="9134" s="32" customFormat="1" ht="13.5" thickTop="1" thickBot="1"/>
    <row r="9135" s="32" customFormat="1" ht="13.5" thickTop="1" thickBot="1"/>
    <row r="9136" s="32" customFormat="1" ht="13.5" thickTop="1" thickBot="1"/>
    <row r="9137" s="32" customFormat="1" ht="13.5" thickTop="1" thickBot="1"/>
    <row r="9138" s="32" customFormat="1" ht="13.5" thickTop="1" thickBot="1"/>
    <row r="9139" s="32" customFormat="1" ht="13.5" thickTop="1" thickBot="1"/>
    <row r="9140" s="32" customFormat="1" ht="13.5" thickTop="1" thickBot="1"/>
    <row r="9141" s="32" customFormat="1" ht="13.5" thickTop="1" thickBot="1"/>
    <row r="9142" s="32" customFormat="1" ht="13.5" thickTop="1" thickBot="1"/>
    <row r="9143" s="32" customFormat="1" ht="13.5" thickTop="1" thickBot="1"/>
    <row r="9144" s="32" customFormat="1" ht="13.5" thickTop="1" thickBot="1"/>
    <row r="9145" s="32" customFormat="1" ht="13.5" thickTop="1" thickBot="1"/>
    <row r="9146" s="32" customFormat="1" ht="13.5" thickTop="1" thickBot="1"/>
    <row r="9147" s="32" customFormat="1" ht="13.5" thickTop="1" thickBot="1"/>
    <row r="9148" s="32" customFormat="1" ht="13.5" thickTop="1" thickBot="1"/>
    <row r="9149" s="32" customFormat="1" ht="13.5" thickTop="1" thickBot="1"/>
    <row r="9150" s="32" customFormat="1" ht="13.5" thickTop="1" thickBot="1"/>
    <row r="9151" s="32" customFormat="1" ht="13.5" thickTop="1" thickBot="1"/>
    <row r="9152" s="32" customFormat="1" ht="13.5" thickTop="1" thickBot="1"/>
    <row r="9153" s="32" customFormat="1" ht="13.5" thickTop="1" thickBot="1"/>
    <row r="9154" s="32" customFormat="1" ht="13.5" thickTop="1" thickBot="1"/>
    <row r="9155" s="32" customFormat="1" ht="13.5" thickTop="1" thickBot="1"/>
    <row r="9156" s="32" customFormat="1" ht="13.5" thickTop="1" thickBot="1"/>
    <row r="9157" s="32" customFormat="1" ht="13.5" thickTop="1" thickBot="1"/>
    <row r="9158" s="32" customFormat="1" ht="13.5" thickTop="1" thickBot="1"/>
    <row r="9159" s="32" customFormat="1" ht="13.5" thickTop="1" thickBot="1"/>
    <row r="9160" s="32" customFormat="1" ht="13.5" thickTop="1" thickBot="1"/>
    <row r="9161" s="32" customFormat="1" ht="13.5" thickTop="1" thickBot="1"/>
    <row r="9162" s="32" customFormat="1" ht="13.5" thickTop="1" thickBot="1"/>
    <row r="9163" s="32" customFormat="1" ht="13.5" thickTop="1" thickBot="1"/>
    <row r="9164" s="32" customFormat="1" ht="13.5" thickTop="1" thickBot="1"/>
    <row r="9165" s="32" customFormat="1" ht="13.5" thickTop="1" thickBot="1"/>
    <row r="9166" s="32" customFormat="1" ht="13.5" thickTop="1" thickBot="1"/>
    <row r="9167" s="32" customFormat="1" ht="13.5" thickTop="1" thickBot="1"/>
    <row r="9168" s="32" customFormat="1" ht="13" thickTop="1"/>
    <row r="9169" s="32" customFormat="1"/>
    <row r="9170" s="32" customFormat="1"/>
    <row r="9171" s="32" customFormat="1"/>
    <row r="9172" s="32" customFormat="1"/>
    <row r="9173" s="32" customFormat="1"/>
    <row r="9174" s="32" customFormat="1"/>
    <row r="9175" s="32" customFormat="1"/>
    <row r="9176" s="32" customFormat="1"/>
    <row r="9177" s="32" customFormat="1"/>
    <row r="9178" s="32" customFormat="1"/>
    <row r="9179" s="32" customFormat="1"/>
    <row r="9180" s="32" customFormat="1"/>
    <row r="9181" s="32" customFormat="1" ht="13" thickBot="1"/>
    <row r="9182" s="32" customFormat="1" ht="13.5" thickTop="1" thickBot="1"/>
    <row r="9183" s="32" customFormat="1" ht="13.5" thickTop="1" thickBot="1"/>
    <row r="9184" s="32" customFormat="1" ht="13.5" thickTop="1" thickBot="1"/>
    <row r="9185" s="32" customFormat="1" ht="13.5" thickTop="1" thickBot="1"/>
    <row r="9186" s="32" customFormat="1" ht="13.5" thickTop="1" thickBot="1"/>
    <row r="9187" s="32" customFormat="1" ht="13.5" thickTop="1" thickBot="1"/>
    <row r="9188" s="32" customFormat="1" ht="13.5" thickTop="1" thickBot="1"/>
    <row r="9189" s="32" customFormat="1" ht="13.5" thickTop="1" thickBot="1"/>
    <row r="9190" s="32" customFormat="1" ht="13.5" thickTop="1" thickBot="1"/>
    <row r="9191" s="32" customFormat="1" ht="13.5" thickTop="1" thickBot="1"/>
    <row r="9192" s="32" customFormat="1" ht="13.5" thickTop="1" thickBot="1"/>
    <row r="9193" s="32" customFormat="1" ht="13.5" thickTop="1" thickBot="1"/>
    <row r="9194" s="32" customFormat="1" ht="13.5" thickTop="1" thickBot="1"/>
    <row r="9195" s="32" customFormat="1" ht="13.5" thickTop="1" thickBot="1"/>
    <row r="9196" s="32" customFormat="1" ht="13.5" thickTop="1" thickBot="1"/>
    <row r="9197" s="32" customFormat="1" ht="13.5" thickTop="1" thickBot="1"/>
    <row r="9198" s="32" customFormat="1" ht="13.5" thickTop="1" thickBot="1"/>
    <row r="9199" s="32" customFormat="1" ht="13.5" thickTop="1" thickBot="1"/>
    <row r="9200" s="32" customFormat="1" ht="13.5" thickTop="1" thickBot="1"/>
    <row r="9201" s="32" customFormat="1" ht="13.5" thickTop="1" thickBot="1"/>
    <row r="9202" s="32" customFormat="1" ht="13.5" thickTop="1" thickBot="1"/>
    <row r="9203" s="32" customFormat="1" ht="13.5" thickTop="1" thickBot="1"/>
    <row r="9204" s="32" customFormat="1" ht="13.5" thickTop="1" thickBot="1"/>
    <row r="9205" s="32" customFormat="1" ht="13.5" thickTop="1" thickBot="1"/>
    <row r="9206" s="32" customFormat="1" ht="13.5" thickTop="1" thickBot="1"/>
    <row r="9207" s="32" customFormat="1" ht="13.5" thickTop="1" thickBot="1"/>
    <row r="9208" s="32" customFormat="1" ht="13.5" thickTop="1" thickBot="1"/>
    <row r="9209" s="32" customFormat="1" ht="13.5" thickTop="1" thickBot="1"/>
    <row r="9210" s="32" customFormat="1" ht="13.5" thickTop="1" thickBot="1"/>
    <row r="9211" s="32" customFormat="1" ht="13.5" thickTop="1" thickBot="1"/>
    <row r="9212" s="32" customFormat="1" ht="13.5" thickTop="1" thickBot="1"/>
    <row r="9213" s="32" customFormat="1" ht="13.5" thickTop="1" thickBot="1"/>
    <row r="9214" s="32" customFormat="1" ht="13.5" thickTop="1" thickBot="1"/>
    <row r="9215" s="32" customFormat="1" ht="13.5" thickTop="1" thickBot="1"/>
    <row r="9216" s="32" customFormat="1" ht="13.5" thickTop="1" thickBot="1"/>
    <row r="9217" s="32" customFormat="1" ht="13.5" thickTop="1" thickBot="1"/>
    <row r="9218" s="32" customFormat="1" ht="13.5" thickTop="1" thickBot="1"/>
    <row r="9219" s="32" customFormat="1" ht="13.5" thickTop="1" thickBot="1"/>
    <row r="9220" s="32" customFormat="1" ht="13.5" thickTop="1" thickBot="1"/>
    <row r="9221" s="32" customFormat="1" ht="13.5" thickTop="1" thickBot="1"/>
    <row r="9222" s="32" customFormat="1" ht="13.5" thickTop="1" thickBot="1"/>
    <row r="9223" s="32" customFormat="1" ht="13.5" thickTop="1" thickBot="1"/>
    <row r="9224" s="32" customFormat="1" ht="13.5" thickTop="1" thickBot="1"/>
    <row r="9225" s="32" customFormat="1" ht="13.5" thickTop="1" thickBot="1"/>
    <row r="9226" s="32" customFormat="1" ht="13.5" thickTop="1" thickBot="1"/>
    <row r="9227" s="32" customFormat="1" ht="13.5" thickTop="1" thickBot="1"/>
    <row r="9228" s="32" customFormat="1" ht="13.5" thickTop="1" thickBot="1"/>
    <row r="9229" s="32" customFormat="1" ht="13.5" thickTop="1" thickBot="1"/>
    <row r="9230" s="32" customFormat="1" ht="13.5" thickTop="1" thickBot="1"/>
    <row r="9231" s="32" customFormat="1" ht="13.5" thickTop="1" thickBot="1"/>
    <row r="9232" s="32" customFormat="1" ht="13.5" thickTop="1" thickBot="1"/>
    <row r="9233" s="32" customFormat="1" ht="13.5" thickTop="1" thickBot="1"/>
    <row r="9234" s="32" customFormat="1" ht="13.5" thickTop="1" thickBot="1"/>
    <row r="9235" s="32" customFormat="1" ht="13.5" thickTop="1" thickBot="1"/>
    <row r="9236" s="32" customFormat="1" ht="13.5" thickTop="1" thickBot="1"/>
    <row r="9237" s="32" customFormat="1" ht="13.5" thickTop="1" thickBot="1"/>
    <row r="9238" s="32" customFormat="1" ht="13" thickTop="1"/>
    <row r="9239" s="32" customFormat="1"/>
    <row r="9240" s="32" customFormat="1"/>
    <row r="9241" s="32" customFormat="1"/>
    <row r="9242" s="32" customFormat="1"/>
    <row r="9243" s="32" customFormat="1"/>
    <row r="9244" s="32" customFormat="1"/>
    <row r="9245" s="32" customFormat="1"/>
    <row r="9246" s="32" customFormat="1"/>
    <row r="9247" s="32" customFormat="1"/>
    <row r="9248" s="32" customFormat="1"/>
    <row r="9249" s="32" customFormat="1"/>
    <row r="9250" s="32" customFormat="1"/>
    <row r="9251" s="32" customFormat="1" ht="13" thickBot="1"/>
    <row r="9252" s="32" customFormat="1" ht="13.5" thickTop="1" thickBot="1"/>
    <row r="9253" s="32" customFormat="1" ht="13.5" thickTop="1" thickBot="1"/>
    <row r="9254" s="32" customFormat="1" ht="13.5" thickTop="1" thickBot="1"/>
    <row r="9255" s="32" customFormat="1" ht="13.5" thickTop="1" thickBot="1"/>
    <row r="9256" s="32" customFormat="1" ht="13.5" thickTop="1" thickBot="1"/>
    <row r="9257" s="32" customFormat="1" ht="13.5" thickTop="1" thickBot="1"/>
    <row r="9258" s="32" customFormat="1" ht="13.5" thickTop="1" thickBot="1"/>
    <row r="9259" s="32" customFormat="1" ht="13.5" thickTop="1" thickBot="1"/>
    <row r="9260" s="32" customFormat="1" ht="13.5" thickTop="1" thickBot="1"/>
    <row r="9261" s="32" customFormat="1" ht="13.5" thickTop="1" thickBot="1"/>
    <row r="9262" s="32" customFormat="1" ht="13.5" thickTop="1" thickBot="1"/>
    <row r="9263" s="32" customFormat="1" ht="13.5" thickTop="1" thickBot="1"/>
    <row r="9264" s="32" customFormat="1" ht="13.5" thickTop="1" thickBot="1"/>
    <row r="9265" s="32" customFormat="1" ht="13.5" thickTop="1" thickBot="1"/>
    <row r="9266" s="32" customFormat="1" ht="13.5" thickTop="1" thickBot="1"/>
    <row r="9267" s="32" customFormat="1" ht="13.5" thickTop="1" thickBot="1"/>
    <row r="9268" s="32" customFormat="1" ht="13.5" thickTop="1" thickBot="1"/>
    <row r="9269" s="32" customFormat="1" ht="13.5" thickTop="1" thickBot="1"/>
    <row r="9270" s="32" customFormat="1" ht="13.5" thickTop="1" thickBot="1"/>
    <row r="9271" s="32" customFormat="1" ht="13.5" thickTop="1" thickBot="1"/>
    <row r="9272" s="32" customFormat="1" ht="13.5" thickTop="1" thickBot="1"/>
    <row r="9273" s="32" customFormat="1" ht="13.5" thickTop="1" thickBot="1"/>
    <row r="9274" s="32" customFormat="1" ht="13.5" thickTop="1" thickBot="1"/>
    <row r="9275" s="32" customFormat="1" ht="13.5" thickTop="1" thickBot="1"/>
    <row r="9276" s="32" customFormat="1" ht="13.5" thickTop="1" thickBot="1"/>
    <row r="9277" s="32" customFormat="1" ht="13.5" thickTop="1" thickBot="1"/>
    <row r="9278" s="32" customFormat="1" ht="13.5" thickTop="1" thickBot="1"/>
    <row r="9279" s="32" customFormat="1" ht="13.5" thickTop="1" thickBot="1"/>
    <row r="9280" s="32" customFormat="1" ht="13.5" thickTop="1" thickBot="1"/>
    <row r="9281" s="32" customFormat="1" ht="13.5" thickTop="1" thickBot="1"/>
    <row r="9282" s="32" customFormat="1" ht="13.5" thickTop="1" thickBot="1"/>
    <row r="9283" s="32" customFormat="1" ht="13.5" thickTop="1" thickBot="1"/>
    <row r="9284" s="32" customFormat="1" ht="13.5" thickTop="1" thickBot="1"/>
    <row r="9285" s="32" customFormat="1" ht="13.5" thickTop="1" thickBot="1"/>
    <row r="9286" s="32" customFormat="1" ht="13.5" thickTop="1" thickBot="1"/>
    <row r="9287" s="32" customFormat="1" ht="13.5" thickTop="1" thickBot="1"/>
    <row r="9288" s="32" customFormat="1" ht="13.5" thickTop="1" thickBot="1"/>
    <row r="9289" s="32" customFormat="1" ht="13.5" thickTop="1" thickBot="1"/>
    <row r="9290" s="32" customFormat="1" ht="13.5" thickTop="1" thickBot="1"/>
    <row r="9291" s="32" customFormat="1" ht="13.5" thickTop="1" thickBot="1"/>
    <row r="9292" s="32" customFormat="1" ht="13.5" thickTop="1" thickBot="1"/>
    <row r="9293" s="32" customFormat="1" ht="13.5" thickTop="1" thickBot="1"/>
    <row r="9294" s="32" customFormat="1" ht="13.5" thickTop="1" thickBot="1"/>
    <row r="9295" s="32" customFormat="1" ht="13.5" thickTop="1" thickBot="1"/>
    <row r="9296" s="32" customFormat="1" ht="13.5" thickTop="1" thickBot="1"/>
    <row r="9297" s="32" customFormat="1" ht="13.5" thickTop="1" thickBot="1"/>
    <row r="9298" s="32" customFormat="1" ht="13.5" thickTop="1" thickBot="1"/>
    <row r="9299" s="32" customFormat="1" ht="13.5" thickTop="1" thickBot="1"/>
    <row r="9300" s="32" customFormat="1" ht="13.5" thickTop="1" thickBot="1"/>
    <row r="9301" s="32" customFormat="1" ht="13.5" thickTop="1" thickBot="1"/>
    <row r="9302" s="32" customFormat="1" ht="13.5" thickTop="1" thickBot="1"/>
    <row r="9303" s="32" customFormat="1" ht="13.5" thickTop="1" thickBot="1"/>
    <row r="9304" s="32" customFormat="1" ht="13.5" thickTop="1" thickBot="1"/>
    <row r="9305" s="32" customFormat="1" ht="13.5" thickTop="1" thickBot="1"/>
    <row r="9306" s="32" customFormat="1" ht="13.5" thickTop="1" thickBot="1"/>
    <row r="9307" s="32" customFormat="1" ht="13.5" thickTop="1" thickBot="1"/>
    <row r="9308" s="32" customFormat="1" ht="13" thickTop="1"/>
    <row r="9309" s="32" customFormat="1"/>
    <row r="9310" s="32" customFormat="1"/>
    <row r="9311" s="32" customFormat="1"/>
    <row r="9312" s="32" customFormat="1"/>
    <row r="9313" s="32" customFormat="1"/>
    <row r="9314" s="32" customFormat="1"/>
    <row r="9315" s="32" customFormat="1"/>
    <row r="9316" s="32" customFormat="1"/>
    <row r="9317" s="32" customFormat="1"/>
    <row r="9318" s="32" customFormat="1"/>
    <row r="9319" s="32" customFormat="1"/>
    <row r="9320" s="32" customFormat="1"/>
    <row r="9321" s="32" customFormat="1" ht="13" thickBot="1"/>
    <row r="9322" s="32" customFormat="1" ht="13.5" thickTop="1" thickBot="1"/>
    <row r="9323" s="32" customFormat="1" ht="13.5" thickTop="1" thickBot="1"/>
    <row r="9324" s="32" customFormat="1" ht="13.5" thickTop="1" thickBot="1"/>
    <row r="9325" s="32" customFormat="1" ht="13.5" thickTop="1" thickBot="1"/>
    <row r="9326" s="32" customFormat="1" ht="13.5" thickTop="1" thickBot="1"/>
    <row r="9327" s="32" customFormat="1" ht="13.5" thickTop="1" thickBot="1"/>
    <row r="9328" s="32" customFormat="1" ht="13.5" thickTop="1" thickBot="1"/>
    <row r="9329" s="32" customFormat="1" ht="13.5" thickTop="1" thickBot="1"/>
    <row r="9330" s="32" customFormat="1" ht="13.5" thickTop="1" thickBot="1"/>
    <row r="9331" s="32" customFormat="1" ht="13.5" thickTop="1" thickBot="1"/>
    <row r="9332" s="32" customFormat="1" ht="13.5" thickTop="1" thickBot="1"/>
    <row r="9333" s="32" customFormat="1" ht="13.5" thickTop="1" thickBot="1"/>
    <row r="9334" s="32" customFormat="1" ht="13.5" thickTop="1" thickBot="1"/>
    <row r="9335" s="32" customFormat="1" ht="13.5" thickTop="1" thickBot="1"/>
    <row r="9336" s="32" customFormat="1" ht="13.5" thickTop="1" thickBot="1"/>
    <row r="9337" s="32" customFormat="1" ht="13.5" thickTop="1" thickBot="1"/>
    <row r="9338" s="32" customFormat="1" ht="13.5" thickTop="1" thickBot="1"/>
    <row r="9339" s="32" customFormat="1" ht="13.5" thickTop="1" thickBot="1"/>
    <row r="9340" s="32" customFormat="1" ht="13.5" thickTop="1" thickBot="1"/>
    <row r="9341" s="32" customFormat="1" ht="13.5" thickTop="1" thickBot="1"/>
    <row r="9342" s="32" customFormat="1" ht="13.5" thickTop="1" thickBot="1"/>
    <row r="9343" s="32" customFormat="1" ht="13.5" thickTop="1" thickBot="1"/>
    <row r="9344" s="32" customFormat="1" ht="13.5" thickTop="1" thickBot="1"/>
    <row r="9345" s="32" customFormat="1" ht="13.5" thickTop="1" thickBot="1"/>
    <row r="9346" s="32" customFormat="1" ht="13.5" thickTop="1" thickBot="1"/>
    <row r="9347" s="32" customFormat="1" ht="13.5" thickTop="1" thickBot="1"/>
    <row r="9348" s="32" customFormat="1" ht="13.5" thickTop="1" thickBot="1"/>
    <row r="9349" s="32" customFormat="1" ht="13.5" thickTop="1" thickBot="1"/>
    <row r="9350" s="32" customFormat="1" ht="13.5" thickTop="1" thickBot="1"/>
    <row r="9351" s="32" customFormat="1" ht="13.5" thickTop="1" thickBot="1"/>
    <row r="9352" s="32" customFormat="1" ht="13.5" thickTop="1" thickBot="1"/>
    <row r="9353" s="32" customFormat="1" ht="13.5" thickTop="1" thickBot="1"/>
    <row r="9354" s="32" customFormat="1" ht="13.5" thickTop="1" thickBot="1"/>
    <row r="9355" s="32" customFormat="1" ht="13.5" thickTop="1" thickBot="1"/>
    <row r="9356" s="32" customFormat="1" ht="13.5" thickTop="1" thickBot="1"/>
    <row r="9357" s="32" customFormat="1" ht="13.5" thickTop="1" thickBot="1"/>
    <row r="9358" s="32" customFormat="1" ht="13.5" thickTop="1" thickBot="1"/>
    <row r="9359" s="32" customFormat="1" ht="13.5" thickTop="1" thickBot="1"/>
    <row r="9360" s="32" customFormat="1" ht="13.5" thickTop="1" thickBot="1"/>
    <row r="9361" s="32" customFormat="1" ht="13.5" thickTop="1" thickBot="1"/>
    <row r="9362" s="32" customFormat="1" ht="13.5" thickTop="1" thickBot="1"/>
    <row r="9363" s="32" customFormat="1" ht="13.5" thickTop="1" thickBot="1"/>
    <row r="9364" s="32" customFormat="1" ht="13.5" thickTop="1" thickBot="1"/>
    <row r="9365" s="32" customFormat="1" ht="13.5" thickTop="1" thickBot="1"/>
    <row r="9366" s="32" customFormat="1" ht="13.5" thickTop="1" thickBot="1"/>
    <row r="9367" s="32" customFormat="1" ht="13.5" thickTop="1" thickBot="1"/>
    <row r="9368" s="32" customFormat="1" ht="13.5" thickTop="1" thickBot="1"/>
    <row r="9369" s="32" customFormat="1" ht="13.5" thickTop="1" thickBot="1"/>
    <row r="9370" s="32" customFormat="1" ht="13.5" thickTop="1" thickBot="1"/>
    <row r="9371" s="32" customFormat="1" ht="13.5" thickTop="1" thickBot="1"/>
    <row r="9372" s="32" customFormat="1" ht="13.5" thickTop="1" thickBot="1"/>
    <row r="9373" s="32" customFormat="1" ht="13.5" thickTop="1" thickBot="1"/>
    <row r="9374" s="32" customFormat="1" ht="13.5" thickTop="1" thickBot="1"/>
    <row r="9375" s="32" customFormat="1" ht="13.5" thickTop="1" thickBot="1"/>
    <row r="9376" s="32" customFormat="1" ht="13.5" thickTop="1" thickBot="1"/>
    <row r="9377" s="32" customFormat="1" ht="13.5" thickTop="1" thickBot="1"/>
    <row r="9378" s="32" customFormat="1" ht="13" thickTop="1"/>
    <row r="9379" s="32" customFormat="1"/>
    <row r="9380" s="32" customFormat="1"/>
    <row r="9381" s="32" customFormat="1"/>
    <row r="9382" s="32" customFormat="1"/>
    <row r="9383" s="32" customFormat="1"/>
    <row r="9384" s="32" customFormat="1"/>
    <row r="9385" s="32" customFormat="1"/>
    <row r="9386" s="32" customFormat="1"/>
    <row r="9387" s="32" customFormat="1"/>
    <row r="9388" s="32" customFormat="1"/>
    <row r="9389" s="32" customFormat="1"/>
    <row r="9390" s="32" customFormat="1"/>
    <row r="9391" s="32" customFormat="1" ht="13" thickBot="1"/>
    <row r="9392" s="32" customFormat="1" ht="13.5" thickTop="1" thickBot="1"/>
    <row r="9393" s="32" customFormat="1" ht="13.5" thickTop="1" thickBot="1"/>
    <row r="9394" s="32" customFormat="1" ht="13.5" thickTop="1" thickBot="1"/>
    <row r="9395" s="32" customFormat="1" ht="13.5" thickTop="1" thickBot="1"/>
    <row r="9396" s="32" customFormat="1" ht="13.5" thickTop="1" thickBot="1"/>
    <row r="9397" s="32" customFormat="1" ht="13.5" thickTop="1" thickBot="1"/>
    <row r="9398" s="32" customFormat="1" ht="13.5" thickTop="1" thickBot="1"/>
    <row r="9399" s="32" customFormat="1" ht="13.5" thickTop="1" thickBot="1"/>
    <row r="9400" s="32" customFormat="1" ht="13.5" thickTop="1" thickBot="1"/>
    <row r="9401" s="32" customFormat="1" ht="13.5" thickTop="1" thickBot="1"/>
    <row r="9402" s="32" customFormat="1" ht="13.5" thickTop="1" thickBot="1"/>
    <row r="9403" s="32" customFormat="1" ht="13.5" thickTop="1" thickBot="1"/>
    <row r="9404" s="32" customFormat="1" ht="13.5" thickTop="1" thickBot="1"/>
    <row r="9405" s="32" customFormat="1" ht="13.5" thickTop="1" thickBot="1"/>
    <row r="9406" s="32" customFormat="1" ht="13.5" thickTop="1" thickBot="1"/>
    <row r="9407" s="32" customFormat="1" ht="13.5" thickTop="1" thickBot="1"/>
    <row r="9408" s="32" customFormat="1" ht="13.5" thickTop="1" thickBot="1"/>
    <row r="9409" s="32" customFormat="1" ht="13.5" thickTop="1" thickBot="1"/>
    <row r="9410" s="32" customFormat="1" ht="13.5" thickTop="1" thickBot="1"/>
    <row r="9411" s="32" customFormat="1" ht="13.5" thickTop="1" thickBot="1"/>
    <row r="9412" s="32" customFormat="1" ht="13.5" thickTop="1" thickBot="1"/>
    <row r="9413" s="32" customFormat="1" ht="13.5" thickTop="1" thickBot="1"/>
    <row r="9414" s="32" customFormat="1" ht="13.5" thickTop="1" thickBot="1"/>
    <row r="9415" s="32" customFormat="1" ht="13.5" thickTop="1" thickBot="1"/>
    <row r="9416" s="32" customFormat="1" ht="13.5" thickTop="1" thickBot="1"/>
    <row r="9417" s="32" customFormat="1" ht="13.5" thickTop="1" thickBot="1"/>
    <row r="9418" s="32" customFormat="1" ht="13.5" thickTop="1" thickBot="1"/>
    <row r="9419" s="32" customFormat="1" ht="13.5" thickTop="1" thickBot="1"/>
    <row r="9420" s="32" customFormat="1" ht="13.5" thickTop="1" thickBot="1"/>
    <row r="9421" s="32" customFormat="1" ht="13.5" thickTop="1" thickBot="1"/>
    <row r="9422" s="32" customFormat="1" ht="13.5" thickTop="1" thickBot="1"/>
    <row r="9423" s="32" customFormat="1" ht="13.5" thickTop="1" thickBot="1"/>
    <row r="9424" s="32" customFormat="1" ht="13.5" thickTop="1" thickBot="1"/>
    <row r="9425" s="32" customFormat="1" ht="13.5" thickTop="1" thickBot="1"/>
    <row r="9426" s="32" customFormat="1" ht="13.5" thickTop="1" thickBot="1"/>
    <row r="9427" s="32" customFormat="1" ht="13.5" thickTop="1" thickBot="1"/>
    <row r="9428" s="32" customFormat="1" ht="13.5" thickTop="1" thickBot="1"/>
    <row r="9429" s="32" customFormat="1" ht="13.5" thickTop="1" thickBot="1"/>
    <row r="9430" s="32" customFormat="1" ht="13.5" thickTop="1" thickBot="1"/>
    <row r="9431" s="32" customFormat="1" ht="13.5" thickTop="1" thickBot="1"/>
    <row r="9432" s="32" customFormat="1" ht="13.5" thickTop="1" thickBot="1"/>
    <row r="9433" s="32" customFormat="1" ht="13.5" thickTop="1" thickBot="1"/>
    <row r="9434" s="32" customFormat="1" ht="13.5" thickTop="1" thickBot="1"/>
    <row r="9435" s="32" customFormat="1" ht="13.5" thickTop="1" thickBot="1"/>
    <row r="9436" s="32" customFormat="1" ht="13.5" thickTop="1" thickBot="1"/>
    <row r="9437" s="32" customFormat="1" ht="13.5" thickTop="1" thickBot="1"/>
    <row r="9438" s="32" customFormat="1" ht="13.5" thickTop="1" thickBot="1"/>
    <row r="9439" s="32" customFormat="1" ht="13.5" thickTop="1" thickBot="1"/>
    <row r="9440" s="32" customFormat="1" ht="13.5" thickTop="1" thickBot="1"/>
    <row r="9441" s="32" customFormat="1" ht="13.5" thickTop="1" thickBot="1"/>
    <row r="9442" s="32" customFormat="1" ht="13.5" thickTop="1" thickBot="1"/>
    <row r="9443" s="32" customFormat="1" ht="13.5" thickTop="1" thickBot="1"/>
    <row r="9444" s="32" customFormat="1" ht="13.5" thickTop="1" thickBot="1"/>
    <row r="9445" s="32" customFormat="1" ht="13.5" thickTop="1" thickBot="1"/>
    <row r="9446" s="32" customFormat="1" ht="13.5" thickTop="1" thickBot="1"/>
    <row r="9447" s="32" customFormat="1" ht="13.5" thickTop="1" thickBot="1"/>
    <row r="9448" s="32" customFormat="1" ht="13" thickTop="1"/>
    <row r="9449" s="32" customFormat="1"/>
    <row r="9450" s="32" customFormat="1"/>
    <row r="9451" s="32" customFormat="1"/>
    <row r="9452" s="32" customFormat="1"/>
    <row r="9453" s="32" customFormat="1"/>
    <row r="9454" s="32" customFormat="1"/>
    <row r="9455" s="32" customFormat="1"/>
    <row r="9456" s="32" customFormat="1"/>
    <row r="9457" s="32" customFormat="1"/>
    <row r="9458" s="32" customFormat="1"/>
    <row r="9459" s="32" customFormat="1"/>
    <row r="9460" s="32" customFormat="1"/>
    <row r="9461" s="32" customFormat="1" ht="13" thickBot="1"/>
    <row r="9462" s="32" customFormat="1" ht="13.5" thickTop="1" thickBot="1"/>
    <row r="9463" s="32" customFormat="1" ht="13.5" thickTop="1" thickBot="1"/>
    <row r="9464" s="32" customFormat="1" ht="13.5" thickTop="1" thickBot="1"/>
    <row r="9465" s="32" customFormat="1" ht="13.5" thickTop="1" thickBot="1"/>
    <row r="9466" s="32" customFormat="1" ht="13.5" thickTop="1" thickBot="1"/>
    <row r="9467" s="32" customFormat="1" ht="13.5" thickTop="1" thickBot="1"/>
    <row r="9468" s="32" customFormat="1" ht="13.5" thickTop="1" thickBot="1"/>
    <row r="9469" s="32" customFormat="1" ht="13.5" thickTop="1" thickBot="1"/>
    <row r="9470" s="32" customFormat="1" ht="13.5" thickTop="1" thickBot="1"/>
    <row r="9471" s="32" customFormat="1" ht="13.5" thickTop="1" thickBot="1"/>
    <row r="9472" s="32" customFormat="1" ht="13.5" thickTop="1" thickBot="1"/>
    <row r="9473" s="32" customFormat="1" ht="13.5" thickTop="1" thickBot="1"/>
    <row r="9474" s="32" customFormat="1" ht="13.5" thickTop="1" thickBot="1"/>
    <row r="9475" s="32" customFormat="1" ht="13.5" thickTop="1" thickBot="1"/>
    <row r="9476" s="32" customFormat="1" ht="13.5" thickTop="1" thickBot="1"/>
    <row r="9477" s="32" customFormat="1" ht="13.5" thickTop="1" thickBot="1"/>
    <row r="9478" s="32" customFormat="1" ht="13.5" thickTop="1" thickBot="1"/>
    <row r="9479" s="32" customFormat="1" ht="13.5" thickTop="1" thickBot="1"/>
    <row r="9480" s="32" customFormat="1" ht="13.5" thickTop="1" thickBot="1"/>
    <row r="9481" s="32" customFormat="1" ht="13.5" thickTop="1" thickBot="1"/>
    <row r="9482" s="32" customFormat="1" ht="13.5" thickTop="1" thickBot="1"/>
    <row r="9483" s="32" customFormat="1" ht="13.5" thickTop="1" thickBot="1"/>
    <row r="9484" s="32" customFormat="1" ht="13.5" thickTop="1" thickBot="1"/>
    <row r="9485" s="32" customFormat="1" ht="13.5" thickTop="1" thickBot="1"/>
    <row r="9486" s="32" customFormat="1" ht="13.5" thickTop="1" thickBot="1"/>
    <row r="9487" s="32" customFormat="1" ht="13.5" thickTop="1" thickBot="1"/>
    <row r="9488" s="32" customFormat="1" ht="13.5" thickTop="1" thickBot="1"/>
    <row r="9489" s="32" customFormat="1" ht="13.5" thickTop="1" thickBot="1"/>
    <row r="9490" s="32" customFormat="1" ht="13.5" thickTop="1" thickBot="1"/>
    <row r="9491" s="32" customFormat="1" ht="13.5" thickTop="1" thickBot="1"/>
    <row r="9492" s="32" customFormat="1" ht="13.5" thickTop="1" thickBot="1"/>
    <row r="9493" s="32" customFormat="1" ht="13.5" thickTop="1" thickBot="1"/>
    <row r="9494" s="32" customFormat="1" ht="13.5" thickTop="1" thickBot="1"/>
    <row r="9495" s="32" customFormat="1" ht="13.5" thickTop="1" thickBot="1"/>
    <row r="9496" s="32" customFormat="1" ht="13.5" thickTop="1" thickBot="1"/>
    <row r="9497" s="32" customFormat="1" ht="13.5" thickTop="1" thickBot="1"/>
    <row r="9498" s="32" customFormat="1" ht="13.5" thickTop="1" thickBot="1"/>
    <row r="9499" s="32" customFormat="1" ht="13.5" thickTop="1" thickBot="1"/>
    <row r="9500" s="32" customFormat="1" ht="13.5" thickTop="1" thickBot="1"/>
    <row r="9501" s="32" customFormat="1" ht="13.5" thickTop="1" thickBot="1"/>
    <row r="9502" s="32" customFormat="1" ht="13.5" thickTop="1" thickBot="1"/>
    <row r="9503" s="32" customFormat="1" ht="13.5" thickTop="1" thickBot="1"/>
    <row r="9504" s="32" customFormat="1" ht="13.5" thickTop="1" thickBot="1"/>
    <row r="9505" s="32" customFormat="1" ht="13.5" thickTop="1" thickBot="1"/>
    <row r="9506" s="32" customFormat="1" ht="13.5" thickTop="1" thickBot="1"/>
    <row r="9507" s="32" customFormat="1" ht="13.5" thickTop="1" thickBot="1"/>
    <row r="9508" s="32" customFormat="1" ht="13.5" thickTop="1" thickBot="1"/>
    <row r="9509" s="32" customFormat="1" ht="13.5" thickTop="1" thickBot="1"/>
    <row r="9510" s="32" customFormat="1" ht="13.5" thickTop="1" thickBot="1"/>
    <row r="9511" s="32" customFormat="1" ht="13.5" thickTop="1" thickBot="1"/>
    <row r="9512" s="32" customFormat="1" ht="13.5" thickTop="1" thickBot="1"/>
    <row r="9513" s="32" customFormat="1" ht="13.5" thickTop="1" thickBot="1"/>
    <row r="9514" s="32" customFormat="1" ht="13.5" thickTop="1" thickBot="1"/>
    <row r="9515" s="32" customFormat="1" ht="13.5" thickTop="1" thickBot="1"/>
    <row r="9516" s="32" customFormat="1" ht="13.5" thickTop="1" thickBot="1"/>
    <row r="9517" s="32" customFormat="1" ht="13.5" thickTop="1" thickBot="1"/>
    <row r="9518" s="32" customFormat="1" ht="13" thickTop="1"/>
    <row r="9519" s="32" customFormat="1"/>
    <row r="9520" s="32" customFormat="1"/>
    <row r="9521" s="32" customFormat="1"/>
    <row r="9522" s="32" customFormat="1"/>
    <row r="9523" s="32" customFormat="1"/>
    <row r="9524" s="32" customFormat="1"/>
    <row r="9525" s="32" customFormat="1"/>
    <row r="9526" s="32" customFormat="1"/>
    <row r="9527" s="32" customFormat="1"/>
    <row r="9528" s="32" customFormat="1"/>
    <row r="9529" s="32" customFormat="1"/>
    <row r="9530" s="32" customFormat="1"/>
    <row r="9531" s="32" customFormat="1" ht="13" thickBot="1"/>
    <row r="9532" s="32" customFormat="1" ht="13.5" thickTop="1" thickBot="1"/>
    <row r="9533" s="32" customFormat="1" ht="13.5" thickTop="1" thickBot="1"/>
    <row r="9534" s="32" customFormat="1" ht="13.5" thickTop="1" thickBot="1"/>
    <row r="9535" s="32" customFormat="1" ht="13.5" thickTop="1" thickBot="1"/>
    <row r="9536" s="32" customFormat="1" ht="13.5" thickTop="1" thickBot="1"/>
    <row r="9537" s="32" customFormat="1" ht="13.5" thickTop="1" thickBot="1"/>
    <row r="9538" s="32" customFormat="1" ht="13.5" thickTop="1" thickBot="1"/>
    <row r="9539" s="32" customFormat="1" ht="13.5" thickTop="1" thickBot="1"/>
    <row r="9540" s="32" customFormat="1" ht="13.5" thickTop="1" thickBot="1"/>
    <row r="9541" s="32" customFormat="1" ht="13.5" thickTop="1" thickBot="1"/>
    <row r="9542" s="32" customFormat="1" ht="13.5" thickTop="1" thickBot="1"/>
    <row r="9543" s="32" customFormat="1" ht="13.5" thickTop="1" thickBot="1"/>
    <row r="9544" s="32" customFormat="1" ht="13.5" thickTop="1" thickBot="1"/>
    <row r="9545" s="32" customFormat="1" ht="13.5" thickTop="1" thickBot="1"/>
    <row r="9546" s="32" customFormat="1" ht="13.5" thickTop="1" thickBot="1"/>
    <row r="9547" s="32" customFormat="1" ht="13.5" thickTop="1" thickBot="1"/>
    <row r="9548" s="32" customFormat="1" ht="13.5" thickTop="1" thickBot="1"/>
    <row r="9549" s="32" customFormat="1" ht="13.5" thickTop="1" thickBot="1"/>
    <row r="9550" s="32" customFormat="1" ht="13.5" thickTop="1" thickBot="1"/>
    <row r="9551" s="32" customFormat="1" ht="13.5" thickTop="1" thickBot="1"/>
    <row r="9552" s="32" customFormat="1" ht="13.5" thickTop="1" thickBot="1"/>
    <row r="9553" s="32" customFormat="1" ht="13.5" thickTop="1" thickBot="1"/>
    <row r="9554" s="32" customFormat="1" ht="13.5" thickTop="1" thickBot="1"/>
    <row r="9555" s="32" customFormat="1" ht="13.5" thickTop="1" thickBot="1"/>
    <row r="9556" s="32" customFormat="1" ht="13.5" thickTop="1" thickBot="1"/>
    <row r="9557" s="32" customFormat="1" ht="13.5" thickTop="1" thickBot="1"/>
    <row r="9558" s="32" customFormat="1" ht="13.5" thickTop="1" thickBot="1"/>
    <row r="9559" s="32" customFormat="1" ht="13.5" thickTop="1" thickBot="1"/>
    <row r="9560" s="32" customFormat="1" ht="13.5" thickTop="1" thickBot="1"/>
    <row r="9561" s="32" customFormat="1" ht="13.5" thickTop="1" thickBot="1"/>
    <row r="9562" s="32" customFormat="1" ht="13.5" thickTop="1" thickBot="1"/>
    <row r="9563" s="32" customFormat="1" ht="13.5" thickTop="1" thickBot="1"/>
    <row r="9564" s="32" customFormat="1" ht="13.5" thickTop="1" thickBot="1"/>
    <row r="9565" s="32" customFormat="1" ht="13.5" thickTop="1" thickBot="1"/>
    <row r="9566" s="32" customFormat="1" ht="13.5" thickTop="1" thickBot="1"/>
    <row r="9567" s="32" customFormat="1" ht="13.5" thickTop="1" thickBot="1"/>
    <row r="9568" s="32" customFormat="1" ht="13.5" thickTop="1" thickBot="1"/>
    <row r="9569" s="32" customFormat="1" ht="13.5" thickTop="1" thickBot="1"/>
    <row r="9570" s="32" customFormat="1" ht="13.5" thickTop="1" thickBot="1"/>
    <row r="9571" s="32" customFormat="1" ht="13.5" thickTop="1" thickBot="1"/>
    <row r="9572" s="32" customFormat="1" ht="13.5" thickTop="1" thickBot="1"/>
    <row r="9573" s="32" customFormat="1" ht="13.5" thickTop="1" thickBot="1"/>
    <row r="9574" s="32" customFormat="1" ht="13.5" thickTop="1" thickBot="1"/>
    <row r="9575" s="32" customFormat="1" ht="13.5" thickTop="1" thickBot="1"/>
    <row r="9576" s="32" customFormat="1" ht="13.5" thickTop="1" thickBot="1"/>
    <row r="9577" s="32" customFormat="1" ht="13.5" thickTop="1" thickBot="1"/>
    <row r="9578" s="32" customFormat="1" ht="13.5" thickTop="1" thickBot="1"/>
    <row r="9579" s="32" customFormat="1" ht="13.5" thickTop="1" thickBot="1"/>
    <row r="9580" s="32" customFormat="1" ht="13.5" thickTop="1" thickBot="1"/>
    <row r="9581" s="32" customFormat="1" ht="13.5" thickTop="1" thickBot="1"/>
    <row r="9582" s="32" customFormat="1" ht="13.5" thickTop="1" thickBot="1"/>
    <row r="9583" s="32" customFormat="1" ht="13.5" thickTop="1" thickBot="1"/>
    <row r="9584" s="32" customFormat="1" ht="13.5" thickTop="1" thickBot="1"/>
    <row r="9585" s="32" customFormat="1" ht="13.5" thickTop="1" thickBot="1"/>
    <row r="9586" s="32" customFormat="1" ht="13.5" thickTop="1" thickBot="1"/>
    <row r="9587" s="32" customFormat="1" ht="13.5" thickTop="1" thickBot="1"/>
    <row r="9588" s="32" customFormat="1" ht="13" thickTop="1"/>
    <row r="9589" s="32" customFormat="1"/>
    <row r="9590" s="32" customFormat="1"/>
    <row r="9591" s="32" customFormat="1"/>
    <row r="9592" s="32" customFormat="1"/>
    <row r="9593" s="32" customFormat="1"/>
    <row r="9594" s="32" customFormat="1"/>
    <row r="9595" s="32" customFormat="1"/>
    <row r="9596" s="32" customFormat="1"/>
    <row r="9597" s="32" customFormat="1"/>
    <row r="9598" s="32" customFormat="1"/>
    <row r="9599" s="32" customFormat="1"/>
    <row r="9600" s="32" customFormat="1"/>
    <row r="9601" s="32" customFormat="1" ht="13" thickBot="1"/>
    <row r="9602" s="32" customFormat="1" ht="13.5" thickTop="1" thickBot="1"/>
    <row r="9603" s="32" customFormat="1" ht="13.5" thickTop="1" thickBot="1"/>
    <row r="9604" s="32" customFormat="1" ht="13.5" thickTop="1" thickBot="1"/>
    <row r="9605" s="32" customFormat="1" ht="13.5" thickTop="1" thickBot="1"/>
    <row r="9606" s="32" customFormat="1" ht="13.5" thickTop="1" thickBot="1"/>
    <row r="9607" s="32" customFormat="1" ht="13.5" thickTop="1" thickBot="1"/>
    <row r="9608" s="32" customFormat="1" ht="13.5" thickTop="1" thickBot="1"/>
    <row r="9609" s="32" customFormat="1" ht="13.5" thickTop="1" thickBot="1"/>
    <row r="9610" s="32" customFormat="1" ht="13.5" thickTop="1" thickBot="1"/>
    <row r="9611" s="32" customFormat="1" ht="13.5" thickTop="1" thickBot="1"/>
    <row r="9612" s="32" customFormat="1" ht="13.5" thickTop="1" thickBot="1"/>
    <row r="9613" s="32" customFormat="1" ht="13.5" thickTop="1" thickBot="1"/>
    <row r="9614" s="32" customFormat="1" ht="13.5" thickTop="1" thickBot="1"/>
    <row r="9615" s="32" customFormat="1" ht="13.5" thickTop="1" thickBot="1"/>
    <row r="9616" s="32" customFormat="1" ht="13.5" thickTop="1" thickBot="1"/>
    <row r="9617" s="32" customFormat="1" ht="13.5" thickTop="1" thickBot="1"/>
    <row r="9618" s="32" customFormat="1" ht="13.5" thickTop="1" thickBot="1"/>
    <row r="9619" s="32" customFormat="1" ht="13.5" thickTop="1" thickBot="1"/>
    <row r="9620" s="32" customFormat="1" ht="13.5" thickTop="1" thickBot="1"/>
    <row r="9621" s="32" customFormat="1" ht="13.5" thickTop="1" thickBot="1"/>
    <row r="9622" s="32" customFormat="1" ht="13.5" thickTop="1" thickBot="1"/>
    <row r="9623" s="32" customFormat="1" ht="13.5" thickTop="1" thickBot="1"/>
    <row r="9624" s="32" customFormat="1" ht="13.5" thickTop="1" thickBot="1"/>
    <row r="9625" s="32" customFormat="1" ht="13.5" thickTop="1" thickBot="1"/>
    <row r="9626" s="32" customFormat="1" ht="13.5" thickTop="1" thickBot="1"/>
    <row r="9627" s="32" customFormat="1" ht="13.5" thickTop="1" thickBot="1"/>
    <row r="9628" s="32" customFormat="1" ht="13.5" thickTop="1" thickBot="1"/>
    <row r="9629" s="32" customFormat="1" ht="13.5" thickTop="1" thickBot="1"/>
    <row r="9630" s="32" customFormat="1" ht="13.5" thickTop="1" thickBot="1"/>
    <row r="9631" s="32" customFormat="1" ht="13.5" thickTop="1" thickBot="1"/>
    <row r="9632" s="32" customFormat="1" ht="13.5" thickTop="1" thickBot="1"/>
    <row r="9633" s="32" customFormat="1" ht="13.5" thickTop="1" thickBot="1"/>
    <row r="9634" s="32" customFormat="1" ht="13.5" thickTop="1" thickBot="1"/>
    <row r="9635" s="32" customFormat="1" ht="13.5" thickTop="1" thickBot="1"/>
    <row r="9636" s="32" customFormat="1" ht="13.5" thickTop="1" thickBot="1"/>
    <row r="9637" s="32" customFormat="1" ht="13.5" thickTop="1" thickBot="1"/>
    <row r="9638" s="32" customFormat="1" ht="13.5" thickTop="1" thickBot="1"/>
    <row r="9639" s="32" customFormat="1" ht="13.5" thickTop="1" thickBot="1"/>
    <row r="9640" s="32" customFormat="1" ht="13.5" thickTop="1" thickBot="1"/>
    <row r="9641" s="32" customFormat="1" ht="13.5" thickTop="1" thickBot="1"/>
    <row r="9642" s="32" customFormat="1" ht="13.5" thickTop="1" thickBot="1"/>
    <row r="9643" s="32" customFormat="1" ht="13.5" thickTop="1" thickBot="1"/>
    <row r="9644" s="32" customFormat="1" ht="13.5" thickTop="1" thickBot="1"/>
    <row r="9645" s="32" customFormat="1" ht="13.5" thickTop="1" thickBot="1"/>
    <row r="9646" s="32" customFormat="1" ht="13.5" thickTop="1" thickBot="1"/>
    <row r="9647" s="32" customFormat="1" ht="13.5" thickTop="1" thickBot="1"/>
    <row r="9648" s="32" customFormat="1" ht="13.5" thickTop="1" thickBot="1"/>
    <row r="9649" s="32" customFormat="1" ht="13.5" thickTop="1" thickBot="1"/>
    <row r="9650" s="32" customFormat="1" ht="13.5" thickTop="1" thickBot="1"/>
    <row r="9651" s="32" customFormat="1" ht="13.5" thickTop="1" thickBot="1"/>
    <row r="9652" s="32" customFormat="1" ht="13.5" thickTop="1" thickBot="1"/>
    <row r="9653" s="32" customFormat="1" ht="13.5" thickTop="1" thickBot="1"/>
    <row r="9654" s="32" customFormat="1" ht="13.5" thickTop="1" thickBot="1"/>
    <row r="9655" s="32" customFormat="1" ht="13.5" thickTop="1" thickBot="1"/>
    <row r="9656" s="32" customFormat="1" ht="13.5" thickTop="1" thickBot="1"/>
    <row r="9657" s="32" customFormat="1" ht="13.5" thickTop="1" thickBot="1"/>
    <row r="9658" s="32" customFormat="1" ht="13" thickTop="1"/>
    <row r="9659" s="32" customFormat="1"/>
    <row r="9660" s="32" customFormat="1"/>
    <row r="9661" s="32" customFormat="1"/>
    <row r="9662" s="32" customFormat="1"/>
    <row r="9663" s="32" customFormat="1"/>
    <row r="9664" s="32" customFormat="1"/>
    <row r="9665" s="32" customFormat="1"/>
    <row r="9666" s="32" customFormat="1"/>
    <row r="9667" s="32" customFormat="1"/>
    <row r="9668" s="32" customFormat="1"/>
    <row r="9669" s="32" customFormat="1"/>
    <row r="9670" s="32" customFormat="1"/>
    <row r="9671" s="32" customFormat="1" ht="13" thickBot="1"/>
    <row r="9672" s="32" customFormat="1" ht="13.5" thickTop="1" thickBot="1"/>
    <row r="9673" s="32" customFormat="1" ht="13.5" thickTop="1" thickBot="1"/>
    <row r="9674" s="32" customFormat="1" ht="13.5" thickTop="1" thickBot="1"/>
    <row r="9675" s="32" customFormat="1" ht="13.5" thickTop="1" thickBot="1"/>
    <row r="9676" s="32" customFormat="1" ht="13.5" thickTop="1" thickBot="1"/>
    <row r="9677" s="32" customFormat="1" ht="13.5" thickTop="1" thickBot="1"/>
    <row r="9678" s="32" customFormat="1" ht="13.5" thickTop="1" thickBot="1"/>
    <row r="9679" s="32" customFormat="1" ht="13.5" thickTop="1" thickBot="1"/>
    <row r="9680" s="32" customFormat="1" ht="13.5" thickTop="1" thickBot="1"/>
    <row r="9681" s="32" customFormat="1" ht="13.5" thickTop="1" thickBot="1"/>
    <row r="9682" s="32" customFormat="1" ht="13.5" thickTop="1" thickBot="1"/>
    <row r="9683" s="32" customFormat="1" ht="13.5" thickTop="1" thickBot="1"/>
    <row r="9684" s="32" customFormat="1" ht="13.5" thickTop="1" thickBot="1"/>
    <row r="9685" s="32" customFormat="1" ht="13.5" thickTop="1" thickBot="1"/>
    <row r="9686" s="32" customFormat="1" ht="13.5" thickTop="1" thickBot="1"/>
    <row r="9687" s="32" customFormat="1" ht="13.5" thickTop="1" thickBot="1"/>
    <row r="9688" s="32" customFormat="1" ht="13.5" thickTop="1" thickBot="1"/>
    <row r="9689" s="32" customFormat="1" ht="13.5" thickTop="1" thickBot="1"/>
    <row r="9690" s="32" customFormat="1" ht="13.5" thickTop="1" thickBot="1"/>
    <row r="9691" s="32" customFormat="1" ht="13.5" thickTop="1" thickBot="1"/>
    <row r="9692" s="32" customFormat="1" ht="13.5" thickTop="1" thickBot="1"/>
    <row r="9693" s="32" customFormat="1" ht="13.5" thickTop="1" thickBot="1"/>
    <row r="9694" s="32" customFormat="1" ht="13.5" thickTop="1" thickBot="1"/>
    <row r="9695" s="32" customFormat="1" ht="13.5" thickTop="1" thickBot="1"/>
    <row r="9696" s="32" customFormat="1" ht="13.5" thickTop="1" thickBot="1"/>
    <row r="9697" s="32" customFormat="1" ht="13.5" thickTop="1" thickBot="1"/>
    <row r="9698" s="32" customFormat="1" ht="13.5" thickTop="1" thickBot="1"/>
    <row r="9699" s="32" customFormat="1" ht="13.5" thickTop="1" thickBot="1"/>
    <row r="9700" s="32" customFormat="1" ht="13.5" thickTop="1" thickBot="1"/>
    <row r="9701" s="32" customFormat="1" ht="13.5" thickTop="1" thickBot="1"/>
    <row r="9702" s="32" customFormat="1" ht="13.5" thickTop="1" thickBot="1"/>
    <row r="9703" s="32" customFormat="1" ht="13.5" thickTop="1" thickBot="1"/>
    <row r="9704" s="32" customFormat="1" ht="13.5" thickTop="1" thickBot="1"/>
    <row r="9705" s="32" customFormat="1" ht="13.5" thickTop="1" thickBot="1"/>
    <row r="9706" s="32" customFormat="1" ht="13.5" thickTop="1" thickBot="1"/>
    <row r="9707" s="32" customFormat="1" ht="13.5" thickTop="1" thickBot="1"/>
    <row r="9708" s="32" customFormat="1" ht="13.5" thickTop="1" thickBot="1"/>
    <row r="9709" s="32" customFormat="1" ht="13.5" thickTop="1" thickBot="1"/>
    <row r="9710" s="32" customFormat="1" ht="13.5" thickTop="1" thickBot="1"/>
    <row r="9711" s="32" customFormat="1" ht="13.5" thickTop="1" thickBot="1"/>
    <row r="9712" s="32" customFormat="1" ht="13.5" thickTop="1" thickBot="1"/>
    <row r="9713" s="32" customFormat="1" ht="13.5" thickTop="1" thickBot="1"/>
    <row r="9714" s="32" customFormat="1" ht="13.5" thickTop="1" thickBot="1"/>
    <row r="9715" s="32" customFormat="1" ht="13.5" thickTop="1" thickBot="1"/>
    <row r="9716" s="32" customFormat="1" ht="13.5" thickTop="1" thickBot="1"/>
    <row r="9717" s="32" customFormat="1" ht="13.5" thickTop="1" thickBot="1"/>
    <row r="9718" s="32" customFormat="1" ht="13.5" thickTop="1" thickBot="1"/>
    <row r="9719" s="32" customFormat="1" ht="13.5" thickTop="1" thickBot="1"/>
    <row r="9720" s="32" customFormat="1" ht="13.5" thickTop="1" thickBot="1"/>
    <row r="9721" s="32" customFormat="1" ht="13.5" thickTop="1" thickBot="1"/>
    <row r="9722" s="32" customFormat="1" ht="13.5" thickTop="1" thickBot="1"/>
    <row r="9723" s="32" customFormat="1" ht="13.5" thickTop="1" thickBot="1"/>
    <row r="9724" s="32" customFormat="1" ht="13.5" thickTop="1" thickBot="1"/>
    <row r="9725" s="32" customFormat="1" ht="13.5" thickTop="1" thickBot="1"/>
    <row r="9726" s="32" customFormat="1" ht="13.5" thickTop="1" thickBot="1"/>
    <row r="9727" s="32" customFormat="1" ht="13.5" thickTop="1" thickBot="1"/>
    <row r="9728" s="32" customFormat="1" ht="13" thickTop="1"/>
    <row r="9729" s="32" customFormat="1"/>
    <row r="9730" s="32" customFormat="1"/>
    <row r="9731" s="32" customFormat="1"/>
    <row r="9732" s="32" customFormat="1"/>
    <row r="9733" s="32" customFormat="1"/>
    <row r="9734" s="32" customFormat="1"/>
    <row r="9735" s="32" customFormat="1"/>
    <row r="9736" s="32" customFormat="1"/>
    <row r="9737" s="32" customFormat="1"/>
    <row r="9738" s="32" customFormat="1"/>
    <row r="9739" s="32" customFormat="1"/>
    <row r="9740" s="32" customFormat="1"/>
    <row r="9741" s="32" customFormat="1" ht="13" thickBot="1"/>
    <row r="9742" s="32" customFormat="1" ht="13.5" thickTop="1" thickBot="1"/>
    <row r="9743" s="32" customFormat="1" ht="13.5" thickTop="1" thickBot="1"/>
    <row r="9744" s="32" customFormat="1" ht="13.5" thickTop="1" thickBot="1"/>
    <row r="9745" s="32" customFormat="1" ht="13.5" thickTop="1" thickBot="1"/>
    <row r="9746" s="32" customFormat="1" ht="13.5" thickTop="1" thickBot="1"/>
    <row r="9747" s="32" customFormat="1" ht="13.5" thickTop="1" thickBot="1"/>
    <row r="9748" s="32" customFormat="1" ht="13.5" thickTop="1" thickBot="1"/>
    <row r="9749" s="32" customFormat="1" ht="13.5" thickTop="1" thickBot="1"/>
    <row r="9750" s="32" customFormat="1" ht="13.5" thickTop="1" thickBot="1"/>
    <row r="9751" s="32" customFormat="1" ht="13.5" thickTop="1" thickBot="1"/>
    <row r="9752" s="32" customFormat="1" ht="13.5" thickTop="1" thickBot="1"/>
    <row r="9753" s="32" customFormat="1" ht="13.5" thickTop="1" thickBot="1"/>
    <row r="9754" s="32" customFormat="1" ht="13.5" thickTop="1" thickBot="1"/>
    <row r="9755" s="32" customFormat="1" ht="13.5" thickTop="1" thickBot="1"/>
    <row r="9756" s="32" customFormat="1" ht="13.5" thickTop="1" thickBot="1"/>
    <row r="9757" s="32" customFormat="1" ht="13.5" thickTop="1" thickBot="1"/>
    <row r="9758" s="32" customFormat="1" ht="13.5" thickTop="1" thickBot="1"/>
    <row r="9759" s="32" customFormat="1" ht="13.5" thickTop="1" thickBot="1"/>
    <row r="9760" s="32" customFormat="1" ht="13.5" thickTop="1" thickBot="1"/>
    <row r="9761" s="32" customFormat="1" ht="13.5" thickTop="1" thickBot="1"/>
    <row r="9762" s="32" customFormat="1" ht="13.5" thickTop="1" thickBot="1"/>
    <row r="9763" s="32" customFormat="1" ht="13.5" thickTop="1" thickBot="1"/>
    <row r="9764" s="32" customFormat="1" ht="13.5" thickTop="1" thickBot="1"/>
    <row r="9765" s="32" customFormat="1" ht="13.5" thickTop="1" thickBot="1"/>
    <row r="9766" s="32" customFormat="1" ht="13.5" thickTop="1" thickBot="1"/>
    <row r="9767" s="32" customFormat="1" ht="13.5" thickTop="1" thickBot="1"/>
    <row r="9768" s="32" customFormat="1" ht="13.5" thickTop="1" thickBot="1"/>
    <row r="9769" s="32" customFormat="1" ht="13.5" thickTop="1" thickBot="1"/>
    <row r="9770" s="32" customFormat="1" ht="13.5" thickTop="1" thickBot="1"/>
    <row r="9771" s="32" customFormat="1" ht="13.5" thickTop="1" thickBot="1"/>
    <row r="9772" s="32" customFormat="1" ht="13.5" thickTop="1" thickBot="1"/>
    <row r="9773" s="32" customFormat="1" ht="13.5" thickTop="1" thickBot="1"/>
    <row r="9774" s="32" customFormat="1" ht="13.5" thickTop="1" thickBot="1"/>
    <row r="9775" s="32" customFormat="1" ht="13.5" thickTop="1" thickBot="1"/>
    <row r="9776" s="32" customFormat="1" ht="13.5" thickTop="1" thickBot="1"/>
    <row r="9777" s="32" customFormat="1" ht="13.5" thickTop="1" thickBot="1"/>
    <row r="9778" s="32" customFormat="1" ht="13.5" thickTop="1" thickBot="1"/>
    <row r="9779" s="32" customFormat="1" ht="13.5" thickTop="1" thickBot="1"/>
    <row r="9780" s="32" customFormat="1" ht="13.5" thickTop="1" thickBot="1"/>
    <row r="9781" s="32" customFormat="1" ht="13.5" thickTop="1" thickBot="1"/>
    <row r="9782" s="32" customFormat="1" ht="13.5" thickTop="1" thickBot="1"/>
    <row r="9783" s="32" customFormat="1" ht="13.5" thickTop="1" thickBot="1"/>
    <row r="9784" s="32" customFormat="1" ht="13.5" thickTop="1" thickBot="1"/>
    <row r="9785" s="32" customFormat="1" ht="13.5" thickTop="1" thickBot="1"/>
    <row r="9786" s="32" customFormat="1" ht="13.5" thickTop="1" thickBot="1"/>
    <row r="9787" s="32" customFormat="1" ht="13.5" thickTop="1" thickBot="1"/>
    <row r="9788" s="32" customFormat="1" ht="13.5" thickTop="1" thickBot="1"/>
    <row r="9789" s="32" customFormat="1" ht="13.5" thickTop="1" thickBot="1"/>
    <row r="9790" s="32" customFormat="1" ht="13.5" thickTop="1" thickBot="1"/>
    <row r="9791" s="32" customFormat="1" ht="13.5" thickTop="1" thickBot="1"/>
    <row r="9792" s="32" customFormat="1" ht="13.5" thickTop="1" thickBot="1"/>
    <row r="9793" s="32" customFormat="1" ht="13.5" thickTop="1" thickBot="1"/>
    <row r="9794" s="32" customFormat="1" ht="13.5" thickTop="1" thickBot="1"/>
    <row r="9795" s="32" customFormat="1" ht="13.5" thickTop="1" thickBot="1"/>
    <row r="9796" s="32" customFormat="1" ht="13.5" thickTop="1" thickBot="1"/>
    <row r="9797" s="32" customFormat="1" ht="13.5" thickTop="1" thickBot="1"/>
    <row r="9798" s="32" customFormat="1" ht="13" thickTop="1"/>
    <row r="9799" s="32" customFormat="1"/>
    <row r="9800" s="32" customFormat="1"/>
    <row r="9801" s="32" customFormat="1"/>
    <row r="9802" s="32" customFormat="1"/>
    <row r="9803" s="32" customFormat="1"/>
    <row r="9804" s="32" customFormat="1"/>
    <row r="9805" s="32" customFormat="1"/>
    <row r="9806" s="32" customFormat="1"/>
    <row r="9807" s="32" customFormat="1"/>
    <row r="9808" s="32" customFormat="1"/>
    <row r="9809" s="32" customFormat="1"/>
    <row r="9810" s="32" customFormat="1"/>
    <row r="9811" s="32" customFormat="1" ht="13" thickBot="1"/>
    <row r="9812" s="32" customFormat="1" ht="13.5" thickTop="1" thickBot="1"/>
    <row r="9813" s="32" customFormat="1" ht="13.5" thickTop="1" thickBot="1"/>
    <row r="9814" s="32" customFormat="1" ht="13.5" thickTop="1" thickBot="1"/>
    <row r="9815" s="32" customFormat="1" ht="13.5" thickTop="1" thickBot="1"/>
    <row r="9816" s="32" customFormat="1" ht="13.5" thickTop="1" thickBot="1"/>
    <row r="9817" s="32" customFormat="1" ht="13.5" thickTop="1" thickBot="1"/>
    <row r="9818" s="32" customFormat="1" ht="13.5" thickTop="1" thickBot="1"/>
    <row r="9819" s="32" customFormat="1" ht="13.5" thickTop="1" thickBot="1"/>
    <row r="9820" s="32" customFormat="1" ht="13.5" thickTop="1" thickBot="1"/>
    <row r="9821" s="32" customFormat="1" ht="13.5" thickTop="1" thickBot="1"/>
    <row r="9822" s="32" customFormat="1" ht="13.5" thickTop="1" thickBot="1"/>
    <row r="9823" s="32" customFormat="1" ht="13.5" thickTop="1" thickBot="1"/>
    <row r="9824" s="32" customFormat="1" ht="13.5" thickTop="1" thickBot="1"/>
    <row r="9825" s="32" customFormat="1" ht="13.5" thickTop="1" thickBot="1"/>
    <row r="9826" s="32" customFormat="1" ht="13.5" thickTop="1" thickBot="1"/>
    <row r="9827" s="32" customFormat="1" ht="13.5" thickTop="1" thickBot="1"/>
    <row r="9828" s="32" customFormat="1" ht="13.5" thickTop="1" thickBot="1"/>
    <row r="9829" s="32" customFormat="1" ht="13.5" thickTop="1" thickBot="1"/>
    <row r="9830" s="32" customFormat="1" ht="13.5" thickTop="1" thickBot="1"/>
    <row r="9831" s="32" customFormat="1" ht="13.5" thickTop="1" thickBot="1"/>
    <row r="9832" s="32" customFormat="1" ht="13.5" thickTop="1" thickBot="1"/>
    <row r="9833" s="32" customFormat="1" ht="13.5" thickTop="1" thickBot="1"/>
    <row r="9834" s="32" customFormat="1" ht="13.5" thickTop="1" thickBot="1"/>
    <row r="9835" s="32" customFormat="1" ht="13.5" thickTop="1" thickBot="1"/>
    <row r="9836" s="32" customFormat="1" ht="13.5" thickTop="1" thickBot="1"/>
    <row r="9837" s="32" customFormat="1" ht="13.5" thickTop="1" thickBot="1"/>
    <row r="9838" s="32" customFormat="1" ht="13.5" thickTop="1" thickBot="1"/>
    <row r="9839" s="32" customFormat="1" ht="13.5" thickTop="1" thickBot="1"/>
    <row r="9840" s="32" customFormat="1" ht="13.5" thickTop="1" thickBot="1"/>
    <row r="9841" s="32" customFormat="1" ht="13.5" thickTop="1" thickBot="1"/>
    <row r="9842" s="32" customFormat="1" ht="13.5" thickTop="1" thickBot="1"/>
    <row r="9843" s="32" customFormat="1" ht="13.5" thickTop="1" thickBot="1"/>
    <row r="9844" s="32" customFormat="1" ht="13.5" thickTop="1" thickBot="1"/>
    <row r="9845" s="32" customFormat="1" ht="13.5" thickTop="1" thickBot="1"/>
    <row r="9846" s="32" customFormat="1" ht="13.5" thickTop="1" thickBot="1"/>
    <row r="9847" s="32" customFormat="1" ht="13.5" thickTop="1" thickBot="1"/>
    <row r="9848" s="32" customFormat="1" ht="13.5" thickTop="1" thickBot="1"/>
    <row r="9849" s="32" customFormat="1" ht="13.5" thickTop="1" thickBot="1"/>
    <row r="9850" s="32" customFormat="1" ht="13.5" thickTop="1" thickBot="1"/>
    <row r="9851" s="32" customFormat="1" ht="13.5" thickTop="1" thickBot="1"/>
    <row r="9852" s="32" customFormat="1" ht="13.5" thickTop="1" thickBot="1"/>
    <row r="9853" s="32" customFormat="1" ht="13.5" thickTop="1" thickBot="1"/>
    <row r="9854" s="32" customFormat="1" ht="13.5" thickTop="1" thickBot="1"/>
    <row r="9855" s="32" customFormat="1" ht="13.5" thickTop="1" thickBot="1"/>
    <row r="9856" s="32" customFormat="1" ht="13.5" thickTop="1" thickBot="1"/>
    <row r="9857" s="32" customFormat="1" ht="13.5" thickTop="1" thickBot="1"/>
    <row r="9858" s="32" customFormat="1" ht="13.5" thickTop="1" thickBot="1"/>
    <row r="9859" s="32" customFormat="1" ht="13.5" thickTop="1" thickBot="1"/>
    <row r="9860" s="32" customFormat="1" ht="13.5" thickTop="1" thickBot="1"/>
    <row r="9861" s="32" customFormat="1" ht="13.5" thickTop="1" thickBot="1"/>
    <row r="9862" s="32" customFormat="1" ht="13.5" thickTop="1" thickBot="1"/>
    <row r="9863" s="32" customFormat="1" ht="13.5" thickTop="1" thickBot="1"/>
    <row r="9864" s="32" customFormat="1" ht="13.5" thickTop="1" thickBot="1"/>
    <row r="9865" s="32" customFormat="1" ht="13.5" thickTop="1" thickBot="1"/>
    <row r="9866" s="32" customFormat="1" ht="13.5" thickTop="1" thickBot="1"/>
    <row r="9867" s="32" customFormat="1" ht="13.5" thickTop="1" thickBot="1"/>
    <row r="9868" s="32" customFormat="1" ht="13" thickTop="1"/>
    <row r="9869" s="32" customFormat="1"/>
    <row r="9870" s="32" customFormat="1"/>
    <row r="9871" s="32" customFormat="1"/>
    <row r="9872" s="32" customFormat="1"/>
    <row r="9873" s="32" customFormat="1"/>
    <row r="9874" s="32" customFormat="1"/>
    <row r="9875" s="32" customFormat="1"/>
    <row r="9876" s="32" customFormat="1"/>
    <row r="9877" s="32" customFormat="1"/>
    <row r="9878" s="32" customFormat="1"/>
    <row r="9879" s="32" customFormat="1"/>
    <row r="9880" s="32" customFormat="1"/>
    <row r="9881" s="32" customFormat="1" ht="13" thickBot="1"/>
    <row r="9882" s="32" customFormat="1" ht="13.5" thickTop="1" thickBot="1"/>
    <row r="9883" s="32" customFormat="1" ht="13.5" thickTop="1" thickBot="1"/>
    <row r="9884" s="32" customFormat="1" ht="13.5" thickTop="1" thickBot="1"/>
    <row r="9885" s="32" customFormat="1" ht="13.5" thickTop="1" thickBot="1"/>
    <row r="9886" s="32" customFormat="1" ht="13.5" thickTop="1" thickBot="1"/>
    <row r="9887" s="32" customFormat="1" ht="13.5" thickTop="1" thickBot="1"/>
    <row r="9888" s="32" customFormat="1" ht="13.5" thickTop="1" thickBot="1"/>
    <row r="9889" s="32" customFormat="1" ht="13.5" thickTop="1" thickBot="1"/>
    <row r="9890" s="32" customFormat="1" ht="13.5" thickTop="1" thickBot="1"/>
    <row r="9891" s="32" customFormat="1" ht="13.5" thickTop="1" thickBot="1"/>
    <row r="9892" s="32" customFormat="1" ht="13.5" thickTop="1" thickBot="1"/>
    <row r="9893" s="32" customFormat="1" ht="13.5" thickTop="1" thickBot="1"/>
    <row r="9894" s="32" customFormat="1" ht="13.5" thickTop="1" thickBot="1"/>
    <row r="9895" s="32" customFormat="1" ht="13.5" thickTop="1" thickBot="1"/>
    <row r="9896" s="32" customFormat="1" ht="13.5" thickTop="1" thickBot="1"/>
    <row r="9897" s="32" customFormat="1" ht="13.5" thickTop="1" thickBot="1"/>
    <row r="9898" s="32" customFormat="1" ht="13.5" thickTop="1" thickBot="1"/>
    <row r="9899" s="32" customFormat="1" ht="13.5" thickTop="1" thickBot="1"/>
    <row r="9900" s="32" customFormat="1" ht="13.5" thickTop="1" thickBot="1"/>
    <row r="9901" s="32" customFormat="1" ht="13.5" thickTop="1" thickBot="1"/>
    <row r="9902" s="32" customFormat="1" ht="13.5" thickTop="1" thickBot="1"/>
    <row r="9903" s="32" customFormat="1" ht="13.5" thickTop="1" thickBot="1"/>
    <row r="9904" s="32" customFormat="1" ht="13.5" thickTop="1" thickBot="1"/>
    <row r="9905" s="32" customFormat="1" ht="13.5" thickTop="1" thickBot="1"/>
    <row r="9906" s="32" customFormat="1" ht="13.5" thickTop="1" thickBot="1"/>
    <row r="9907" s="32" customFormat="1" ht="13.5" thickTop="1" thickBot="1"/>
    <row r="9908" s="32" customFormat="1" ht="13.5" thickTop="1" thickBot="1"/>
    <row r="9909" s="32" customFormat="1" ht="13.5" thickTop="1" thickBot="1"/>
    <row r="9910" s="32" customFormat="1" ht="13.5" thickTop="1" thickBot="1"/>
    <row r="9911" s="32" customFormat="1" ht="13.5" thickTop="1" thickBot="1"/>
    <row r="9912" s="32" customFormat="1" ht="13.5" thickTop="1" thickBot="1"/>
    <row r="9913" s="32" customFormat="1" ht="13.5" thickTop="1" thickBot="1"/>
    <row r="9914" s="32" customFormat="1" ht="13.5" thickTop="1" thickBot="1"/>
    <row r="9915" s="32" customFormat="1" ht="13.5" thickTop="1" thickBot="1"/>
    <row r="9916" s="32" customFormat="1" ht="13.5" thickTop="1" thickBot="1"/>
    <row r="9917" s="32" customFormat="1" ht="13.5" thickTop="1" thickBot="1"/>
    <row r="9918" s="32" customFormat="1" ht="13.5" thickTop="1" thickBot="1"/>
    <row r="9919" s="32" customFormat="1" ht="13.5" thickTop="1" thickBot="1"/>
    <row r="9920" s="32" customFormat="1" ht="13.5" thickTop="1" thickBot="1"/>
    <row r="9921" s="32" customFormat="1" ht="13.5" thickTop="1" thickBot="1"/>
    <row r="9922" s="32" customFormat="1" ht="13.5" thickTop="1" thickBot="1"/>
    <row r="9923" s="32" customFormat="1" ht="13.5" thickTop="1" thickBot="1"/>
    <row r="9924" s="32" customFormat="1" ht="13.5" thickTop="1" thickBot="1"/>
    <row r="9925" s="32" customFormat="1" ht="13.5" thickTop="1" thickBot="1"/>
    <row r="9926" s="32" customFormat="1" ht="13.5" thickTop="1" thickBot="1"/>
    <row r="9927" s="32" customFormat="1" ht="13.5" thickTop="1" thickBot="1"/>
    <row r="9928" s="32" customFormat="1" ht="13.5" thickTop="1" thickBot="1"/>
    <row r="9929" s="32" customFormat="1" ht="13.5" thickTop="1" thickBot="1"/>
    <row r="9930" s="32" customFormat="1" ht="13.5" thickTop="1" thickBot="1"/>
    <row r="9931" s="32" customFormat="1" ht="13.5" thickTop="1" thickBot="1"/>
    <row r="9932" s="32" customFormat="1" ht="13.5" thickTop="1" thickBot="1"/>
    <row r="9933" s="32" customFormat="1" ht="13.5" thickTop="1" thickBot="1"/>
    <row r="9934" s="32" customFormat="1" ht="13.5" thickTop="1" thickBot="1"/>
    <row r="9935" s="32" customFormat="1" ht="13.5" thickTop="1" thickBot="1"/>
    <row r="9936" s="32" customFormat="1" ht="13.5" thickTop="1" thickBot="1"/>
    <row r="9937" s="32" customFormat="1" ht="13.5" thickTop="1" thickBot="1"/>
    <row r="9938" s="32" customFormat="1" ht="13" thickTop="1"/>
    <row r="9939" s="32" customFormat="1"/>
    <row r="9940" s="32" customFormat="1"/>
    <row r="9941" s="32" customFormat="1"/>
    <row r="9942" s="32" customFormat="1"/>
    <row r="9943" s="32" customFormat="1"/>
    <row r="9944" s="32" customFormat="1"/>
    <row r="9945" s="32" customFormat="1"/>
    <row r="9946" s="32" customFormat="1"/>
    <row r="9947" s="32" customFormat="1"/>
    <row r="9948" s="32" customFormat="1"/>
    <row r="9949" s="32" customFormat="1"/>
    <row r="9950" s="32" customFormat="1"/>
    <row r="9951" s="32" customFormat="1" ht="13" thickBot="1"/>
    <row r="9952" s="32" customFormat="1" ht="13.5" thickTop="1" thickBot="1"/>
    <row r="9953" s="32" customFormat="1" ht="13.5" thickTop="1" thickBot="1"/>
    <row r="9954" s="32" customFormat="1" ht="13.5" thickTop="1" thickBot="1"/>
    <row r="9955" s="32" customFormat="1" ht="13.5" thickTop="1" thickBot="1"/>
    <row r="9956" s="32" customFormat="1" ht="13.5" thickTop="1" thickBot="1"/>
    <row r="9957" s="32" customFormat="1" ht="13.5" thickTop="1" thickBot="1"/>
    <row r="9958" s="32" customFormat="1" ht="13.5" thickTop="1" thickBot="1"/>
    <row r="9959" s="32" customFormat="1" ht="13.5" thickTop="1" thickBot="1"/>
    <row r="9960" s="32" customFormat="1" ht="13.5" thickTop="1" thickBot="1"/>
    <row r="9961" s="32" customFormat="1" ht="13.5" thickTop="1" thickBot="1"/>
    <row r="9962" s="32" customFormat="1" ht="13.5" thickTop="1" thickBot="1"/>
    <row r="9963" s="32" customFormat="1" ht="13.5" thickTop="1" thickBot="1"/>
    <row r="9964" s="32" customFormat="1" ht="13.5" thickTop="1" thickBot="1"/>
    <row r="9965" s="32" customFormat="1" ht="13.5" thickTop="1" thickBot="1"/>
    <row r="9966" s="32" customFormat="1" ht="13.5" thickTop="1" thickBot="1"/>
    <row r="9967" s="32" customFormat="1" ht="13.5" thickTop="1" thickBot="1"/>
    <row r="9968" s="32" customFormat="1" ht="13.5" thickTop="1" thickBot="1"/>
    <row r="9969" s="32" customFormat="1" ht="13.5" thickTop="1" thickBot="1"/>
    <row r="9970" s="32" customFormat="1" ht="13.5" thickTop="1" thickBot="1"/>
    <row r="9971" s="32" customFormat="1" ht="13.5" thickTop="1" thickBot="1"/>
    <row r="9972" s="32" customFormat="1" ht="13.5" thickTop="1" thickBot="1"/>
    <row r="9973" s="32" customFormat="1" ht="13.5" thickTop="1" thickBot="1"/>
    <row r="9974" s="32" customFormat="1" ht="13.5" thickTop="1" thickBot="1"/>
    <row r="9975" s="32" customFormat="1" ht="13.5" thickTop="1" thickBot="1"/>
    <row r="9976" s="32" customFormat="1" ht="13.5" thickTop="1" thickBot="1"/>
    <row r="9977" s="32" customFormat="1" ht="13.5" thickTop="1" thickBot="1"/>
    <row r="9978" s="32" customFormat="1" ht="13.5" thickTop="1" thickBot="1"/>
    <row r="9979" s="32" customFormat="1" ht="13.5" thickTop="1" thickBot="1"/>
    <row r="9980" s="32" customFormat="1" ht="13.5" thickTop="1" thickBot="1"/>
    <row r="9981" s="32" customFormat="1" ht="13.5" thickTop="1" thickBot="1"/>
    <row r="9982" s="32" customFormat="1" ht="13.5" thickTop="1" thickBot="1"/>
    <row r="9983" s="32" customFormat="1" ht="13.5" thickTop="1" thickBot="1"/>
    <row r="9984" s="32" customFormat="1" ht="13.5" thickTop="1" thickBot="1"/>
    <row r="9985" s="32" customFormat="1" ht="13.5" thickTop="1" thickBot="1"/>
    <row r="9986" s="32" customFormat="1" ht="13.5" thickTop="1" thickBot="1"/>
    <row r="9987" s="32" customFormat="1" ht="13.5" thickTop="1" thickBot="1"/>
    <row r="9988" s="32" customFormat="1" ht="13.5" thickTop="1" thickBot="1"/>
    <row r="9989" s="32" customFormat="1" ht="13.5" thickTop="1" thickBot="1"/>
    <row r="9990" s="32" customFormat="1" ht="13.5" thickTop="1" thickBot="1"/>
    <row r="9991" s="32" customFormat="1" ht="13.5" thickTop="1" thickBot="1"/>
    <row r="9992" s="32" customFormat="1" ht="13.5" thickTop="1" thickBot="1"/>
    <row r="9993" s="32" customFormat="1" ht="13.5" thickTop="1" thickBot="1"/>
    <row r="9994" s="32" customFormat="1" ht="13.5" thickTop="1" thickBot="1"/>
    <row r="9995" s="32" customFormat="1" ht="13.5" thickTop="1" thickBot="1"/>
    <row r="9996" s="32" customFormat="1" ht="13.5" thickTop="1" thickBot="1"/>
    <row r="9997" s="32" customFormat="1" ht="13.5" thickTop="1" thickBot="1"/>
    <row r="9998" s="32" customFormat="1" ht="13.5" thickTop="1" thickBot="1"/>
    <row r="9999" s="32" customFormat="1" ht="13.5" thickTop="1" thickBot="1"/>
    <row r="10000" s="32" customFormat="1" ht="13.5" thickTop="1" thickBot="1"/>
    <row r="10001" s="32" customFormat="1" ht="13.5" thickTop="1" thickBot="1"/>
    <row r="10002" s="32" customFormat="1" ht="13.5" thickTop="1" thickBot="1"/>
    <row r="10003" s="32" customFormat="1" ht="13.5" thickTop="1" thickBot="1"/>
    <row r="10004" s="32" customFormat="1" ht="13.5" thickTop="1" thickBot="1"/>
    <row r="10005" s="32" customFormat="1" ht="13.5" thickTop="1" thickBot="1"/>
    <row r="10006" s="32" customFormat="1" ht="13.5" thickTop="1" thickBot="1"/>
    <row r="10007" s="32" customFormat="1" ht="13.5" thickTop="1" thickBot="1"/>
    <row r="10008" s="32" customFormat="1" ht="13" thickTop="1"/>
    <row r="10009" s="32" customFormat="1"/>
    <row r="10010" s="32" customFormat="1"/>
    <row r="10011" s="32" customFormat="1"/>
    <row r="10012" s="32" customFormat="1"/>
    <row r="10013" s="32" customFormat="1"/>
    <row r="10014" s="32" customFormat="1"/>
    <row r="10015" s="32" customFormat="1"/>
    <row r="10016" s="32" customFormat="1"/>
    <row r="10017" s="32" customFormat="1"/>
    <row r="10018" s="32" customFormat="1"/>
    <row r="10019" s="32" customFormat="1"/>
    <row r="10020" s="32" customFormat="1"/>
    <row r="10021" s="32" customFormat="1" ht="13" thickBot="1"/>
    <row r="10022" s="32" customFormat="1" ht="13.5" thickTop="1" thickBot="1"/>
    <row r="10023" s="32" customFormat="1" ht="13.5" thickTop="1" thickBot="1"/>
    <row r="10024" s="32" customFormat="1" ht="13.5" thickTop="1" thickBot="1"/>
    <row r="10025" s="32" customFormat="1" ht="13.5" thickTop="1" thickBot="1"/>
    <row r="10026" s="32" customFormat="1" ht="13.5" thickTop="1" thickBot="1"/>
    <row r="10027" s="32" customFormat="1" ht="13.5" thickTop="1" thickBot="1"/>
    <row r="10028" s="32" customFormat="1" ht="13.5" thickTop="1" thickBot="1"/>
    <row r="10029" s="32" customFormat="1" ht="13.5" thickTop="1" thickBot="1"/>
    <row r="10030" s="32" customFormat="1" ht="13.5" thickTop="1" thickBot="1"/>
    <row r="10031" s="32" customFormat="1" ht="13.5" thickTop="1" thickBot="1"/>
    <row r="10032" s="32" customFormat="1" ht="13.5" thickTop="1" thickBot="1"/>
    <row r="10033" s="32" customFormat="1" ht="13.5" thickTop="1" thickBot="1"/>
    <row r="10034" s="32" customFormat="1" ht="13.5" thickTop="1" thickBot="1"/>
    <row r="10035" s="32" customFormat="1" ht="13.5" thickTop="1" thickBot="1"/>
    <row r="10036" s="32" customFormat="1" ht="13.5" thickTop="1" thickBot="1"/>
    <row r="10037" s="32" customFormat="1" ht="13.5" thickTop="1" thickBot="1"/>
    <row r="10038" s="32" customFormat="1" ht="13.5" thickTop="1" thickBot="1"/>
    <row r="10039" s="32" customFormat="1" ht="13.5" thickTop="1" thickBot="1"/>
    <row r="10040" s="32" customFormat="1" ht="13.5" thickTop="1" thickBot="1"/>
    <row r="10041" s="32" customFormat="1" ht="13.5" thickTop="1" thickBot="1"/>
    <row r="10042" s="32" customFormat="1" ht="13.5" thickTop="1" thickBot="1"/>
    <row r="10043" s="32" customFormat="1" ht="13.5" thickTop="1" thickBot="1"/>
    <row r="10044" s="32" customFormat="1" ht="13.5" thickTop="1" thickBot="1"/>
    <row r="10045" s="32" customFormat="1" ht="13.5" thickTop="1" thickBot="1"/>
    <row r="10046" s="32" customFormat="1" ht="13.5" thickTop="1" thickBot="1"/>
    <row r="10047" s="32" customFormat="1" ht="13.5" thickTop="1" thickBot="1"/>
    <row r="10048" s="32" customFormat="1" ht="13.5" thickTop="1" thickBot="1"/>
    <row r="10049" s="32" customFormat="1" ht="13.5" thickTop="1" thickBot="1"/>
    <row r="10050" s="32" customFormat="1" ht="13.5" thickTop="1" thickBot="1"/>
    <row r="10051" s="32" customFormat="1" ht="13.5" thickTop="1" thickBot="1"/>
    <row r="10052" s="32" customFormat="1" ht="13.5" thickTop="1" thickBot="1"/>
    <row r="10053" s="32" customFormat="1" ht="13.5" thickTop="1" thickBot="1"/>
    <row r="10054" s="32" customFormat="1" ht="13.5" thickTop="1" thickBot="1"/>
    <row r="10055" s="32" customFormat="1" ht="13.5" thickTop="1" thickBot="1"/>
    <row r="10056" s="32" customFormat="1" ht="13.5" thickTop="1" thickBot="1"/>
    <row r="10057" s="32" customFormat="1" ht="13.5" thickTop="1" thickBot="1"/>
    <row r="10058" s="32" customFormat="1" ht="13.5" thickTop="1" thickBot="1"/>
    <row r="10059" s="32" customFormat="1" ht="13.5" thickTop="1" thickBot="1"/>
    <row r="10060" s="32" customFormat="1" ht="13.5" thickTop="1" thickBot="1"/>
    <row r="10061" s="32" customFormat="1" ht="13.5" thickTop="1" thickBot="1"/>
    <row r="10062" s="32" customFormat="1" ht="13.5" thickTop="1" thickBot="1"/>
    <row r="10063" s="32" customFormat="1" ht="13.5" thickTop="1" thickBot="1"/>
    <row r="10064" s="32" customFormat="1" ht="13.5" thickTop="1" thickBot="1"/>
    <row r="10065" s="32" customFormat="1" ht="13.5" thickTop="1" thickBot="1"/>
    <row r="10066" s="32" customFormat="1" ht="13.5" thickTop="1" thickBot="1"/>
    <row r="10067" s="32" customFormat="1" ht="13.5" thickTop="1" thickBot="1"/>
    <row r="10068" s="32" customFormat="1" ht="13.5" thickTop="1" thickBot="1"/>
    <row r="10069" s="32" customFormat="1" ht="13.5" thickTop="1" thickBot="1"/>
    <row r="10070" s="32" customFormat="1" ht="13.5" thickTop="1" thickBot="1"/>
    <row r="10071" s="32" customFormat="1" ht="13.5" thickTop="1" thickBot="1"/>
    <row r="10072" s="32" customFormat="1" ht="13.5" thickTop="1" thickBot="1"/>
    <row r="10073" s="32" customFormat="1" ht="13.5" thickTop="1" thickBot="1"/>
    <row r="10074" s="32" customFormat="1" ht="13.5" thickTop="1" thickBot="1"/>
    <row r="10075" s="32" customFormat="1" ht="13.5" thickTop="1" thickBot="1"/>
    <row r="10076" s="32" customFormat="1" ht="13.5" thickTop="1" thickBot="1"/>
    <row r="10077" s="32" customFormat="1" ht="13.5" thickTop="1" thickBot="1"/>
    <row r="10078" s="32" customFormat="1" ht="13" thickTop="1"/>
    <row r="10079" s="32" customFormat="1"/>
    <row r="10080" s="32" customFormat="1"/>
    <row r="10081" s="32" customFormat="1"/>
    <row r="10082" s="32" customFormat="1"/>
    <row r="10083" s="32" customFormat="1"/>
    <row r="10084" s="32" customFormat="1"/>
    <row r="10085" s="32" customFormat="1"/>
    <row r="10086" s="32" customFormat="1"/>
    <row r="10087" s="32" customFormat="1"/>
    <row r="10088" s="32" customFormat="1"/>
    <row r="10089" s="32" customFormat="1"/>
    <row r="10090" s="32" customFormat="1"/>
    <row r="10091" s="32" customFormat="1" ht="13" thickBot="1"/>
    <row r="10092" s="32" customFormat="1" ht="13.5" thickTop="1" thickBot="1"/>
    <row r="10093" s="32" customFormat="1" ht="13.5" thickTop="1" thickBot="1"/>
    <row r="10094" s="32" customFormat="1" ht="13.5" thickTop="1" thickBot="1"/>
    <row r="10095" s="32" customFormat="1" ht="13.5" thickTop="1" thickBot="1"/>
    <row r="10096" s="32" customFormat="1" ht="13.5" thickTop="1" thickBot="1"/>
    <row r="10097" s="32" customFormat="1" ht="13.5" thickTop="1" thickBot="1"/>
    <row r="10098" s="32" customFormat="1" ht="13.5" thickTop="1" thickBot="1"/>
    <row r="10099" s="32" customFormat="1" ht="13.5" thickTop="1" thickBot="1"/>
    <row r="10100" s="32" customFormat="1" ht="13.5" thickTop="1" thickBot="1"/>
    <row r="10101" s="32" customFormat="1" ht="13.5" thickTop="1" thickBot="1"/>
    <row r="10102" s="32" customFormat="1" ht="13.5" thickTop="1" thickBot="1"/>
    <row r="10103" s="32" customFormat="1" ht="13.5" thickTop="1" thickBot="1"/>
    <row r="10104" s="32" customFormat="1" ht="13.5" thickTop="1" thickBot="1"/>
    <row r="10105" s="32" customFormat="1" ht="13.5" thickTop="1" thickBot="1"/>
    <row r="10106" s="32" customFormat="1" ht="13.5" thickTop="1" thickBot="1"/>
    <row r="10107" s="32" customFormat="1" ht="13.5" thickTop="1" thickBot="1"/>
    <row r="10108" s="32" customFormat="1" ht="13.5" thickTop="1" thickBot="1"/>
    <row r="10109" s="32" customFormat="1" ht="13.5" thickTop="1" thickBot="1"/>
    <row r="10110" s="32" customFormat="1" ht="13.5" thickTop="1" thickBot="1"/>
    <row r="10111" s="32" customFormat="1" ht="13.5" thickTop="1" thickBot="1"/>
    <row r="10112" s="32" customFormat="1" ht="13.5" thickTop="1" thickBot="1"/>
    <row r="10113" s="32" customFormat="1" ht="13.5" thickTop="1" thickBot="1"/>
    <row r="10114" s="32" customFormat="1" ht="13.5" thickTop="1" thickBot="1"/>
    <row r="10115" s="32" customFormat="1" ht="13.5" thickTop="1" thickBot="1"/>
    <row r="10116" s="32" customFormat="1" ht="13.5" thickTop="1" thickBot="1"/>
    <row r="10117" s="32" customFormat="1" ht="13.5" thickTop="1" thickBot="1"/>
    <row r="10118" s="32" customFormat="1" ht="13.5" thickTop="1" thickBot="1"/>
    <row r="10119" s="32" customFormat="1" ht="13.5" thickTop="1" thickBot="1"/>
    <row r="10120" s="32" customFormat="1" ht="13.5" thickTop="1" thickBot="1"/>
    <row r="10121" s="32" customFormat="1" ht="13.5" thickTop="1" thickBot="1"/>
    <row r="10122" s="32" customFormat="1" ht="13.5" thickTop="1" thickBot="1"/>
    <row r="10123" s="32" customFormat="1" ht="13.5" thickTop="1" thickBot="1"/>
    <row r="10124" s="32" customFormat="1" ht="13.5" thickTop="1" thickBot="1"/>
    <row r="10125" s="32" customFormat="1" ht="13.5" thickTop="1" thickBot="1"/>
    <row r="10126" s="32" customFormat="1" ht="13.5" thickTop="1" thickBot="1"/>
    <row r="10127" s="32" customFormat="1" ht="13.5" thickTop="1" thickBot="1"/>
    <row r="10128" s="32" customFormat="1" ht="13.5" thickTop="1" thickBot="1"/>
    <row r="10129" s="32" customFormat="1" ht="13.5" thickTop="1" thickBot="1"/>
    <row r="10130" s="32" customFormat="1" ht="13.5" thickTop="1" thickBot="1"/>
    <row r="10131" s="32" customFormat="1" ht="13.5" thickTop="1" thickBot="1"/>
    <row r="10132" s="32" customFormat="1" ht="13.5" thickTop="1" thickBot="1"/>
    <row r="10133" s="32" customFormat="1" ht="13.5" thickTop="1" thickBot="1"/>
    <row r="10134" s="32" customFormat="1" ht="13.5" thickTop="1" thickBot="1"/>
    <row r="10135" s="32" customFormat="1" ht="13.5" thickTop="1" thickBot="1"/>
    <row r="10136" s="32" customFormat="1" ht="13.5" thickTop="1" thickBot="1"/>
    <row r="10137" s="32" customFormat="1" ht="13.5" thickTop="1" thickBot="1"/>
    <row r="10138" s="32" customFormat="1" ht="13.5" thickTop="1" thickBot="1"/>
    <row r="10139" s="32" customFormat="1" ht="13.5" thickTop="1" thickBot="1"/>
    <row r="10140" s="32" customFormat="1" ht="13.5" thickTop="1" thickBot="1"/>
    <row r="10141" s="32" customFormat="1" ht="13.5" thickTop="1" thickBot="1"/>
    <row r="10142" s="32" customFormat="1" ht="13.5" thickTop="1" thickBot="1"/>
    <row r="10143" s="32" customFormat="1" ht="13.5" thickTop="1" thickBot="1"/>
    <row r="10144" s="32" customFormat="1" ht="13.5" thickTop="1" thickBot="1"/>
    <row r="10145" s="32" customFormat="1" ht="13.5" thickTop="1" thickBot="1"/>
    <row r="10146" s="32" customFormat="1" ht="13.5" thickTop="1" thickBot="1"/>
    <row r="10147" s="32" customFormat="1" ht="13.5" thickTop="1" thickBot="1"/>
    <row r="10148" s="32" customFormat="1" ht="13" thickTop="1"/>
    <row r="10149" s="32" customFormat="1"/>
    <row r="10150" s="32" customFormat="1"/>
    <row r="10151" s="32" customFormat="1"/>
    <row r="10152" s="32" customFormat="1"/>
    <row r="10153" s="32" customFormat="1"/>
    <row r="10154" s="32" customFormat="1"/>
    <row r="10155" s="32" customFormat="1"/>
    <row r="10156" s="32" customFormat="1"/>
    <row r="10157" s="32" customFormat="1"/>
    <row r="10158" s="32" customFormat="1"/>
    <row r="10159" s="32" customFormat="1"/>
    <row r="10160" s="32" customFormat="1"/>
    <row r="10161" s="32" customFormat="1" ht="13" thickBot="1"/>
    <row r="10162" s="32" customFormat="1" ht="13.5" thickTop="1" thickBot="1"/>
    <row r="10163" s="32" customFormat="1" ht="13.5" thickTop="1" thickBot="1"/>
    <row r="10164" s="32" customFormat="1" ht="13.5" thickTop="1" thickBot="1"/>
    <row r="10165" s="32" customFormat="1" ht="13.5" thickTop="1" thickBot="1"/>
    <row r="10166" s="32" customFormat="1" ht="13.5" thickTop="1" thickBot="1"/>
    <row r="10167" s="32" customFormat="1" ht="13.5" thickTop="1" thickBot="1"/>
    <row r="10168" s="32" customFormat="1" ht="13.5" thickTop="1" thickBot="1"/>
    <row r="10169" s="32" customFormat="1" ht="13.5" thickTop="1" thickBot="1"/>
    <row r="10170" s="32" customFormat="1" ht="13.5" thickTop="1" thickBot="1"/>
    <row r="10171" s="32" customFormat="1" ht="13.5" thickTop="1" thickBot="1"/>
    <row r="10172" s="32" customFormat="1" ht="13.5" thickTop="1" thickBot="1"/>
    <row r="10173" s="32" customFormat="1" ht="13.5" thickTop="1" thickBot="1"/>
    <row r="10174" s="32" customFormat="1" ht="13.5" thickTop="1" thickBot="1"/>
    <row r="10175" s="32" customFormat="1" ht="13.5" thickTop="1" thickBot="1"/>
    <row r="10176" s="32" customFormat="1" ht="13.5" thickTop="1" thickBot="1"/>
    <row r="10177" s="32" customFormat="1" ht="13.5" thickTop="1" thickBot="1"/>
    <row r="10178" s="32" customFormat="1" ht="13.5" thickTop="1" thickBot="1"/>
    <row r="10179" s="32" customFormat="1" ht="13.5" thickTop="1" thickBot="1"/>
    <row r="10180" s="32" customFormat="1" ht="13.5" thickTop="1" thickBot="1"/>
    <row r="10181" s="32" customFormat="1" ht="13.5" thickTop="1" thickBot="1"/>
    <row r="10182" s="32" customFormat="1" ht="13.5" thickTop="1" thickBot="1"/>
    <row r="10183" s="32" customFormat="1" ht="13.5" thickTop="1" thickBot="1"/>
    <row r="10184" s="32" customFormat="1" ht="13.5" thickTop="1" thickBot="1"/>
    <row r="10185" s="32" customFormat="1" ht="13.5" thickTop="1" thickBot="1"/>
    <row r="10186" s="32" customFormat="1" ht="13.5" thickTop="1" thickBot="1"/>
    <row r="10187" s="32" customFormat="1" ht="13.5" thickTop="1" thickBot="1"/>
    <row r="10188" s="32" customFormat="1" ht="13.5" thickTop="1" thickBot="1"/>
    <row r="10189" s="32" customFormat="1" ht="13.5" thickTop="1" thickBot="1"/>
    <row r="10190" s="32" customFormat="1" ht="13.5" thickTop="1" thickBot="1"/>
    <row r="10191" s="32" customFormat="1" ht="13.5" thickTop="1" thickBot="1"/>
    <row r="10192" s="32" customFormat="1" ht="13.5" thickTop="1" thickBot="1"/>
    <row r="10193" s="32" customFormat="1" ht="13.5" thickTop="1" thickBot="1"/>
    <row r="10194" s="32" customFormat="1" ht="13.5" thickTop="1" thickBot="1"/>
    <row r="10195" s="32" customFormat="1" ht="13.5" thickTop="1" thickBot="1"/>
    <row r="10196" s="32" customFormat="1" ht="13.5" thickTop="1" thickBot="1"/>
    <row r="10197" s="32" customFormat="1" ht="13.5" thickTop="1" thickBot="1"/>
    <row r="10198" s="32" customFormat="1" ht="13.5" thickTop="1" thickBot="1"/>
    <row r="10199" s="32" customFormat="1" ht="13.5" thickTop="1" thickBot="1"/>
    <row r="10200" s="32" customFormat="1" ht="13.5" thickTop="1" thickBot="1"/>
    <row r="10201" s="32" customFormat="1" ht="13.5" thickTop="1" thickBot="1"/>
    <row r="10202" s="32" customFormat="1" ht="13.5" thickTop="1" thickBot="1"/>
    <row r="10203" s="32" customFormat="1" ht="13.5" thickTop="1" thickBot="1"/>
    <row r="10204" s="32" customFormat="1" ht="13.5" thickTop="1" thickBot="1"/>
    <row r="10205" s="32" customFormat="1" ht="13.5" thickTop="1" thickBot="1"/>
    <row r="10206" s="32" customFormat="1" ht="13.5" thickTop="1" thickBot="1"/>
    <row r="10207" s="32" customFormat="1" ht="13.5" thickTop="1" thickBot="1"/>
    <row r="10208" s="32" customFormat="1" ht="13.5" thickTop="1" thickBot="1"/>
    <row r="10209" s="32" customFormat="1" ht="13.5" thickTop="1" thickBot="1"/>
    <row r="10210" s="32" customFormat="1" ht="13.5" thickTop="1" thickBot="1"/>
    <row r="10211" s="32" customFormat="1" ht="13.5" thickTop="1" thickBot="1"/>
    <row r="10212" s="32" customFormat="1" ht="13.5" thickTop="1" thickBot="1"/>
    <row r="10213" s="32" customFormat="1" ht="13.5" thickTop="1" thickBot="1"/>
    <row r="10214" s="32" customFormat="1" ht="13.5" thickTop="1" thickBot="1"/>
    <row r="10215" s="32" customFormat="1" ht="13.5" thickTop="1" thickBot="1"/>
    <row r="10216" s="32" customFormat="1" ht="13.5" thickTop="1" thickBot="1"/>
    <row r="10217" s="32" customFormat="1" ht="13.5" thickTop="1" thickBot="1"/>
    <row r="10218" s="32" customFormat="1" ht="13" thickTop="1"/>
    <row r="10219" s="32" customFormat="1"/>
    <row r="10220" s="32" customFormat="1"/>
    <row r="10221" s="32" customFormat="1"/>
    <row r="10222" s="32" customFormat="1"/>
    <row r="10223" s="32" customFormat="1"/>
    <row r="10224" s="32" customFormat="1"/>
    <row r="10225" s="32" customFormat="1"/>
    <row r="10226" s="32" customFormat="1"/>
    <row r="10227" s="32" customFormat="1"/>
    <row r="10228" s="32" customFormat="1"/>
    <row r="10229" s="32" customFormat="1"/>
    <row r="10230" s="32" customFormat="1"/>
    <row r="10231" s="32" customFormat="1" ht="13" thickBot="1"/>
    <row r="10232" s="32" customFormat="1" ht="13.5" thickTop="1" thickBot="1"/>
    <row r="10233" s="32" customFormat="1" ht="13.5" thickTop="1" thickBot="1"/>
    <row r="10234" s="32" customFormat="1" ht="13.5" thickTop="1" thickBot="1"/>
    <row r="10235" s="32" customFormat="1" ht="13.5" thickTop="1" thickBot="1"/>
    <row r="10236" s="32" customFormat="1" ht="13.5" thickTop="1" thickBot="1"/>
    <row r="10237" s="32" customFormat="1" ht="13.5" thickTop="1" thickBot="1"/>
    <row r="10238" s="32" customFormat="1" ht="13.5" thickTop="1" thickBot="1"/>
    <row r="10239" s="32" customFormat="1" ht="13.5" thickTop="1" thickBot="1"/>
    <row r="10240" s="32" customFormat="1" ht="13.5" thickTop="1" thickBot="1"/>
    <row r="10241" s="32" customFormat="1" ht="13.5" thickTop="1" thickBot="1"/>
    <row r="10242" s="32" customFormat="1" ht="13.5" thickTop="1" thickBot="1"/>
    <row r="10243" s="32" customFormat="1" ht="13.5" thickTop="1" thickBot="1"/>
    <row r="10244" s="32" customFormat="1" ht="13.5" thickTop="1" thickBot="1"/>
    <row r="10245" s="32" customFormat="1" ht="13.5" thickTop="1" thickBot="1"/>
    <row r="10246" s="32" customFormat="1" ht="13.5" thickTop="1" thickBot="1"/>
    <row r="10247" s="32" customFormat="1" ht="13.5" thickTop="1" thickBot="1"/>
    <row r="10248" s="32" customFormat="1" ht="13.5" thickTop="1" thickBot="1"/>
    <row r="10249" s="32" customFormat="1" ht="13.5" thickTop="1" thickBot="1"/>
    <row r="10250" s="32" customFormat="1" ht="13.5" thickTop="1" thickBot="1"/>
    <row r="10251" s="32" customFormat="1" ht="13.5" thickTop="1" thickBot="1"/>
    <row r="10252" s="32" customFormat="1" ht="13.5" thickTop="1" thickBot="1"/>
    <row r="10253" s="32" customFormat="1" ht="13.5" thickTop="1" thickBot="1"/>
    <row r="10254" s="32" customFormat="1" ht="13.5" thickTop="1" thickBot="1"/>
    <row r="10255" s="32" customFormat="1" ht="13.5" thickTop="1" thickBot="1"/>
    <row r="10256" s="32" customFormat="1" ht="13.5" thickTop="1" thickBot="1"/>
    <row r="10257" s="32" customFormat="1" ht="13.5" thickTop="1" thickBot="1"/>
    <row r="10258" s="32" customFormat="1" ht="13.5" thickTop="1" thickBot="1"/>
    <row r="10259" s="32" customFormat="1" ht="13.5" thickTop="1" thickBot="1"/>
    <row r="10260" s="32" customFormat="1" ht="13.5" thickTop="1" thickBot="1"/>
    <row r="10261" s="32" customFormat="1" ht="13.5" thickTop="1" thickBot="1"/>
    <row r="10262" s="32" customFormat="1" ht="13.5" thickTop="1" thickBot="1"/>
    <row r="10263" s="32" customFormat="1" ht="13.5" thickTop="1" thickBot="1"/>
    <row r="10264" s="32" customFormat="1" ht="13.5" thickTop="1" thickBot="1"/>
    <row r="10265" s="32" customFormat="1" ht="13.5" thickTop="1" thickBot="1"/>
    <row r="10266" s="32" customFormat="1" ht="13.5" thickTop="1" thickBot="1"/>
    <row r="10267" s="32" customFormat="1" ht="13.5" thickTop="1" thickBot="1"/>
    <row r="10268" s="32" customFormat="1" ht="13.5" thickTop="1" thickBot="1"/>
    <row r="10269" s="32" customFormat="1" ht="13.5" thickTop="1" thickBot="1"/>
    <row r="10270" s="32" customFormat="1" ht="13.5" thickTop="1" thickBot="1"/>
    <row r="10271" s="32" customFormat="1" ht="13.5" thickTop="1" thickBot="1"/>
    <row r="10272" s="32" customFormat="1" ht="13.5" thickTop="1" thickBot="1"/>
    <row r="10273" s="32" customFormat="1" ht="13.5" thickTop="1" thickBot="1"/>
    <row r="10274" s="32" customFormat="1" ht="13.5" thickTop="1" thickBot="1"/>
    <row r="10275" s="32" customFormat="1" ht="13.5" thickTop="1" thickBot="1"/>
    <row r="10276" s="32" customFormat="1" ht="13.5" thickTop="1" thickBot="1"/>
    <row r="10277" s="32" customFormat="1" ht="13.5" thickTop="1" thickBot="1"/>
    <row r="10278" s="32" customFormat="1" ht="13.5" thickTop="1" thickBot="1"/>
    <row r="10279" s="32" customFormat="1" ht="13.5" thickTop="1" thickBot="1"/>
    <row r="10280" s="32" customFormat="1" ht="13.5" thickTop="1" thickBot="1"/>
    <row r="10281" s="32" customFormat="1" ht="13.5" thickTop="1" thickBot="1"/>
    <row r="10282" s="32" customFormat="1" ht="13.5" thickTop="1" thickBot="1"/>
    <row r="10283" s="32" customFormat="1" ht="13.5" thickTop="1" thickBot="1"/>
    <row r="10284" s="32" customFormat="1" ht="13.5" thickTop="1" thickBot="1"/>
    <row r="10285" s="32" customFormat="1" ht="13.5" thickTop="1" thickBot="1"/>
    <row r="10286" s="32" customFormat="1" ht="13.5" thickTop="1" thickBot="1"/>
    <row r="10287" s="32" customFormat="1" ht="13.5" thickTop="1" thickBot="1"/>
    <row r="10288" s="32" customFormat="1" ht="13" thickTop="1"/>
    <row r="10289" s="32" customFormat="1"/>
    <row r="10290" s="32" customFormat="1"/>
    <row r="10291" s="32" customFormat="1"/>
    <row r="10292" s="32" customFormat="1"/>
    <row r="10293" s="32" customFormat="1"/>
    <row r="10294" s="32" customFormat="1"/>
    <row r="10295" s="32" customFormat="1"/>
    <row r="10296" s="32" customFormat="1"/>
    <row r="10297" s="32" customFormat="1"/>
    <row r="10298" s="32" customFormat="1"/>
    <row r="10299" s="32" customFormat="1"/>
    <row r="10300" s="32" customFormat="1"/>
    <row r="10301" s="32" customFormat="1" ht="13" thickBot="1"/>
    <row r="10302" s="32" customFormat="1" ht="13.5" thickTop="1" thickBot="1"/>
    <row r="10303" s="32" customFormat="1" ht="13.5" thickTop="1" thickBot="1"/>
    <row r="10304" s="32" customFormat="1" ht="13.5" thickTop="1" thickBot="1"/>
    <row r="10305" s="32" customFormat="1" ht="13.5" thickTop="1" thickBot="1"/>
    <row r="10306" s="32" customFormat="1" ht="13.5" thickTop="1" thickBot="1"/>
    <row r="10307" s="32" customFormat="1" ht="13.5" thickTop="1" thickBot="1"/>
    <row r="10308" s="32" customFormat="1" ht="13.5" thickTop="1" thickBot="1"/>
    <row r="10309" s="32" customFormat="1" ht="13.5" thickTop="1" thickBot="1"/>
    <row r="10310" s="32" customFormat="1" ht="13.5" thickTop="1" thickBot="1"/>
    <row r="10311" s="32" customFormat="1" ht="13.5" thickTop="1" thickBot="1"/>
    <row r="10312" s="32" customFormat="1" ht="13.5" thickTop="1" thickBot="1"/>
    <row r="10313" s="32" customFormat="1" ht="13.5" thickTop="1" thickBot="1"/>
    <row r="10314" s="32" customFormat="1" ht="13.5" thickTop="1" thickBot="1"/>
    <row r="10315" s="32" customFormat="1" ht="13.5" thickTop="1" thickBot="1"/>
    <row r="10316" s="32" customFormat="1" ht="13.5" thickTop="1" thickBot="1"/>
    <row r="10317" s="32" customFormat="1" ht="13.5" thickTop="1" thickBot="1"/>
    <row r="10318" s="32" customFormat="1" ht="13.5" thickTop="1" thickBot="1"/>
    <row r="10319" s="32" customFormat="1" ht="13.5" thickTop="1" thickBot="1"/>
    <row r="10320" s="32" customFormat="1" ht="13.5" thickTop="1" thickBot="1"/>
    <row r="10321" s="32" customFormat="1" ht="13.5" thickTop="1" thickBot="1"/>
    <row r="10322" s="32" customFormat="1" ht="13.5" thickTop="1" thickBot="1"/>
    <row r="10323" s="32" customFormat="1" ht="13.5" thickTop="1" thickBot="1"/>
    <row r="10324" s="32" customFormat="1" ht="13.5" thickTop="1" thickBot="1"/>
    <row r="10325" s="32" customFormat="1" ht="13.5" thickTop="1" thickBot="1"/>
    <row r="10326" s="32" customFormat="1" ht="13.5" thickTop="1" thickBot="1"/>
    <row r="10327" s="32" customFormat="1" ht="13.5" thickTop="1" thickBot="1"/>
    <row r="10328" s="32" customFormat="1" ht="13.5" thickTop="1" thickBot="1"/>
    <row r="10329" s="32" customFormat="1" ht="13.5" thickTop="1" thickBot="1"/>
    <row r="10330" s="32" customFormat="1" ht="13.5" thickTop="1" thickBot="1"/>
    <row r="10331" s="32" customFormat="1" ht="13.5" thickTop="1" thickBot="1"/>
    <row r="10332" s="32" customFormat="1" ht="13.5" thickTop="1" thickBot="1"/>
    <row r="10333" s="32" customFormat="1" ht="13.5" thickTop="1" thickBot="1"/>
    <row r="10334" s="32" customFormat="1" ht="13.5" thickTop="1" thickBot="1"/>
    <row r="10335" s="32" customFormat="1" ht="13.5" thickTop="1" thickBot="1"/>
    <row r="10336" s="32" customFormat="1" ht="13.5" thickTop="1" thickBot="1"/>
    <row r="10337" s="32" customFormat="1" ht="13.5" thickTop="1" thickBot="1"/>
    <row r="10338" s="32" customFormat="1" ht="13.5" thickTop="1" thickBot="1"/>
    <row r="10339" s="32" customFormat="1" ht="13.5" thickTop="1" thickBot="1"/>
    <row r="10340" s="32" customFormat="1" ht="13.5" thickTop="1" thickBot="1"/>
    <row r="10341" s="32" customFormat="1" ht="13.5" thickTop="1" thickBot="1"/>
    <row r="10342" s="32" customFormat="1" ht="13.5" thickTop="1" thickBot="1"/>
    <row r="10343" s="32" customFormat="1" ht="13.5" thickTop="1" thickBot="1"/>
    <row r="10344" s="32" customFormat="1" ht="13.5" thickTop="1" thickBot="1"/>
    <row r="10345" s="32" customFormat="1" ht="13.5" thickTop="1" thickBot="1"/>
    <row r="10346" s="32" customFormat="1" ht="13.5" thickTop="1" thickBot="1"/>
    <row r="10347" s="32" customFormat="1" ht="13.5" thickTop="1" thickBot="1"/>
    <row r="10348" s="32" customFormat="1" ht="13.5" thickTop="1" thickBot="1"/>
    <row r="10349" s="32" customFormat="1" ht="13.5" thickTop="1" thickBot="1"/>
    <row r="10350" s="32" customFormat="1" ht="13.5" thickTop="1" thickBot="1"/>
    <row r="10351" s="32" customFormat="1" ht="13.5" thickTop="1" thickBot="1"/>
    <row r="10352" s="32" customFormat="1" ht="13.5" thickTop="1" thickBot="1"/>
    <row r="10353" s="32" customFormat="1" ht="13.5" thickTop="1" thickBot="1"/>
    <row r="10354" s="32" customFormat="1" ht="13.5" thickTop="1" thickBot="1"/>
    <row r="10355" s="32" customFormat="1" ht="13.5" thickTop="1" thickBot="1"/>
    <row r="10356" s="32" customFormat="1" ht="13.5" thickTop="1" thickBot="1"/>
    <row r="10357" s="32" customFormat="1" ht="13.5" thickTop="1" thickBot="1"/>
    <row r="10358" s="32" customFormat="1" ht="13" thickTop="1"/>
    <row r="10359" s="32" customFormat="1"/>
    <row r="10360" s="32" customFormat="1"/>
    <row r="10361" s="32" customFormat="1"/>
    <row r="10362" s="32" customFormat="1"/>
    <row r="10363" s="32" customFormat="1"/>
    <row r="10364" s="32" customFormat="1"/>
    <row r="10365" s="32" customFormat="1"/>
    <row r="10366" s="32" customFormat="1"/>
    <row r="10367" s="32" customFormat="1"/>
    <row r="10368" s="32" customFormat="1"/>
    <row r="10369" s="32" customFormat="1"/>
    <row r="10370" s="32" customFormat="1"/>
    <row r="10371" s="32" customFormat="1" ht="13" thickBot="1"/>
    <row r="10372" s="32" customFormat="1" ht="13.5" thickTop="1" thickBot="1"/>
    <row r="10373" s="32" customFormat="1" ht="13.5" thickTop="1" thickBot="1"/>
    <row r="10374" s="32" customFormat="1" ht="13.5" thickTop="1" thickBot="1"/>
    <row r="10375" s="32" customFormat="1" ht="13.5" thickTop="1" thickBot="1"/>
    <row r="10376" s="32" customFormat="1" ht="13.5" thickTop="1" thickBot="1"/>
    <row r="10377" s="32" customFormat="1" ht="13.5" thickTop="1" thickBot="1"/>
    <row r="10378" s="32" customFormat="1" ht="13.5" thickTop="1" thickBot="1"/>
    <row r="10379" s="32" customFormat="1" ht="13.5" thickTop="1" thickBot="1"/>
    <row r="10380" s="32" customFormat="1" ht="13.5" thickTop="1" thickBot="1"/>
    <row r="10381" s="32" customFormat="1" ht="13.5" thickTop="1" thickBot="1"/>
    <row r="10382" s="32" customFormat="1" ht="13.5" thickTop="1" thickBot="1"/>
    <row r="10383" s="32" customFormat="1" ht="13.5" thickTop="1" thickBot="1"/>
    <row r="10384" s="32" customFormat="1" ht="13.5" thickTop="1" thickBot="1"/>
    <row r="10385" s="32" customFormat="1" ht="13.5" thickTop="1" thickBot="1"/>
    <row r="10386" s="32" customFormat="1" ht="13.5" thickTop="1" thickBot="1"/>
    <row r="10387" s="32" customFormat="1" ht="13.5" thickTop="1" thickBot="1"/>
    <row r="10388" s="32" customFormat="1" ht="13.5" thickTop="1" thickBot="1"/>
    <row r="10389" s="32" customFormat="1" ht="13.5" thickTop="1" thickBot="1"/>
    <row r="10390" s="32" customFormat="1" ht="13.5" thickTop="1" thickBot="1"/>
    <row r="10391" s="32" customFormat="1" ht="13.5" thickTop="1" thickBot="1"/>
    <row r="10392" s="32" customFormat="1" ht="13.5" thickTop="1" thickBot="1"/>
    <row r="10393" s="32" customFormat="1" ht="13.5" thickTop="1" thickBot="1"/>
    <row r="10394" s="32" customFormat="1" ht="13.5" thickTop="1" thickBot="1"/>
    <row r="10395" s="32" customFormat="1" ht="13.5" thickTop="1" thickBot="1"/>
    <row r="10396" s="32" customFormat="1" ht="13.5" thickTop="1" thickBot="1"/>
    <row r="10397" s="32" customFormat="1" ht="13.5" thickTop="1" thickBot="1"/>
    <row r="10398" s="32" customFormat="1" ht="13.5" thickTop="1" thickBot="1"/>
    <row r="10399" s="32" customFormat="1" ht="13.5" thickTop="1" thickBot="1"/>
    <row r="10400" s="32" customFormat="1" ht="13.5" thickTop="1" thickBot="1"/>
    <row r="10401" s="32" customFormat="1" ht="13.5" thickTop="1" thickBot="1"/>
    <row r="10402" s="32" customFormat="1" ht="13.5" thickTop="1" thickBot="1"/>
    <row r="10403" s="32" customFormat="1" ht="13.5" thickTop="1" thickBot="1"/>
    <row r="10404" s="32" customFormat="1" ht="13.5" thickTop="1" thickBot="1"/>
    <row r="10405" s="32" customFormat="1" ht="13.5" thickTop="1" thickBot="1"/>
    <row r="10406" s="32" customFormat="1" ht="13.5" thickTop="1" thickBot="1"/>
    <row r="10407" s="32" customFormat="1" ht="13.5" thickTop="1" thickBot="1"/>
    <row r="10408" s="32" customFormat="1" ht="13.5" thickTop="1" thickBot="1"/>
    <row r="10409" s="32" customFormat="1" ht="13.5" thickTop="1" thickBot="1"/>
    <row r="10410" s="32" customFormat="1" ht="13.5" thickTop="1" thickBot="1"/>
    <row r="10411" s="32" customFormat="1" ht="13.5" thickTop="1" thickBot="1"/>
    <row r="10412" s="32" customFormat="1" ht="13.5" thickTop="1" thickBot="1"/>
    <row r="10413" s="32" customFormat="1" ht="13.5" thickTop="1" thickBot="1"/>
    <row r="10414" s="32" customFormat="1" ht="13.5" thickTop="1" thickBot="1"/>
    <row r="10415" s="32" customFormat="1" ht="13.5" thickTop="1" thickBot="1"/>
    <row r="10416" s="32" customFormat="1" ht="13.5" thickTop="1" thickBot="1"/>
    <row r="10417" s="32" customFormat="1" ht="13.5" thickTop="1" thickBot="1"/>
    <row r="10418" s="32" customFormat="1" ht="13.5" thickTop="1" thickBot="1"/>
    <row r="10419" s="32" customFormat="1" ht="13.5" thickTop="1" thickBot="1"/>
    <row r="10420" s="32" customFormat="1" ht="13.5" thickTop="1" thickBot="1"/>
    <row r="10421" s="32" customFormat="1" ht="13.5" thickTop="1" thickBot="1"/>
    <row r="10422" s="32" customFormat="1" ht="13.5" thickTop="1" thickBot="1"/>
    <row r="10423" s="32" customFormat="1" ht="13.5" thickTop="1" thickBot="1"/>
    <row r="10424" s="32" customFormat="1" ht="13.5" thickTop="1" thickBot="1"/>
    <row r="10425" s="32" customFormat="1" ht="13.5" thickTop="1" thickBot="1"/>
    <row r="10426" s="32" customFormat="1" ht="13.5" thickTop="1" thickBot="1"/>
    <row r="10427" s="32" customFormat="1" ht="13.5" thickTop="1" thickBot="1"/>
    <row r="10428" s="32" customFormat="1" ht="13" thickTop="1"/>
    <row r="10429" s="32" customFormat="1"/>
    <row r="10430" s="32" customFormat="1"/>
    <row r="10431" s="32" customFormat="1"/>
    <row r="10432" s="32" customFormat="1"/>
    <row r="10433" s="32" customFormat="1"/>
    <row r="10434" s="32" customFormat="1"/>
    <row r="10435" s="32" customFormat="1"/>
    <row r="10436" s="32" customFormat="1"/>
    <row r="10437" s="32" customFormat="1"/>
    <row r="10438" s="32" customFormat="1"/>
    <row r="10439" s="32" customFormat="1"/>
    <row r="10440" s="32" customFormat="1"/>
    <row r="10441" s="32" customFormat="1" ht="13" thickBot="1"/>
    <row r="10442" s="32" customFormat="1" ht="13.5" thickTop="1" thickBot="1"/>
    <row r="10443" s="32" customFormat="1" ht="13.5" thickTop="1" thickBot="1"/>
    <row r="10444" s="32" customFormat="1" ht="13.5" thickTop="1" thickBot="1"/>
    <row r="10445" s="32" customFormat="1" ht="13.5" thickTop="1" thickBot="1"/>
    <row r="10446" s="32" customFormat="1" ht="13.5" thickTop="1" thickBot="1"/>
    <row r="10447" s="32" customFormat="1" ht="13.5" thickTop="1" thickBot="1"/>
    <row r="10448" s="32" customFormat="1" ht="13.5" thickTop="1" thickBot="1"/>
    <row r="10449" s="32" customFormat="1" ht="13.5" thickTop="1" thickBot="1"/>
    <row r="10450" s="32" customFormat="1" ht="13.5" thickTop="1" thickBot="1"/>
    <row r="10451" s="32" customFormat="1" ht="13.5" thickTop="1" thickBot="1"/>
    <row r="10452" s="32" customFormat="1" ht="13.5" thickTop="1" thickBot="1"/>
    <row r="10453" s="32" customFormat="1" ht="13.5" thickTop="1" thickBot="1"/>
    <row r="10454" s="32" customFormat="1" ht="13.5" thickTop="1" thickBot="1"/>
    <row r="10455" s="32" customFormat="1" ht="13.5" thickTop="1" thickBot="1"/>
    <row r="10456" s="32" customFormat="1" ht="13.5" thickTop="1" thickBot="1"/>
    <row r="10457" s="32" customFormat="1" ht="13.5" thickTop="1" thickBot="1"/>
    <row r="10458" s="32" customFormat="1" ht="13.5" thickTop="1" thickBot="1"/>
    <row r="10459" s="32" customFormat="1" ht="13.5" thickTop="1" thickBot="1"/>
    <row r="10460" s="32" customFormat="1" ht="13.5" thickTop="1" thickBot="1"/>
    <row r="10461" s="32" customFormat="1" ht="13.5" thickTop="1" thickBot="1"/>
    <row r="10462" s="32" customFormat="1" ht="13.5" thickTop="1" thickBot="1"/>
    <row r="10463" s="32" customFormat="1" ht="13.5" thickTop="1" thickBot="1"/>
    <row r="10464" s="32" customFormat="1" ht="13.5" thickTop="1" thickBot="1"/>
    <row r="10465" s="32" customFormat="1" ht="13.5" thickTop="1" thickBot="1"/>
    <row r="10466" s="32" customFormat="1" ht="13.5" thickTop="1" thickBot="1"/>
    <row r="10467" s="32" customFormat="1" ht="13.5" thickTop="1" thickBot="1"/>
    <row r="10468" s="32" customFormat="1" ht="13.5" thickTop="1" thickBot="1"/>
    <row r="10469" s="32" customFormat="1" ht="13.5" thickTop="1" thickBot="1"/>
    <row r="10470" s="32" customFormat="1" ht="13.5" thickTop="1" thickBot="1"/>
    <row r="10471" s="32" customFormat="1" ht="13.5" thickTop="1" thickBot="1"/>
    <row r="10472" s="32" customFormat="1" ht="13.5" thickTop="1" thickBot="1"/>
    <row r="10473" s="32" customFormat="1" ht="13.5" thickTop="1" thickBot="1"/>
    <row r="10474" s="32" customFormat="1" ht="13.5" thickTop="1" thickBot="1"/>
    <row r="10475" s="32" customFormat="1" ht="13.5" thickTop="1" thickBot="1"/>
    <row r="10476" s="32" customFormat="1" ht="13.5" thickTop="1" thickBot="1"/>
    <row r="10477" s="32" customFormat="1" ht="13.5" thickTop="1" thickBot="1"/>
    <row r="10478" s="32" customFormat="1" ht="13.5" thickTop="1" thickBot="1"/>
    <row r="10479" s="32" customFormat="1" ht="13.5" thickTop="1" thickBot="1"/>
    <row r="10480" s="32" customFormat="1" ht="13.5" thickTop="1" thickBot="1"/>
    <row r="10481" s="32" customFormat="1" ht="13.5" thickTop="1" thickBot="1"/>
    <row r="10482" s="32" customFormat="1" ht="13.5" thickTop="1" thickBot="1"/>
    <row r="10483" s="32" customFormat="1" ht="13.5" thickTop="1" thickBot="1"/>
    <row r="10484" s="32" customFormat="1" ht="13.5" thickTop="1" thickBot="1"/>
    <row r="10485" s="32" customFormat="1" ht="13.5" thickTop="1" thickBot="1"/>
    <row r="10486" s="32" customFormat="1" ht="13.5" thickTop="1" thickBot="1"/>
    <row r="10487" s="32" customFormat="1" ht="13.5" thickTop="1" thickBot="1"/>
    <row r="10488" s="32" customFormat="1" ht="13.5" thickTop="1" thickBot="1"/>
    <row r="10489" s="32" customFormat="1" ht="13.5" thickTop="1" thickBot="1"/>
    <row r="10490" s="32" customFormat="1" ht="13.5" thickTop="1" thickBot="1"/>
    <row r="10491" s="32" customFormat="1" ht="13.5" thickTop="1" thickBot="1"/>
    <row r="10492" s="32" customFormat="1" ht="13.5" thickTop="1" thickBot="1"/>
    <row r="10493" s="32" customFormat="1" ht="13.5" thickTop="1" thickBot="1"/>
    <row r="10494" s="32" customFormat="1" ht="13.5" thickTop="1" thickBot="1"/>
    <row r="10495" s="32" customFormat="1" ht="13.5" thickTop="1" thickBot="1"/>
    <row r="10496" s="32" customFormat="1" ht="13.5" thickTop="1" thickBot="1"/>
    <row r="10497" s="32" customFormat="1" ht="13.5" thickTop="1" thickBot="1"/>
    <row r="10498" s="32" customFormat="1" ht="13" thickTop="1"/>
    <row r="10499" s="32" customFormat="1"/>
    <row r="10500" s="32" customFormat="1"/>
    <row r="10501" s="32" customFormat="1"/>
    <row r="10502" s="32" customFormat="1"/>
    <row r="10503" s="32" customFormat="1"/>
    <row r="10504" s="32" customFormat="1"/>
    <row r="10505" s="32" customFormat="1"/>
    <row r="10506" s="32" customFormat="1"/>
    <row r="10507" s="32" customFormat="1"/>
    <row r="10508" s="32" customFormat="1"/>
    <row r="10509" s="32" customFormat="1"/>
    <row r="10510" s="32" customFormat="1"/>
    <row r="10511" s="32" customFormat="1" ht="13" thickBot="1"/>
    <row r="10512" s="32" customFormat="1" ht="13.5" thickTop="1" thickBot="1"/>
    <row r="10513" s="32" customFormat="1" ht="13.5" thickTop="1" thickBot="1"/>
    <row r="10514" s="32" customFormat="1" ht="13.5" thickTop="1" thickBot="1"/>
    <row r="10515" s="32" customFormat="1" ht="13.5" thickTop="1" thickBot="1"/>
    <row r="10516" s="32" customFormat="1" ht="13.5" thickTop="1" thickBot="1"/>
    <row r="10517" s="32" customFormat="1" ht="13.5" thickTop="1" thickBot="1"/>
    <row r="10518" s="32" customFormat="1" ht="13.5" thickTop="1" thickBot="1"/>
    <row r="10519" s="32" customFormat="1" ht="13.5" thickTop="1" thickBot="1"/>
    <row r="10520" s="32" customFormat="1" ht="13.5" thickTop="1" thickBot="1"/>
    <row r="10521" s="32" customFormat="1" ht="13.5" thickTop="1" thickBot="1"/>
    <row r="10522" s="32" customFormat="1" ht="13.5" thickTop="1" thickBot="1"/>
    <row r="10523" s="32" customFormat="1" ht="13.5" thickTop="1" thickBot="1"/>
    <row r="10524" s="32" customFormat="1" ht="13.5" thickTop="1" thickBot="1"/>
    <row r="10525" s="32" customFormat="1" ht="13.5" thickTop="1" thickBot="1"/>
    <row r="10526" s="32" customFormat="1" ht="13.5" thickTop="1" thickBot="1"/>
    <row r="10527" s="32" customFormat="1" ht="13.5" thickTop="1" thickBot="1"/>
    <row r="10528" s="32" customFormat="1" ht="13.5" thickTop="1" thickBot="1"/>
    <row r="10529" s="32" customFormat="1" ht="13.5" thickTop="1" thickBot="1"/>
    <row r="10530" s="32" customFormat="1" ht="13.5" thickTop="1" thickBot="1"/>
    <row r="10531" s="32" customFormat="1" ht="13.5" thickTop="1" thickBot="1"/>
    <row r="10532" s="32" customFormat="1" ht="13.5" thickTop="1" thickBot="1"/>
    <row r="10533" s="32" customFormat="1" ht="13.5" thickTop="1" thickBot="1"/>
    <row r="10534" s="32" customFormat="1" ht="13.5" thickTop="1" thickBot="1"/>
    <row r="10535" s="32" customFormat="1" ht="13.5" thickTop="1" thickBot="1"/>
    <row r="10536" s="32" customFormat="1" ht="13.5" thickTop="1" thickBot="1"/>
    <row r="10537" s="32" customFormat="1" ht="13.5" thickTop="1" thickBot="1"/>
    <row r="10538" s="32" customFormat="1" ht="13.5" thickTop="1" thickBot="1"/>
    <row r="10539" s="32" customFormat="1" ht="13.5" thickTop="1" thickBot="1"/>
    <row r="10540" s="32" customFormat="1" ht="13.5" thickTop="1" thickBot="1"/>
    <row r="10541" s="32" customFormat="1" ht="13.5" thickTop="1" thickBot="1"/>
    <row r="10542" s="32" customFormat="1" ht="13.5" thickTop="1" thickBot="1"/>
    <row r="10543" s="32" customFormat="1" ht="13.5" thickTop="1" thickBot="1"/>
    <row r="10544" s="32" customFormat="1" ht="13.5" thickTop="1" thickBot="1"/>
    <row r="10545" s="32" customFormat="1" ht="13.5" thickTop="1" thickBot="1"/>
    <row r="10546" s="32" customFormat="1" ht="13.5" thickTop="1" thickBot="1"/>
    <row r="10547" s="32" customFormat="1" ht="13.5" thickTop="1" thickBot="1"/>
    <row r="10548" s="32" customFormat="1" ht="13.5" thickTop="1" thickBot="1"/>
    <row r="10549" s="32" customFormat="1" ht="13.5" thickTop="1" thickBot="1"/>
    <row r="10550" s="32" customFormat="1" ht="13.5" thickTop="1" thickBot="1"/>
    <row r="10551" s="32" customFormat="1" ht="13.5" thickTop="1" thickBot="1"/>
    <row r="10552" s="32" customFormat="1" ht="13.5" thickTop="1" thickBot="1"/>
    <row r="10553" s="32" customFormat="1" ht="13.5" thickTop="1" thickBot="1"/>
    <row r="10554" s="32" customFormat="1" ht="13.5" thickTop="1" thickBot="1"/>
    <row r="10555" s="32" customFormat="1" ht="13.5" thickTop="1" thickBot="1"/>
    <row r="10556" s="32" customFormat="1" ht="13.5" thickTop="1" thickBot="1"/>
    <row r="10557" s="32" customFormat="1" ht="13.5" thickTop="1" thickBot="1"/>
    <row r="10558" s="32" customFormat="1" ht="13.5" thickTop="1" thickBot="1"/>
    <row r="10559" s="32" customFormat="1" ht="13.5" thickTop="1" thickBot="1"/>
    <row r="10560" s="32" customFormat="1" ht="13.5" thickTop="1" thickBot="1"/>
    <row r="10561" s="32" customFormat="1" ht="13.5" thickTop="1" thickBot="1"/>
    <row r="10562" s="32" customFormat="1" ht="13.5" thickTop="1" thickBot="1"/>
    <row r="10563" s="32" customFormat="1" ht="13.5" thickTop="1" thickBot="1"/>
    <row r="10564" s="32" customFormat="1" ht="13.5" thickTop="1" thickBot="1"/>
    <row r="10565" s="32" customFormat="1" ht="13.5" thickTop="1" thickBot="1"/>
    <row r="10566" s="32" customFormat="1" ht="13.5" thickTop="1" thickBot="1"/>
    <row r="10567" s="32" customFormat="1" ht="13.5" thickTop="1" thickBot="1"/>
    <row r="10568" s="32" customFormat="1" ht="13" thickTop="1"/>
    <row r="10569" s="32" customFormat="1"/>
    <row r="10570" s="32" customFormat="1"/>
    <row r="10571" s="32" customFormat="1"/>
    <row r="10572" s="32" customFormat="1"/>
    <row r="10573" s="32" customFormat="1"/>
    <row r="10574" s="32" customFormat="1"/>
    <row r="10575" s="32" customFormat="1"/>
    <row r="10576" s="32" customFormat="1"/>
    <row r="10577" s="32" customFormat="1"/>
    <row r="10578" s="32" customFormat="1"/>
    <row r="10579" s="32" customFormat="1"/>
    <row r="10580" s="32" customFormat="1"/>
    <row r="10581" s="32" customFormat="1" ht="13" thickBot="1"/>
    <row r="10582" s="32" customFormat="1" ht="13.5" thickTop="1" thickBot="1"/>
    <row r="10583" s="32" customFormat="1" ht="13.5" thickTop="1" thickBot="1"/>
    <row r="10584" s="32" customFormat="1" ht="13.5" thickTop="1" thickBot="1"/>
    <row r="10585" s="32" customFormat="1" ht="13.5" thickTop="1" thickBot="1"/>
    <row r="10586" s="32" customFormat="1" ht="13.5" thickTop="1" thickBot="1"/>
    <row r="10587" s="32" customFormat="1" ht="13.5" thickTop="1" thickBot="1"/>
    <row r="10588" s="32" customFormat="1" ht="13.5" thickTop="1" thickBot="1"/>
    <row r="10589" s="32" customFormat="1" ht="13.5" thickTop="1" thickBot="1"/>
    <row r="10590" s="32" customFormat="1" ht="13.5" thickTop="1" thickBot="1"/>
    <row r="10591" s="32" customFormat="1" ht="13.5" thickTop="1" thickBot="1"/>
    <row r="10592" s="32" customFormat="1" ht="13.5" thickTop="1" thickBot="1"/>
    <row r="10593" s="32" customFormat="1" ht="13.5" thickTop="1" thickBot="1"/>
    <row r="10594" s="32" customFormat="1" ht="13.5" thickTop="1" thickBot="1"/>
    <row r="10595" s="32" customFormat="1" ht="13.5" thickTop="1" thickBot="1"/>
    <row r="10596" s="32" customFormat="1" ht="13.5" thickTop="1" thickBot="1"/>
    <row r="10597" s="32" customFormat="1" ht="13.5" thickTop="1" thickBot="1"/>
    <row r="10598" s="32" customFormat="1" ht="13.5" thickTop="1" thickBot="1"/>
    <row r="10599" s="32" customFormat="1" ht="13.5" thickTop="1" thickBot="1"/>
    <row r="10600" s="32" customFormat="1" ht="13.5" thickTop="1" thickBot="1"/>
    <row r="10601" s="32" customFormat="1" ht="13.5" thickTop="1" thickBot="1"/>
    <row r="10602" s="32" customFormat="1" ht="13.5" thickTop="1" thickBot="1"/>
    <row r="10603" s="32" customFormat="1" ht="13.5" thickTop="1" thickBot="1"/>
    <row r="10604" s="32" customFormat="1" ht="13.5" thickTop="1" thickBot="1"/>
    <row r="10605" s="32" customFormat="1" ht="13.5" thickTop="1" thickBot="1"/>
    <row r="10606" s="32" customFormat="1" ht="13.5" thickTop="1" thickBot="1"/>
    <row r="10607" s="32" customFormat="1" ht="13.5" thickTop="1" thickBot="1"/>
    <row r="10608" s="32" customFormat="1" ht="13.5" thickTop="1" thickBot="1"/>
    <row r="10609" s="32" customFormat="1" ht="13.5" thickTop="1" thickBot="1"/>
    <row r="10610" s="32" customFormat="1" ht="13.5" thickTop="1" thickBot="1"/>
    <row r="10611" s="32" customFormat="1" ht="13.5" thickTop="1" thickBot="1"/>
    <row r="10612" s="32" customFormat="1" ht="13.5" thickTop="1" thickBot="1"/>
    <row r="10613" s="32" customFormat="1" ht="13.5" thickTop="1" thickBot="1"/>
    <row r="10614" s="32" customFormat="1" ht="13.5" thickTop="1" thickBot="1"/>
    <row r="10615" s="32" customFormat="1" ht="13.5" thickTop="1" thickBot="1"/>
    <row r="10616" s="32" customFormat="1" ht="13.5" thickTop="1" thickBot="1"/>
    <row r="10617" s="32" customFormat="1" ht="13.5" thickTop="1" thickBot="1"/>
    <row r="10618" s="32" customFormat="1" ht="13.5" thickTop="1" thickBot="1"/>
    <row r="10619" s="32" customFormat="1" ht="13.5" thickTop="1" thickBot="1"/>
    <row r="10620" s="32" customFormat="1" ht="13.5" thickTop="1" thickBot="1"/>
    <row r="10621" s="32" customFormat="1" ht="13.5" thickTop="1" thickBot="1"/>
    <row r="10622" s="32" customFormat="1" ht="13.5" thickTop="1" thickBot="1"/>
    <row r="10623" s="32" customFormat="1" ht="13.5" thickTop="1" thickBot="1"/>
    <row r="10624" s="32" customFormat="1" ht="13.5" thickTop="1" thickBot="1"/>
    <row r="10625" s="32" customFormat="1" ht="13.5" thickTop="1" thickBot="1"/>
    <row r="10626" s="32" customFormat="1" ht="13.5" thickTop="1" thickBot="1"/>
    <row r="10627" s="32" customFormat="1" ht="13.5" thickTop="1" thickBot="1"/>
    <row r="10628" s="32" customFormat="1" ht="13.5" thickTop="1" thickBot="1"/>
    <row r="10629" s="32" customFormat="1" ht="13.5" thickTop="1" thickBot="1"/>
    <row r="10630" s="32" customFormat="1" ht="13.5" thickTop="1" thickBot="1"/>
    <row r="10631" s="32" customFormat="1" ht="13.5" thickTop="1" thickBot="1"/>
    <row r="10632" s="32" customFormat="1" ht="13.5" thickTop="1" thickBot="1"/>
    <row r="10633" s="32" customFormat="1" ht="13.5" thickTop="1" thickBot="1"/>
    <row r="10634" s="32" customFormat="1" ht="13.5" thickTop="1" thickBot="1"/>
    <row r="10635" s="32" customFormat="1" ht="13.5" thickTop="1" thickBot="1"/>
    <row r="10636" s="32" customFormat="1" ht="13.5" thickTop="1" thickBot="1"/>
    <row r="10637" s="32" customFormat="1" ht="13.5" thickTop="1" thickBot="1"/>
    <row r="10638" s="32" customFormat="1" ht="13" thickTop="1"/>
    <row r="10639" s="32" customFormat="1"/>
    <row r="10640" s="32" customFormat="1"/>
    <row r="10641" s="32" customFormat="1"/>
    <row r="10642" s="32" customFormat="1"/>
    <row r="10643" s="32" customFormat="1"/>
    <row r="10644" s="32" customFormat="1"/>
    <row r="10645" s="32" customFormat="1"/>
    <row r="10646" s="32" customFormat="1"/>
    <row r="10647" s="32" customFormat="1"/>
    <row r="10648" s="32" customFormat="1"/>
    <row r="10649" s="32" customFormat="1"/>
    <row r="10650" s="32" customFormat="1"/>
    <row r="10651" s="32" customFormat="1" ht="13" thickBot="1"/>
    <row r="10652" s="32" customFormat="1" ht="13.5" thickTop="1" thickBot="1"/>
    <row r="10653" s="32" customFormat="1" ht="13.5" thickTop="1" thickBot="1"/>
    <row r="10654" s="32" customFormat="1" ht="13.5" thickTop="1" thickBot="1"/>
    <row r="10655" s="32" customFormat="1" ht="13.5" thickTop="1" thickBot="1"/>
    <row r="10656" s="32" customFormat="1" ht="13.5" thickTop="1" thickBot="1"/>
    <row r="10657" s="32" customFormat="1" ht="13.5" thickTop="1" thickBot="1"/>
    <row r="10658" s="32" customFormat="1" ht="13.5" thickTop="1" thickBot="1"/>
    <row r="10659" s="32" customFormat="1" ht="13.5" thickTop="1" thickBot="1"/>
    <row r="10660" s="32" customFormat="1" ht="13.5" thickTop="1" thickBot="1"/>
    <row r="10661" s="32" customFormat="1" ht="13.5" thickTop="1" thickBot="1"/>
    <row r="10662" s="32" customFormat="1" ht="13.5" thickTop="1" thickBot="1"/>
    <row r="10663" s="32" customFormat="1" ht="13.5" thickTop="1" thickBot="1"/>
    <row r="10664" s="32" customFormat="1" ht="13.5" thickTop="1" thickBot="1"/>
    <row r="10665" s="32" customFormat="1" ht="13.5" thickTop="1" thickBot="1"/>
    <row r="10666" s="32" customFormat="1" ht="13.5" thickTop="1" thickBot="1"/>
    <row r="10667" s="32" customFormat="1" ht="13.5" thickTop="1" thickBot="1"/>
    <row r="10668" s="32" customFormat="1" ht="13.5" thickTop="1" thickBot="1"/>
    <row r="10669" s="32" customFormat="1" ht="13.5" thickTop="1" thickBot="1"/>
    <row r="10670" s="32" customFormat="1" ht="13.5" thickTop="1" thickBot="1"/>
    <row r="10671" s="32" customFormat="1" ht="13.5" thickTop="1" thickBot="1"/>
    <row r="10672" s="32" customFormat="1" ht="13.5" thickTop="1" thickBot="1"/>
    <row r="10673" s="32" customFormat="1" ht="13.5" thickTop="1" thickBot="1"/>
    <row r="10674" s="32" customFormat="1" ht="13.5" thickTop="1" thickBot="1"/>
    <row r="10675" s="32" customFormat="1" ht="13.5" thickTop="1" thickBot="1"/>
    <row r="10676" s="32" customFormat="1" ht="13.5" thickTop="1" thickBot="1"/>
    <row r="10677" s="32" customFormat="1" ht="13.5" thickTop="1" thickBot="1"/>
    <row r="10678" s="32" customFormat="1" ht="13.5" thickTop="1" thickBot="1"/>
    <row r="10679" s="32" customFormat="1" ht="13.5" thickTop="1" thickBot="1"/>
    <row r="10680" s="32" customFormat="1" ht="13.5" thickTop="1" thickBot="1"/>
    <row r="10681" s="32" customFormat="1" ht="13.5" thickTop="1" thickBot="1"/>
    <row r="10682" s="32" customFormat="1" ht="13.5" thickTop="1" thickBot="1"/>
    <row r="10683" s="32" customFormat="1" ht="13.5" thickTop="1" thickBot="1"/>
    <row r="10684" s="32" customFormat="1" ht="13.5" thickTop="1" thickBot="1"/>
    <row r="10685" s="32" customFormat="1" ht="13.5" thickTop="1" thickBot="1"/>
    <row r="10686" s="32" customFormat="1" ht="13.5" thickTop="1" thickBot="1"/>
    <row r="10687" s="32" customFormat="1" ht="13.5" thickTop="1" thickBot="1"/>
    <row r="10688" s="32" customFormat="1" ht="13.5" thickTop="1" thickBot="1"/>
    <row r="10689" s="32" customFormat="1" ht="13.5" thickTop="1" thickBot="1"/>
    <row r="10690" s="32" customFormat="1" ht="13.5" thickTop="1" thickBot="1"/>
    <row r="10691" s="32" customFormat="1" ht="13.5" thickTop="1" thickBot="1"/>
    <row r="10692" s="32" customFormat="1" ht="13.5" thickTop="1" thickBot="1"/>
    <row r="10693" s="32" customFormat="1" ht="13.5" thickTop="1" thickBot="1"/>
    <row r="10694" s="32" customFormat="1" ht="13.5" thickTop="1" thickBot="1"/>
    <row r="10695" s="32" customFormat="1" ht="13.5" thickTop="1" thickBot="1"/>
    <row r="10696" s="32" customFormat="1" ht="13.5" thickTop="1" thickBot="1"/>
    <row r="10697" s="32" customFormat="1" ht="13.5" thickTop="1" thickBot="1"/>
    <row r="10698" s="32" customFormat="1" ht="13.5" thickTop="1" thickBot="1"/>
    <row r="10699" s="32" customFormat="1" ht="13.5" thickTop="1" thickBot="1"/>
    <row r="10700" s="32" customFormat="1" ht="13.5" thickTop="1" thickBot="1"/>
    <row r="10701" s="32" customFormat="1" ht="13.5" thickTop="1" thickBot="1"/>
    <row r="10702" s="32" customFormat="1" ht="13.5" thickTop="1" thickBot="1"/>
    <row r="10703" s="32" customFormat="1" ht="13.5" thickTop="1" thickBot="1"/>
    <row r="10704" s="32" customFormat="1" ht="13.5" thickTop="1" thickBot="1"/>
    <row r="10705" s="32" customFormat="1" ht="13.5" thickTop="1" thickBot="1"/>
    <row r="10706" s="32" customFormat="1" ht="13.5" thickTop="1" thickBot="1"/>
    <row r="10707" s="32" customFormat="1" ht="13.5" thickTop="1" thickBot="1"/>
    <row r="10708" s="32" customFormat="1" ht="13" thickTop="1"/>
    <row r="10709" s="32" customFormat="1"/>
    <row r="10710" s="32" customFormat="1"/>
    <row r="10711" s="32" customFormat="1"/>
    <row r="10712" s="32" customFormat="1"/>
    <row r="10713" s="32" customFormat="1"/>
    <row r="10714" s="32" customFormat="1"/>
    <row r="10715" s="32" customFormat="1"/>
    <row r="10716" s="32" customFormat="1"/>
    <row r="10717" s="32" customFormat="1"/>
    <row r="10718" s="32" customFormat="1"/>
    <row r="10719" s="32" customFormat="1"/>
    <row r="10720" s="32" customFormat="1"/>
    <row r="10721" s="32" customFormat="1" ht="13" thickBot="1"/>
    <row r="10722" s="32" customFormat="1" ht="13.5" thickTop="1" thickBot="1"/>
    <row r="10723" s="32" customFormat="1" ht="13.5" thickTop="1" thickBot="1"/>
    <row r="10724" s="32" customFormat="1" ht="13.5" thickTop="1" thickBot="1"/>
    <row r="10725" s="32" customFormat="1" ht="13.5" thickTop="1" thickBot="1"/>
    <row r="10726" s="32" customFormat="1" ht="13.5" thickTop="1" thickBot="1"/>
    <row r="10727" s="32" customFormat="1" ht="13.5" thickTop="1" thickBot="1"/>
    <row r="10728" s="32" customFormat="1" ht="13.5" thickTop="1" thickBot="1"/>
    <row r="10729" s="32" customFormat="1" ht="13.5" thickTop="1" thickBot="1"/>
    <row r="10730" s="32" customFormat="1" ht="13.5" thickTop="1" thickBot="1"/>
    <row r="10731" s="32" customFormat="1" ht="13.5" thickTop="1" thickBot="1"/>
    <row r="10732" s="32" customFormat="1" ht="13.5" thickTop="1" thickBot="1"/>
    <row r="10733" s="32" customFormat="1" ht="13.5" thickTop="1" thickBot="1"/>
    <row r="10734" s="32" customFormat="1" ht="13.5" thickTop="1" thickBot="1"/>
    <row r="10735" s="32" customFormat="1" ht="13.5" thickTop="1" thickBot="1"/>
    <row r="10736" s="32" customFormat="1" ht="13.5" thickTop="1" thickBot="1"/>
    <row r="10737" s="32" customFormat="1" ht="13.5" thickTop="1" thickBot="1"/>
    <row r="10738" s="32" customFormat="1" ht="13.5" thickTop="1" thickBot="1"/>
    <row r="10739" s="32" customFormat="1" ht="13.5" thickTop="1" thickBot="1"/>
    <row r="10740" s="32" customFormat="1" ht="13.5" thickTop="1" thickBot="1"/>
    <row r="10741" s="32" customFormat="1" ht="13.5" thickTop="1" thickBot="1"/>
    <row r="10742" s="32" customFormat="1" ht="13.5" thickTop="1" thickBot="1"/>
    <row r="10743" s="32" customFormat="1" ht="13.5" thickTop="1" thickBot="1"/>
    <row r="10744" s="32" customFormat="1" ht="13.5" thickTop="1" thickBot="1"/>
    <row r="10745" s="32" customFormat="1" ht="13.5" thickTop="1" thickBot="1"/>
    <row r="10746" s="32" customFormat="1" ht="13.5" thickTop="1" thickBot="1"/>
    <row r="10747" s="32" customFormat="1" ht="13.5" thickTop="1" thickBot="1"/>
    <row r="10748" s="32" customFormat="1" ht="13.5" thickTop="1" thickBot="1"/>
    <row r="10749" s="32" customFormat="1" ht="13.5" thickTop="1" thickBot="1"/>
    <row r="10750" s="32" customFormat="1" ht="13.5" thickTop="1" thickBot="1"/>
    <row r="10751" s="32" customFormat="1" ht="13.5" thickTop="1" thickBot="1"/>
    <row r="10752" s="32" customFormat="1" ht="13.5" thickTop="1" thickBot="1"/>
    <row r="10753" s="32" customFormat="1" ht="13.5" thickTop="1" thickBot="1"/>
    <row r="10754" s="32" customFormat="1" ht="13.5" thickTop="1" thickBot="1"/>
    <row r="10755" s="32" customFormat="1" ht="13.5" thickTop="1" thickBot="1"/>
    <row r="10756" s="32" customFormat="1" ht="13.5" thickTop="1" thickBot="1"/>
    <row r="10757" s="32" customFormat="1" ht="13.5" thickTop="1" thickBot="1"/>
    <row r="10758" s="32" customFormat="1" ht="13.5" thickTop="1" thickBot="1"/>
    <row r="10759" s="32" customFormat="1" ht="13.5" thickTop="1" thickBot="1"/>
    <row r="10760" s="32" customFormat="1" ht="13.5" thickTop="1" thickBot="1"/>
    <row r="10761" s="32" customFormat="1" ht="13.5" thickTop="1" thickBot="1"/>
    <row r="10762" s="32" customFormat="1" ht="13.5" thickTop="1" thickBot="1"/>
    <row r="10763" s="32" customFormat="1" ht="13.5" thickTop="1" thickBot="1"/>
    <row r="10764" s="32" customFormat="1" ht="13.5" thickTop="1" thickBot="1"/>
    <row r="10765" s="32" customFormat="1" ht="13.5" thickTop="1" thickBot="1"/>
    <row r="10766" s="32" customFormat="1" ht="13.5" thickTop="1" thickBot="1"/>
    <row r="10767" s="32" customFormat="1" ht="13.5" thickTop="1" thickBot="1"/>
    <row r="10768" s="32" customFormat="1" ht="13.5" thickTop="1" thickBot="1"/>
    <row r="10769" s="32" customFormat="1" ht="13.5" thickTop="1" thickBot="1"/>
    <row r="10770" s="32" customFormat="1" ht="13.5" thickTop="1" thickBot="1"/>
    <row r="10771" s="32" customFormat="1" ht="13.5" thickTop="1" thickBot="1"/>
    <row r="10772" s="32" customFormat="1" ht="13.5" thickTop="1" thickBot="1"/>
    <row r="10773" s="32" customFormat="1" ht="13.5" thickTop="1" thickBot="1"/>
    <row r="10774" s="32" customFormat="1" ht="13.5" thickTop="1" thickBot="1"/>
    <row r="10775" s="32" customFormat="1" ht="13.5" thickTop="1" thickBot="1"/>
    <row r="10776" s="32" customFormat="1" ht="13.5" thickTop="1" thickBot="1"/>
    <row r="10777" s="32" customFormat="1" ht="13.5" thickTop="1" thickBot="1"/>
    <row r="10778" s="32" customFormat="1" ht="13" thickTop="1"/>
    <row r="10779" s="32" customFormat="1"/>
    <row r="10780" s="32" customFormat="1"/>
    <row r="10781" s="32" customFormat="1"/>
    <row r="10782" s="32" customFormat="1"/>
    <row r="10783" s="32" customFormat="1"/>
    <row r="10784" s="32" customFormat="1"/>
    <row r="10785" s="32" customFormat="1"/>
    <row r="10786" s="32" customFormat="1"/>
    <row r="10787" s="32" customFormat="1"/>
    <row r="10788" s="32" customFormat="1"/>
    <row r="10789" s="32" customFormat="1"/>
    <row r="10790" s="32" customFormat="1"/>
    <row r="10791" s="32" customFormat="1" ht="13" thickBot="1"/>
    <row r="10792" s="32" customFormat="1" ht="13.5" thickTop="1" thickBot="1"/>
    <row r="10793" s="32" customFormat="1" ht="13.5" thickTop="1" thickBot="1"/>
    <row r="10794" s="32" customFormat="1" ht="13.5" thickTop="1" thickBot="1"/>
    <row r="10795" s="32" customFormat="1" ht="13.5" thickTop="1" thickBot="1"/>
    <row r="10796" s="32" customFormat="1" ht="13.5" thickTop="1" thickBot="1"/>
    <row r="10797" s="32" customFormat="1" ht="13.5" thickTop="1" thickBot="1"/>
    <row r="10798" s="32" customFormat="1" ht="13.5" thickTop="1" thickBot="1"/>
    <row r="10799" s="32" customFormat="1" ht="13.5" thickTop="1" thickBot="1"/>
    <row r="10800" s="32" customFormat="1" ht="13.5" thickTop="1" thickBot="1"/>
    <row r="10801" s="32" customFormat="1" ht="13.5" thickTop="1" thickBot="1"/>
    <row r="10802" s="32" customFormat="1" ht="13.5" thickTop="1" thickBot="1"/>
    <row r="10803" s="32" customFormat="1" ht="13.5" thickTop="1" thickBot="1"/>
    <row r="10804" s="32" customFormat="1" ht="13.5" thickTop="1" thickBot="1"/>
    <row r="10805" s="32" customFormat="1" ht="13.5" thickTop="1" thickBot="1"/>
    <row r="10806" s="32" customFormat="1" ht="13.5" thickTop="1" thickBot="1"/>
    <row r="10807" s="32" customFormat="1" ht="13.5" thickTop="1" thickBot="1"/>
    <row r="10808" s="32" customFormat="1" ht="13.5" thickTop="1" thickBot="1"/>
    <row r="10809" s="32" customFormat="1" ht="13.5" thickTop="1" thickBot="1"/>
    <row r="10810" s="32" customFormat="1" ht="13.5" thickTop="1" thickBot="1"/>
    <row r="10811" s="32" customFormat="1" ht="13.5" thickTop="1" thickBot="1"/>
    <row r="10812" s="32" customFormat="1" ht="13.5" thickTop="1" thickBot="1"/>
    <row r="10813" s="32" customFormat="1" ht="13.5" thickTop="1" thickBot="1"/>
    <row r="10814" s="32" customFormat="1" ht="13.5" thickTop="1" thickBot="1"/>
    <row r="10815" s="32" customFormat="1" ht="13.5" thickTop="1" thickBot="1"/>
    <row r="10816" s="32" customFormat="1" ht="13.5" thickTop="1" thickBot="1"/>
    <row r="10817" s="32" customFormat="1" ht="13.5" thickTop="1" thickBot="1"/>
    <row r="10818" s="32" customFormat="1" ht="13.5" thickTop="1" thickBot="1"/>
    <row r="10819" s="32" customFormat="1" ht="13.5" thickTop="1" thickBot="1"/>
    <row r="10820" s="32" customFormat="1" ht="13.5" thickTop="1" thickBot="1"/>
    <row r="10821" s="32" customFormat="1" ht="13.5" thickTop="1" thickBot="1"/>
    <row r="10822" s="32" customFormat="1" ht="13.5" thickTop="1" thickBot="1"/>
    <row r="10823" s="32" customFormat="1" ht="13.5" thickTop="1" thickBot="1"/>
    <row r="10824" s="32" customFormat="1" ht="13.5" thickTop="1" thickBot="1"/>
    <row r="10825" s="32" customFormat="1" ht="13.5" thickTop="1" thickBot="1"/>
    <row r="10826" s="32" customFormat="1" ht="13.5" thickTop="1" thickBot="1"/>
    <row r="10827" s="32" customFormat="1" ht="13.5" thickTop="1" thickBot="1"/>
    <row r="10828" s="32" customFormat="1" ht="13.5" thickTop="1" thickBot="1"/>
    <row r="10829" s="32" customFormat="1" ht="13.5" thickTop="1" thickBot="1"/>
    <row r="10830" s="32" customFormat="1" ht="13.5" thickTop="1" thickBot="1"/>
    <row r="10831" s="32" customFormat="1" ht="13.5" thickTop="1" thickBot="1"/>
    <row r="10832" s="32" customFormat="1" ht="13.5" thickTop="1" thickBot="1"/>
    <row r="10833" s="32" customFormat="1" ht="13.5" thickTop="1" thickBot="1"/>
    <row r="10834" s="32" customFormat="1" ht="13.5" thickTop="1" thickBot="1"/>
    <row r="10835" s="32" customFormat="1" ht="13.5" thickTop="1" thickBot="1"/>
    <row r="10836" s="32" customFormat="1" ht="13.5" thickTop="1" thickBot="1"/>
    <row r="10837" s="32" customFormat="1" ht="13.5" thickTop="1" thickBot="1"/>
    <row r="10838" s="32" customFormat="1" ht="13.5" thickTop="1" thickBot="1"/>
    <row r="10839" s="32" customFormat="1" ht="13.5" thickTop="1" thickBot="1"/>
    <row r="10840" s="32" customFormat="1" ht="13.5" thickTop="1" thickBot="1"/>
    <row r="10841" s="32" customFormat="1" ht="13.5" thickTop="1" thickBot="1"/>
    <row r="10842" s="32" customFormat="1" ht="13.5" thickTop="1" thickBot="1"/>
    <row r="10843" s="32" customFormat="1" ht="13.5" thickTop="1" thickBot="1"/>
    <row r="10844" s="32" customFormat="1" ht="13.5" thickTop="1" thickBot="1"/>
    <row r="10845" s="32" customFormat="1" ht="13.5" thickTop="1" thickBot="1"/>
    <row r="10846" s="32" customFormat="1" ht="13.5" thickTop="1" thickBot="1"/>
    <row r="10847" s="32" customFormat="1" ht="13.5" thickTop="1" thickBot="1"/>
    <row r="10848" s="32" customFormat="1" ht="13" thickTop="1"/>
    <row r="10849" s="32" customFormat="1"/>
    <row r="10850" s="32" customFormat="1"/>
    <row r="10851" s="32" customFormat="1"/>
    <row r="10852" s="32" customFormat="1"/>
    <row r="10853" s="32" customFormat="1"/>
    <row r="10854" s="32" customFormat="1"/>
    <row r="10855" s="32" customFormat="1"/>
    <row r="10856" s="32" customFormat="1"/>
    <row r="10857" s="32" customFormat="1"/>
    <row r="10858" s="32" customFormat="1"/>
    <row r="10859" s="32" customFormat="1"/>
    <row r="10860" s="32" customFormat="1"/>
    <row r="10861" s="32" customFormat="1" ht="13" thickBot="1"/>
    <row r="10862" s="32" customFormat="1" ht="13.5" thickTop="1" thickBot="1"/>
    <row r="10863" s="32" customFormat="1" ht="13.5" thickTop="1" thickBot="1"/>
    <row r="10864" s="32" customFormat="1" ht="13.5" thickTop="1" thickBot="1"/>
    <row r="10865" s="32" customFormat="1" ht="13.5" thickTop="1" thickBot="1"/>
    <row r="10866" s="32" customFormat="1" ht="13.5" thickTop="1" thickBot="1"/>
    <row r="10867" s="32" customFormat="1" ht="13.5" thickTop="1" thickBot="1"/>
    <row r="10868" s="32" customFormat="1" ht="13.5" thickTop="1" thickBot="1"/>
    <row r="10869" s="32" customFormat="1" ht="13.5" thickTop="1" thickBot="1"/>
    <row r="10870" s="32" customFormat="1" ht="13.5" thickTop="1" thickBot="1"/>
    <row r="10871" s="32" customFormat="1" ht="13.5" thickTop="1" thickBot="1"/>
    <row r="10872" s="32" customFormat="1" ht="13.5" thickTop="1" thickBot="1"/>
    <row r="10873" s="32" customFormat="1" ht="13.5" thickTop="1" thickBot="1"/>
    <row r="10874" s="32" customFormat="1" ht="13.5" thickTop="1" thickBot="1"/>
    <row r="10875" s="32" customFormat="1" ht="13.5" thickTop="1" thickBot="1"/>
    <row r="10876" s="32" customFormat="1" ht="13.5" thickTop="1" thickBot="1"/>
    <row r="10877" s="32" customFormat="1" ht="13.5" thickTop="1" thickBot="1"/>
    <row r="10878" s="32" customFormat="1" ht="13.5" thickTop="1" thickBot="1"/>
    <row r="10879" s="32" customFormat="1" ht="13.5" thickTop="1" thickBot="1"/>
    <row r="10880" s="32" customFormat="1" ht="13.5" thickTop="1" thickBot="1"/>
    <row r="10881" s="32" customFormat="1" ht="13.5" thickTop="1" thickBot="1"/>
    <row r="10882" s="32" customFormat="1" ht="13.5" thickTop="1" thickBot="1"/>
    <row r="10883" s="32" customFormat="1" ht="13.5" thickTop="1" thickBot="1"/>
    <row r="10884" s="32" customFormat="1" ht="13.5" thickTop="1" thickBot="1"/>
    <row r="10885" s="32" customFormat="1" ht="13.5" thickTop="1" thickBot="1"/>
    <row r="10886" s="32" customFormat="1" ht="13.5" thickTop="1" thickBot="1"/>
    <row r="10887" s="32" customFormat="1" ht="13.5" thickTop="1" thickBot="1"/>
    <row r="10888" s="32" customFormat="1" ht="13.5" thickTop="1" thickBot="1"/>
    <row r="10889" s="32" customFormat="1" ht="13.5" thickTop="1" thickBot="1"/>
    <row r="10890" s="32" customFormat="1" ht="13.5" thickTop="1" thickBot="1"/>
    <row r="10891" s="32" customFormat="1" ht="13.5" thickTop="1" thickBot="1"/>
    <row r="10892" s="32" customFormat="1" ht="13.5" thickTop="1" thickBot="1"/>
    <row r="10893" s="32" customFormat="1" ht="13.5" thickTop="1" thickBot="1"/>
    <row r="10894" s="32" customFormat="1" ht="13.5" thickTop="1" thickBot="1"/>
    <row r="10895" s="32" customFormat="1" ht="13.5" thickTop="1" thickBot="1"/>
    <row r="10896" s="32" customFormat="1" ht="13.5" thickTop="1" thickBot="1"/>
    <row r="10897" s="32" customFormat="1" ht="13.5" thickTop="1" thickBot="1"/>
    <row r="10898" s="32" customFormat="1" ht="13.5" thickTop="1" thickBot="1"/>
    <row r="10899" s="32" customFormat="1" ht="13.5" thickTop="1" thickBot="1"/>
    <row r="10900" s="32" customFormat="1" ht="13.5" thickTop="1" thickBot="1"/>
    <row r="10901" s="32" customFormat="1" ht="13.5" thickTop="1" thickBot="1"/>
    <row r="10902" s="32" customFormat="1" ht="13.5" thickTop="1" thickBot="1"/>
    <row r="10903" s="32" customFormat="1" ht="13.5" thickTop="1" thickBot="1"/>
    <row r="10904" s="32" customFormat="1" ht="13.5" thickTop="1" thickBot="1"/>
    <row r="10905" s="32" customFormat="1" ht="13.5" thickTop="1" thickBot="1"/>
    <row r="10906" s="32" customFormat="1" ht="13.5" thickTop="1" thickBot="1"/>
    <row r="10907" s="32" customFormat="1" ht="13.5" thickTop="1" thickBot="1"/>
    <row r="10908" s="32" customFormat="1" ht="13.5" thickTop="1" thickBot="1"/>
    <row r="10909" s="32" customFormat="1" ht="13.5" thickTop="1" thickBot="1"/>
    <row r="10910" s="32" customFormat="1" ht="13.5" thickTop="1" thickBot="1"/>
    <row r="10911" s="32" customFormat="1" ht="13.5" thickTop="1" thickBot="1"/>
    <row r="10912" s="32" customFormat="1" ht="13.5" thickTop="1" thickBot="1"/>
    <row r="10913" s="32" customFormat="1" ht="13.5" thickTop="1" thickBot="1"/>
    <row r="10914" s="32" customFormat="1" ht="13.5" thickTop="1" thickBot="1"/>
    <row r="10915" s="32" customFormat="1" ht="13.5" thickTop="1" thickBot="1"/>
    <row r="10916" s="32" customFormat="1" ht="13.5" thickTop="1" thickBot="1"/>
    <row r="10917" s="32" customFormat="1" ht="13.5" thickTop="1" thickBot="1"/>
    <row r="10918" s="32" customFormat="1" ht="13" thickTop="1"/>
    <row r="10919" s="32" customFormat="1"/>
    <row r="10920" s="32" customFormat="1"/>
    <row r="10921" s="32" customFormat="1"/>
    <row r="10922" s="32" customFormat="1"/>
    <row r="10923" s="32" customFormat="1"/>
    <row r="10924" s="32" customFormat="1"/>
    <row r="10925" s="32" customFormat="1"/>
    <row r="10926" s="32" customFormat="1"/>
    <row r="10927" s="32" customFormat="1"/>
    <row r="10928" s="32" customFormat="1"/>
    <row r="10929" s="32" customFormat="1"/>
    <row r="10930" s="32" customFormat="1"/>
    <row r="10931" s="32" customFormat="1" ht="13" thickBot="1"/>
    <row r="10932" s="32" customFormat="1" ht="13.5" thickTop="1" thickBot="1"/>
    <row r="10933" s="32" customFormat="1" ht="13.5" thickTop="1" thickBot="1"/>
    <row r="10934" s="32" customFormat="1" ht="13.5" thickTop="1" thickBot="1"/>
    <row r="10935" s="32" customFormat="1" ht="13.5" thickTop="1" thickBot="1"/>
    <row r="10936" s="32" customFormat="1" ht="13.5" thickTop="1" thickBot="1"/>
    <row r="10937" s="32" customFormat="1" ht="13.5" thickTop="1" thickBot="1"/>
    <row r="10938" s="32" customFormat="1" ht="13.5" thickTop="1" thickBot="1"/>
    <row r="10939" s="32" customFormat="1" ht="13.5" thickTop="1" thickBot="1"/>
    <row r="10940" s="32" customFormat="1" ht="13.5" thickTop="1" thickBot="1"/>
    <row r="10941" s="32" customFormat="1" ht="13.5" thickTop="1" thickBot="1"/>
    <row r="10942" s="32" customFormat="1" ht="13.5" thickTop="1" thickBot="1"/>
    <row r="10943" s="32" customFormat="1" ht="13.5" thickTop="1" thickBot="1"/>
    <row r="10944" s="32" customFormat="1" ht="13.5" thickTop="1" thickBot="1"/>
    <row r="10945" s="32" customFormat="1" ht="13.5" thickTop="1" thickBot="1"/>
    <row r="10946" s="32" customFormat="1" ht="13.5" thickTop="1" thickBot="1"/>
    <row r="10947" s="32" customFormat="1" ht="13.5" thickTop="1" thickBot="1"/>
    <row r="10948" s="32" customFormat="1" ht="13.5" thickTop="1" thickBot="1"/>
    <row r="10949" s="32" customFormat="1" ht="13.5" thickTop="1" thickBot="1"/>
    <row r="10950" s="32" customFormat="1" ht="13.5" thickTop="1" thickBot="1"/>
    <row r="10951" s="32" customFormat="1" ht="13.5" thickTop="1" thickBot="1"/>
    <row r="10952" s="32" customFormat="1" ht="13.5" thickTop="1" thickBot="1"/>
    <row r="10953" s="32" customFormat="1" ht="13.5" thickTop="1" thickBot="1"/>
    <row r="10954" s="32" customFormat="1" ht="13.5" thickTop="1" thickBot="1"/>
    <row r="10955" s="32" customFormat="1" ht="13.5" thickTop="1" thickBot="1"/>
    <row r="10956" s="32" customFormat="1" ht="13.5" thickTop="1" thickBot="1"/>
    <row r="10957" s="32" customFormat="1" ht="13.5" thickTop="1" thickBot="1"/>
    <row r="10958" s="32" customFormat="1" ht="13.5" thickTop="1" thickBot="1"/>
    <row r="10959" s="32" customFormat="1" ht="13.5" thickTop="1" thickBot="1"/>
    <row r="10960" s="32" customFormat="1" ht="13.5" thickTop="1" thickBot="1"/>
    <row r="10961" s="32" customFormat="1" ht="13.5" thickTop="1" thickBot="1"/>
    <row r="10962" s="32" customFormat="1" ht="13.5" thickTop="1" thickBot="1"/>
    <row r="10963" s="32" customFormat="1" ht="13.5" thickTop="1" thickBot="1"/>
    <row r="10964" s="32" customFormat="1" ht="13.5" thickTop="1" thickBot="1"/>
    <row r="10965" s="32" customFormat="1" ht="13.5" thickTop="1" thickBot="1"/>
    <row r="10966" s="32" customFormat="1" ht="13.5" thickTop="1" thickBot="1"/>
    <row r="10967" s="32" customFormat="1" ht="13.5" thickTop="1" thickBot="1"/>
    <row r="10968" s="32" customFormat="1" ht="13.5" thickTop="1" thickBot="1"/>
    <row r="10969" s="32" customFormat="1" ht="13.5" thickTop="1" thickBot="1"/>
    <row r="10970" s="32" customFormat="1" ht="13.5" thickTop="1" thickBot="1"/>
    <row r="10971" s="32" customFormat="1" ht="13.5" thickTop="1" thickBot="1"/>
    <row r="10972" s="32" customFormat="1" ht="13.5" thickTop="1" thickBot="1"/>
    <row r="10973" s="32" customFormat="1" ht="13.5" thickTop="1" thickBot="1"/>
    <row r="10974" s="32" customFormat="1" ht="13.5" thickTop="1" thickBot="1"/>
    <row r="10975" s="32" customFormat="1" ht="13.5" thickTop="1" thickBot="1"/>
    <row r="10976" s="32" customFormat="1" ht="13.5" thickTop="1" thickBot="1"/>
    <row r="10977" s="32" customFormat="1" ht="13.5" thickTop="1" thickBot="1"/>
    <row r="10978" s="32" customFormat="1" ht="13.5" thickTop="1" thickBot="1"/>
    <row r="10979" s="32" customFormat="1" ht="13.5" thickTop="1" thickBot="1"/>
    <row r="10980" s="32" customFormat="1" ht="13.5" thickTop="1" thickBot="1"/>
    <row r="10981" s="32" customFormat="1" ht="13.5" thickTop="1" thickBot="1"/>
    <row r="10982" s="32" customFormat="1" ht="13.5" thickTop="1" thickBot="1"/>
    <row r="10983" s="32" customFormat="1" ht="13.5" thickTop="1" thickBot="1"/>
    <row r="10984" s="32" customFormat="1" ht="13.5" thickTop="1" thickBot="1"/>
    <row r="10985" s="32" customFormat="1" ht="13.5" thickTop="1" thickBot="1"/>
    <row r="10986" s="32" customFormat="1" ht="13.5" thickTop="1" thickBot="1"/>
    <row r="10987" s="32" customFormat="1" ht="13.5" thickTop="1" thickBot="1"/>
    <row r="10988" s="32" customFormat="1" ht="13" thickTop="1"/>
    <row r="10989" s="32" customFormat="1"/>
    <row r="10990" s="32" customFormat="1"/>
    <row r="10991" s="32" customFormat="1"/>
    <row r="10992" s="32" customFormat="1"/>
    <row r="10993" s="32" customFormat="1"/>
    <row r="10994" s="32" customFormat="1"/>
    <row r="10995" s="32" customFormat="1"/>
    <row r="10996" s="32" customFormat="1"/>
    <row r="10997" s="32" customFormat="1"/>
    <row r="10998" s="32" customFormat="1"/>
    <row r="10999" s="32" customFormat="1"/>
    <row r="11000" s="32" customFormat="1"/>
    <row r="11001" s="32" customFormat="1" ht="13" thickBot="1"/>
    <row r="11002" s="32" customFormat="1" ht="13.5" thickTop="1" thickBot="1"/>
    <row r="11003" s="32" customFormat="1" ht="13.5" thickTop="1" thickBot="1"/>
    <row r="11004" s="32" customFormat="1" ht="13.5" thickTop="1" thickBot="1"/>
    <row r="11005" s="32" customFormat="1" ht="13.5" thickTop="1" thickBot="1"/>
    <row r="11006" s="32" customFormat="1" ht="13.5" thickTop="1" thickBot="1"/>
    <row r="11007" s="32" customFormat="1" ht="13.5" thickTop="1" thickBot="1"/>
    <row r="11008" s="32" customFormat="1" ht="13.5" thickTop="1" thickBot="1"/>
    <row r="11009" s="32" customFormat="1" ht="13.5" thickTop="1" thickBot="1"/>
    <row r="11010" s="32" customFormat="1" ht="13.5" thickTop="1" thickBot="1"/>
    <row r="11011" s="32" customFormat="1" ht="13.5" thickTop="1" thickBot="1"/>
    <row r="11012" s="32" customFormat="1" ht="13.5" thickTop="1" thickBot="1"/>
    <row r="11013" s="32" customFormat="1" ht="13.5" thickTop="1" thickBot="1"/>
    <row r="11014" s="32" customFormat="1" ht="13.5" thickTop="1" thickBot="1"/>
    <row r="11015" s="32" customFormat="1" ht="13.5" thickTop="1" thickBot="1"/>
    <row r="11016" s="32" customFormat="1" ht="13.5" thickTop="1" thickBot="1"/>
    <row r="11017" s="32" customFormat="1" ht="13.5" thickTop="1" thickBot="1"/>
    <row r="11018" s="32" customFormat="1" ht="13.5" thickTop="1" thickBot="1"/>
    <row r="11019" s="32" customFormat="1" ht="13.5" thickTop="1" thickBot="1"/>
    <row r="11020" s="32" customFormat="1" ht="13.5" thickTop="1" thickBot="1"/>
    <row r="11021" s="32" customFormat="1" ht="13.5" thickTop="1" thickBot="1"/>
    <row r="11022" s="32" customFormat="1" ht="13.5" thickTop="1" thickBot="1"/>
    <row r="11023" s="32" customFormat="1" ht="13.5" thickTop="1" thickBot="1"/>
    <row r="11024" s="32" customFormat="1" ht="13.5" thickTop="1" thickBot="1"/>
    <row r="11025" s="32" customFormat="1" ht="13.5" thickTop="1" thickBot="1"/>
    <row r="11026" s="32" customFormat="1" ht="13.5" thickTop="1" thickBot="1"/>
    <row r="11027" s="32" customFormat="1" ht="13.5" thickTop="1" thickBot="1"/>
    <row r="11028" s="32" customFormat="1" ht="13.5" thickTop="1" thickBot="1"/>
    <row r="11029" s="32" customFormat="1" ht="13.5" thickTop="1" thickBot="1"/>
    <row r="11030" s="32" customFormat="1" ht="13.5" thickTop="1" thickBot="1"/>
    <row r="11031" s="32" customFormat="1" ht="13.5" thickTop="1" thickBot="1"/>
    <row r="11032" s="32" customFormat="1" ht="13.5" thickTop="1" thickBot="1"/>
    <row r="11033" s="32" customFormat="1" ht="13.5" thickTop="1" thickBot="1"/>
    <row r="11034" s="32" customFormat="1" ht="13.5" thickTop="1" thickBot="1"/>
    <row r="11035" s="32" customFormat="1" ht="13.5" thickTop="1" thickBot="1"/>
    <row r="11036" s="32" customFormat="1" ht="13.5" thickTop="1" thickBot="1"/>
    <row r="11037" s="32" customFormat="1" ht="13.5" thickTop="1" thickBot="1"/>
    <row r="11038" s="32" customFormat="1" ht="13.5" thickTop="1" thickBot="1"/>
    <row r="11039" s="32" customFormat="1" ht="13.5" thickTop="1" thickBot="1"/>
    <row r="11040" s="32" customFormat="1" ht="13.5" thickTop="1" thickBot="1"/>
    <row r="11041" s="32" customFormat="1" ht="13.5" thickTop="1" thickBot="1"/>
    <row r="11042" s="32" customFormat="1" ht="13.5" thickTop="1" thickBot="1"/>
    <row r="11043" s="32" customFormat="1" ht="13.5" thickTop="1" thickBot="1"/>
    <row r="11044" s="32" customFormat="1" ht="13.5" thickTop="1" thickBot="1"/>
    <row r="11045" s="32" customFormat="1" ht="13.5" thickTop="1" thickBot="1"/>
    <row r="11046" s="32" customFormat="1" ht="13.5" thickTop="1" thickBot="1"/>
    <row r="11047" s="32" customFormat="1" ht="13.5" thickTop="1" thickBot="1"/>
    <row r="11048" s="32" customFormat="1" ht="13.5" thickTop="1" thickBot="1"/>
    <row r="11049" s="32" customFormat="1" ht="13.5" thickTop="1" thickBot="1"/>
    <row r="11050" s="32" customFormat="1" ht="13.5" thickTop="1" thickBot="1"/>
    <row r="11051" s="32" customFormat="1" ht="13.5" thickTop="1" thickBot="1"/>
    <row r="11052" s="32" customFormat="1" ht="13.5" thickTop="1" thickBot="1"/>
    <row r="11053" s="32" customFormat="1" ht="13.5" thickTop="1" thickBot="1"/>
    <row r="11054" s="32" customFormat="1" ht="13.5" thickTop="1" thickBot="1"/>
    <row r="11055" s="32" customFormat="1" ht="13.5" thickTop="1" thickBot="1"/>
    <row r="11056" s="32" customFormat="1" ht="13.5" thickTop="1" thickBot="1"/>
    <row r="11057" s="32" customFormat="1" ht="13.5" thickTop="1" thickBot="1"/>
    <row r="11058" s="32" customFormat="1" ht="13" thickTop="1"/>
    <row r="11059" s="32" customFormat="1"/>
    <row r="11060" s="32" customFormat="1"/>
    <row r="11061" s="32" customFormat="1"/>
    <row r="11062" s="32" customFormat="1"/>
    <row r="11063" s="32" customFormat="1"/>
    <row r="11064" s="32" customFormat="1"/>
    <row r="11065" s="32" customFormat="1"/>
    <row r="11066" s="32" customFormat="1"/>
    <row r="11067" s="32" customFormat="1"/>
    <row r="11068" s="32" customFormat="1"/>
    <row r="11069" s="32" customFormat="1"/>
    <row r="11070" s="32" customFormat="1"/>
    <row r="11071" s="32" customFormat="1" ht="13" thickBot="1"/>
    <row r="11072" s="32" customFormat="1" ht="13.5" thickTop="1" thickBot="1"/>
    <row r="11073" s="32" customFormat="1" ht="13.5" thickTop="1" thickBot="1"/>
    <row r="11074" s="32" customFormat="1" ht="13.5" thickTop="1" thickBot="1"/>
    <row r="11075" s="32" customFormat="1" ht="13.5" thickTop="1" thickBot="1"/>
    <row r="11076" s="32" customFormat="1" ht="13.5" thickTop="1" thickBot="1"/>
    <row r="11077" s="32" customFormat="1" ht="13.5" thickTop="1" thickBot="1"/>
    <row r="11078" s="32" customFormat="1" ht="13.5" thickTop="1" thickBot="1"/>
    <row r="11079" s="32" customFormat="1" ht="13.5" thickTop="1" thickBot="1"/>
    <row r="11080" s="32" customFormat="1" ht="13.5" thickTop="1" thickBot="1"/>
    <row r="11081" s="32" customFormat="1" ht="13.5" thickTop="1" thickBot="1"/>
    <row r="11082" s="32" customFormat="1" ht="13.5" thickTop="1" thickBot="1"/>
    <row r="11083" s="32" customFormat="1" ht="13.5" thickTop="1" thickBot="1"/>
    <row r="11084" s="32" customFormat="1" ht="13.5" thickTop="1" thickBot="1"/>
    <row r="11085" s="32" customFormat="1" ht="13.5" thickTop="1" thickBot="1"/>
    <row r="11086" s="32" customFormat="1" ht="13.5" thickTop="1" thickBot="1"/>
    <row r="11087" s="32" customFormat="1" ht="13.5" thickTop="1" thickBot="1"/>
    <row r="11088" s="32" customFormat="1" ht="13.5" thickTop="1" thickBot="1"/>
    <row r="11089" s="32" customFormat="1" ht="13.5" thickTop="1" thickBot="1"/>
    <row r="11090" s="32" customFormat="1" ht="13.5" thickTop="1" thickBot="1"/>
    <row r="11091" s="32" customFormat="1" ht="13.5" thickTop="1" thickBot="1"/>
    <row r="11092" s="32" customFormat="1" ht="13.5" thickTop="1" thickBot="1"/>
    <row r="11093" s="32" customFormat="1" ht="13.5" thickTop="1" thickBot="1"/>
    <row r="11094" s="32" customFormat="1" ht="13.5" thickTop="1" thickBot="1"/>
    <row r="11095" s="32" customFormat="1" ht="13.5" thickTop="1" thickBot="1"/>
    <row r="11096" s="32" customFormat="1" ht="13.5" thickTop="1" thickBot="1"/>
    <row r="11097" s="32" customFormat="1" ht="13.5" thickTop="1" thickBot="1"/>
    <row r="11098" s="32" customFormat="1" ht="13.5" thickTop="1" thickBot="1"/>
    <row r="11099" s="32" customFormat="1" ht="13.5" thickTop="1" thickBot="1"/>
    <row r="11100" s="32" customFormat="1" ht="13.5" thickTop="1" thickBot="1"/>
    <row r="11101" s="32" customFormat="1" ht="13.5" thickTop="1" thickBot="1"/>
    <row r="11102" s="32" customFormat="1" ht="13.5" thickTop="1" thickBot="1"/>
    <row r="11103" s="32" customFormat="1" ht="13.5" thickTop="1" thickBot="1"/>
    <row r="11104" s="32" customFormat="1" ht="13.5" thickTop="1" thickBot="1"/>
    <row r="11105" s="32" customFormat="1" ht="13.5" thickTop="1" thickBot="1"/>
    <row r="11106" s="32" customFormat="1" ht="13.5" thickTop="1" thickBot="1"/>
    <row r="11107" s="32" customFormat="1" ht="13.5" thickTop="1" thickBot="1"/>
    <row r="11108" s="32" customFormat="1" ht="13.5" thickTop="1" thickBot="1"/>
    <row r="11109" s="32" customFormat="1" ht="13.5" thickTop="1" thickBot="1"/>
    <row r="11110" s="32" customFormat="1" ht="13.5" thickTop="1" thickBot="1"/>
    <row r="11111" s="32" customFormat="1" ht="13.5" thickTop="1" thickBot="1"/>
    <row r="11112" s="32" customFormat="1" ht="13.5" thickTop="1" thickBot="1"/>
    <row r="11113" s="32" customFormat="1" ht="13.5" thickTop="1" thickBot="1"/>
    <row r="11114" s="32" customFormat="1" ht="13.5" thickTop="1" thickBot="1"/>
    <row r="11115" s="32" customFormat="1" ht="13.5" thickTop="1" thickBot="1"/>
    <row r="11116" s="32" customFormat="1" ht="13.5" thickTop="1" thickBot="1"/>
    <row r="11117" s="32" customFormat="1" ht="13.5" thickTop="1" thickBot="1"/>
    <row r="11118" s="32" customFormat="1" ht="13.5" thickTop="1" thickBot="1"/>
    <row r="11119" s="32" customFormat="1" ht="13.5" thickTop="1" thickBot="1"/>
    <row r="11120" s="32" customFormat="1" ht="13.5" thickTop="1" thickBot="1"/>
    <row r="11121" s="32" customFormat="1" ht="13.5" thickTop="1" thickBot="1"/>
    <row r="11122" s="32" customFormat="1" ht="13.5" thickTop="1" thickBot="1"/>
    <row r="11123" s="32" customFormat="1" ht="13.5" thickTop="1" thickBot="1"/>
    <row r="11124" s="32" customFormat="1" ht="13.5" thickTop="1" thickBot="1"/>
    <row r="11125" s="32" customFormat="1" ht="13.5" thickTop="1" thickBot="1"/>
    <row r="11126" s="32" customFormat="1" ht="13.5" thickTop="1" thickBot="1"/>
    <row r="11127" s="32" customFormat="1" ht="13.5" thickTop="1" thickBot="1"/>
    <row r="11128" s="32" customFormat="1" ht="13" thickTop="1"/>
    <row r="11129" s="32" customFormat="1"/>
    <row r="11130" s="32" customFormat="1"/>
    <row r="11131" s="32" customFormat="1"/>
    <row r="11132" s="32" customFormat="1"/>
    <row r="11133" s="32" customFormat="1"/>
    <row r="11134" s="32" customFormat="1"/>
    <row r="11135" s="32" customFormat="1"/>
    <row r="11136" s="32" customFormat="1"/>
    <row r="11137" s="32" customFormat="1"/>
    <row r="11138" s="32" customFormat="1"/>
    <row r="11139" s="32" customFormat="1"/>
    <row r="11140" s="32" customFormat="1"/>
    <row r="11141" s="32" customFormat="1" ht="13" thickBot="1"/>
    <row r="11142" s="32" customFormat="1" ht="13.5" thickTop="1" thickBot="1"/>
    <row r="11143" s="32" customFormat="1" ht="13.5" thickTop="1" thickBot="1"/>
    <row r="11144" s="32" customFormat="1" ht="13.5" thickTop="1" thickBot="1"/>
    <row r="11145" s="32" customFormat="1" ht="13.5" thickTop="1" thickBot="1"/>
    <row r="11146" s="32" customFormat="1" ht="13.5" thickTop="1" thickBot="1"/>
    <row r="11147" s="32" customFormat="1" ht="13.5" thickTop="1" thickBot="1"/>
    <row r="11148" s="32" customFormat="1" ht="13.5" thickTop="1" thickBot="1"/>
    <row r="11149" s="32" customFormat="1" ht="13.5" thickTop="1" thickBot="1"/>
    <row r="11150" s="32" customFormat="1" ht="13.5" thickTop="1" thickBot="1"/>
    <row r="11151" s="32" customFormat="1" ht="13.5" thickTop="1" thickBot="1"/>
    <row r="11152" s="32" customFormat="1" ht="13.5" thickTop="1" thickBot="1"/>
    <row r="11153" s="32" customFormat="1" ht="13.5" thickTop="1" thickBot="1"/>
    <row r="11154" s="32" customFormat="1" ht="13.5" thickTop="1" thickBot="1"/>
    <row r="11155" s="32" customFormat="1" ht="13.5" thickTop="1" thickBot="1"/>
    <row r="11156" s="32" customFormat="1" ht="13.5" thickTop="1" thickBot="1"/>
    <row r="11157" s="32" customFormat="1" ht="13.5" thickTop="1" thickBot="1"/>
    <row r="11158" s="32" customFormat="1" ht="13.5" thickTop="1" thickBot="1"/>
    <row r="11159" s="32" customFormat="1" ht="13.5" thickTop="1" thickBot="1"/>
    <row r="11160" s="32" customFormat="1" ht="13.5" thickTop="1" thickBot="1"/>
    <row r="11161" s="32" customFormat="1" ht="13.5" thickTop="1" thickBot="1"/>
    <row r="11162" s="32" customFormat="1" ht="13.5" thickTop="1" thickBot="1"/>
    <row r="11163" s="32" customFormat="1" ht="13.5" thickTop="1" thickBot="1"/>
    <row r="11164" s="32" customFormat="1" ht="13.5" thickTop="1" thickBot="1"/>
    <row r="11165" s="32" customFormat="1" ht="13.5" thickTop="1" thickBot="1"/>
    <row r="11166" s="32" customFormat="1" ht="13.5" thickTop="1" thickBot="1"/>
    <row r="11167" s="32" customFormat="1" ht="13.5" thickTop="1" thickBot="1"/>
    <row r="11168" s="32" customFormat="1" ht="13.5" thickTop="1" thickBot="1"/>
    <row r="11169" s="32" customFormat="1" ht="13.5" thickTop="1" thickBot="1"/>
    <row r="11170" s="32" customFormat="1" ht="13.5" thickTop="1" thickBot="1"/>
    <row r="11171" s="32" customFormat="1" ht="13.5" thickTop="1" thickBot="1"/>
    <row r="11172" s="32" customFormat="1" ht="13.5" thickTop="1" thickBot="1"/>
    <row r="11173" s="32" customFormat="1" ht="13.5" thickTop="1" thickBot="1"/>
    <row r="11174" s="32" customFormat="1" ht="13.5" thickTop="1" thickBot="1"/>
    <row r="11175" s="32" customFormat="1" ht="13.5" thickTop="1" thickBot="1"/>
    <row r="11176" s="32" customFormat="1" ht="13.5" thickTop="1" thickBot="1"/>
    <row r="11177" s="32" customFormat="1" ht="13.5" thickTop="1" thickBot="1"/>
    <row r="11178" s="32" customFormat="1" ht="13.5" thickTop="1" thickBot="1"/>
    <row r="11179" s="32" customFormat="1" ht="13.5" thickTop="1" thickBot="1"/>
    <row r="11180" s="32" customFormat="1" ht="13.5" thickTop="1" thickBot="1"/>
    <row r="11181" s="32" customFormat="1" ht="13.5" thickTop="1" thickBot="1"/>
    <row r="11182" s="32" customFormat="1" ht="13.5" thickTop="1" thickBot="1"/>
    <row r="11183" s="32" customFormat="1" ht="13.5" thickTop="1" thickBot="1"/>
    <row r="11184" s="32" customFormat="1" ht="13.5" thickTop="1" thickBot="1"/>
    <row r="11185" s="32" customFormat="1" ht="13.5" thickTop="1" thickBot="1"/>
    <row r="11186" s="32" customFormat="1" ht="13.5" thickTop="1" thickBot="1"/>
    <row r="11187" s="32" customFormat="1" ht="13.5" thickTop="1" thickBot="1"/>
    <row r="11188" s="32" customFormat="1" ht="13.5" thickTop="1" thickBot="1"/>
    <row r="11189" s="32" customFormat="1" ht="13.5" thickTop="1" thickBot="1"/>
    <row r="11190" s="32" customFormat="1" ht="13.5" thickTop="1" thickBot="1"/>
    <row r="11191" s="32" customFormat="1" ht="13.5" thickTop="1" thickBot="1"/>
    <row r="11192" s="32" customFormat="1" ht="13.5" thickTop="1" thickBot="1"/>
    <row r="11193" s="32" customFormat="1" ht="13.5" thickTop="1" thickBot="1"/>
    <row r="11194" s="32" customFormat="1" ht="13.5" thickTop="1" thickBot="1"/>
    <row r="11195" s="32" customFormat="1" ht="13.5" thickTop="1" thickBot="1"/>
    <row r="11196" s="32" customFormat="1" ht="13.5" thickTop="1" thickBot="1"/>
    <row r="11197" s="32" customFormat="1" ht="13.5" thickTop="1" thickBot="1"/>
    <row r="11198" s="32" customFormat="1" ht="13" thickTop="1"/>
    <row r="11199" s="32" customFormat="1"/>
    <row r="11200" s="32" customFormat="1"/>
    <row r="11201" s="32" customFormat="1"/>
    <row r="11202" s="32" customFormat="1"/>
    <row r="11203" s="32" customFormat="1"/>
    <row r="11204" s="32" customFormat="1"/>
    <row r="11205" s="32" customFormat="1"/>
    <row r="11206" s="32" customFormat="1"/>
    <row r="11207" s="32" customFormat="1"/>
    <row r="11208" s="32" customFormat="1"/>
    <row r="11209" s="32" customFormat="1"/>
    <row r="11210" s="32" customFormat="1"/>
    <row r="11211" s="32" customFormat="1" ht="13" thickBot="1"/>
    <row r="11212" s="32" customFormat="1" ht="13.5" thickTop="1" thickBot="1"/>
    <row r="11213" s="32" customFormat="1" ht="13.5" thickTop="1" thickBot="1"/>
    <row r="11214" s="32" customFormat="1" ht="13.5" thickTop="1" thickBot="1"/>
    <row r="11215" s="32" customFormat="1" ht="13.5" thickTop="1" thickBot="1"/>
    <row r="11216" s="32" customFormat="1" ht="13.5" thickTop="1" thickBot="1"/>
    <row r="11217" s="32" customFormat="1" ht="13.5" thickTop="1" thickBot="1"/>
    <row r="11218" s="32" customFormat="1" ht="13.5" thickTop="1" thickBot="1"/>
    <row r="11219" s="32" customFormat="1" ht="13.5" thickTop="1" thickBot="1"/>
    <row r="11220" s="32" customFormat="1" ht="13.5" thickTop="1" thickBot="1"/>
    <row r="11221" s="32" customFormat="1" ht="13.5" thickTop="1" thickBot="1"/>
    <row r="11222" s="32" customFormat="1" ht="13.5" thickTop="1" thickBot="1"/>
    <row r="11223" s="32" customFormat="1" ht="13.5" thickTop="1" thickBot="1"/>
    <row r="11224" s="32" customFormat="1" ht="13.5" thickTop="1" thickBot="1"/>
    <row r="11225" s="32" customFormat="1" ht="13.5" thickTop="1" thickBot="1"/>
    <row r="11226" s="32" customFormat="1" ht="13.5" thickTop="1" thickBot="1"/>
    <row r="11227" s="32" customFormat="1" ht="13.5" thickTop="1" thickBot="1"/>
    <row r="11228" s="32" customFormat="1" ht="13.5" thickTop="1" thickBot="1"/>
    <row r="11229" s="32" customFormat="1" ht="13.5" thickTop="1" thickBot="1"/>
    <row r="11230" s="32" customFormat="1" ht="13.5" thickTop="1" thickBot="1"/>
    <row r="11231" s="32" customFormat="1" ht="13.5" thickTop="1" thickBot="1"/>
    <row r="11232" s="32" customFormat="1" ht="13.5" thickTop="1" thickBot="1"/>
    <row r="11233" s="32" customFormat="1" ht="13.5" thickTop="1" thickBot="1"/>
    <row r="11234" s="32" customFormat="1" ht="13.5" thickTop="1" thickBot="1"/>
    <row r="11235" s="32" customFormat="1" ht="13.5" thickTop="1" thickBot="1"/>
    <row r="11236" s="32" customFormat="1" ht="13.5" thickTop="1" thickBot="1"/>
    <row r="11237" s="32" customFormat="1" ht="13.5" thickTop="1" thickBot="1"/>
    <row r="11238" s="32" customFormat="1" ht="13.5" thickTop="1" thickBot="1"/>
    <row r="11239" s="32" customFormat="1" ht="13.5" thickTop="1" thickBot="1"/>
    <row r="11240" s="32" customFormat="1" ht="13.5" thickTop="1" thickBot="1"/>
    <row r="11241" s="32" customFormat="1" ht="13.5" thickTop="1" thickBot="1"/>
    <row r="11242" s="32" customFormat="1" ht="13.5" thickTop="1" thickBot="1"/>
    <row r="11243" s="32" customFormat="1" ht="13.5" thickTop="1" thickBot="1"/>
    <row r="11244" s="32" customFormat="1" ht="13.5" thickTop="1" thickBot="1"/>
    <row r="11245" s="32" customFormat="1" ht="13.5" thickTop="1" thickBot="1"/>
    <row r="11246" s="32" customFormat="1" ht="13.5" thickTop="1" thickBot="1"/>
    <row r="11247" s="32" customFormat="1" ht="13.5" thickTop="1" thickBot="1"/>
    <row r="11248" s="32" customFormat="1" ht="13.5" thickTop="1" thickBot="1"/>
    <row r="11249" s="32" customFormat="1" ht="13.5" thickTop="1" thickBot="1"/>
    <row r="11250" s="32" customFormat="1" ht="13.5" thickTop="1" thickBot="1"/>
    <row r="11251" s="32" customFormat="1" ht="13.5" thickTop="1" thickBot="1"/>
    <row r="11252" s="32" customFormat="1" ht="13.5" thickTop="1" thickBot="1"/>
    <row r="11253" s="32" customFormat="1" ht="13.5" thickTop="1" thickBot="1"/>
    <row r="11254" s="32" customFormat="1" ht="13.5" thickTop="1" thickBot="1"/>
    <row r="11255" s="32" customFormat="1" ht="13.5" thickTop="1" thickBot="1"/>
    <row r="11256" s="32" customFormat="1" ht="13.5" thickTop="1" thickBot="1"/>
    <row r="11257" s="32" customFormat="1" ht="13.5" thickTop="1" thickBot="1"/>
    <row r="11258" s="32" customFormat="1" ht="13.5" thickTop="1" thickBot="1"/>
    <row r="11259" s="32" customFormat="1" ht="13.5" thickTop="1" thickBot="1"/>
    <row r="11260" s="32" customFormat="1" ht="13.5" thickTop="1" thickBot="1"/>
    <row r="11261" s="32" customFormat="1" ht="13.5" thickTop="1" thickBot="1"/>
    <row r="11262" s="32" customFormat="1" ht="13.5" thickTop="1" thickBot="1"/>
    <row r="11263" s="32" customFormat="1" ht="13.5" thickTop="1" thickBot="1"/>
    <row r="11264" s="32" customFormat="1" ht="13.5" thickTop="1" thickBot="1"/>
    <row r="11265" s="32" customFormat="1" ht="13.5" thickTop="1" thickBot="1"/>
    <row r="11266" s="32" customFormat="1" ht="13.5" thickTop="1" thickBot="1"/>
    <row r="11267" s="32" customFormat="1" ht="13.5" thickTop="1" thickBot="1"/>
    <row r="11268" s="32" customFormat="1" ht="13" thickTop="1"/>
    <row r="11269" s="32" customFormat="1"/>
    <row r="11270" s="32" customFormat="1"/>
    <row r="11271" s="32" customFormat="1"/>
    <row r="11272" s="32" customFormat="1"/>
    <row r="11273" s="32" customFormat="1"/>
    <row r="11274" s="32" customFormat="1"/>
    <row r="11275" s="32" customFormat="1"/>
    <row r="11276" s="32" customFormat="1"/>
    <row r="11277" s="32" customFormat="1"/>
    <row r="11278" s="32" customFormat="1"/>
    <row r="11279" s="32" customFormat="1"/>
    <row r="11280" s="32" customFormat="1"/>
    <row r="11281" s="32" customFormat="1" ht="13" thickBot="1"/>
    <row r="11282" s="32" customFormat="1" ht="13.5" thickTop="1" thickBot="1"/>
    <row r="11283" s="32" customFormat="1" ht="13.5" thickTop="1" thickBot="1"/>
    <row r="11284" s="32" customFormat="1" ht="13.5" thickTop="1" thickBot="1"/>
    <row r="11285" s="32" customFormat="1" ht="13.5" thickTop="1" thickBot="1"/>
    <row r="11286" s="32" customFormat="1" ht="13.5" thickTop="1" thickBot="1"/>
    <row r="11287" s="32" customFormat="1" ht="13.5" thickTop="1" thickBot="1"/>
    <row r="11288" s="32" customFormat="1" ht="13.5" thickTop="1" thickBot="1"/>
    <row r="11289" s="32" customFormat="1" ht="13.5" thickTop="1" thickBot="1"/>
    <row r="11290" s="32" customFormat="1" ht="13.5" thickTop="1" thickBot="1"/>
    <row r="11291" s="32" customFormat="1" ht="13.5" thickTop="1" thickBot="1"/>
    <row r="11292" s="32" customFormat="1" ht="13.5" thickTop="1" thickBot="1"/>
    <row r="11293" s="32" customFormat="1" ht="13.5" thickTop="1" thickBot="1"/>
    <row r="11294" s="32" customFormat="1" ht="13.5" thickTop="1" thickBot="1"/>
    <row r="11295" s="32" customFormat="1" ht="13.5" thickTop="1" thickBot="1"/>
    <row r="11296" s="32" customFormat="1" ht="13.5" thickTop="1" thickBot="1"/>
    <row r="11297" s="32" customFormat="1" ht="13.5" thickTop="1" thickBot="1"/>
    <row r="11298" s="32" customFormat="1" ht="13.5" thickTop="1" thickBot="1"/>
    <row r="11299" s="32" customFormat="1" ht="13.5" thickTop="1" thickBot="1"/>
    <row r="11300" s="32" customFormat="1" ht="13.5" thickTop="1" thickBot="1"/>
    <row r="11301" s="32" customFormat="1" ht="13.5" thickTop="1" thickBot="1"/>
    <row r="11302" s="32" customFormat="1" ht="13.5" thickTop="1" thickBot="1"/>
    <row r="11303" s="32" customFormat="1" ht="13.5" thickTop="1" thickBot="1"/>
    <row r="11304" s="32" customFormat="1" ht="13.5" thickTop="1" thickBot="1"/>
    <row r="11305" s="32" customFormat="1" ht="13.5" thickTop="1" thickBot="1"/>
    <row r="11306" s="32" customFormat="1" ht="13.5" thickTop="1" thickBot="1"/>
    <row r="11307" s="32" customFormat="1" ht="13.5" thickTop="1" thickBot="1"/>
    <row r="11308" s="32" customFormat="1" ht="13.5" thickTop="1" thickBot="1"/>
    <row r="11309" s="32" customFormat="1" ht="13.5" thickTop="1" thickBot="1"/>
    <row r="11310" s="32" customFormat="1" ht="13.5" thickTop="1" thickBot="1"/>
    <row r="11311" s="32" customFormat="1" ht="13.5" thickTop="1" thickBot="1"/>
    <row r="11312" s="32" customFormat="1" ht="13.5" thickTop="1" thickBot="1"/>
    <row r="11313" s="32" customFormat="1" ht="13.5" thickTop="1" thickBot="1"/>
    <row r="11314" s="32" customFormat="1" ht="13.5" thickTop="1" thickBot="1"/>
    <row r="11315" s="32" customFormat="1" ht="13.5" thickTop="1" thickBot="1"/>
    <row r="11316" s="32" customFormat="1" ht="13.5" thickTop="1" thickBot="1"/>
    <row r="11317" s="32" customFormat="1" ht="13.5" thickTop="1" thickBot="1"/>
    <row r="11318" s="32" customFormat="1" ht="13.5" thickTop="1" thickBot="1"/>
    <row r="11319" s="32" customFormat="1" ht="13.5" thickTop="1" thickBot="1"/>
    <row r="11320" s="32" customFormat="1" ht="13.5" thickTop="1" thickBot="1"/>
    <row r="11321" s="32" customFormat="1" ht="13.5" thickTop="1" thickBot="1"/>
    <row r="11322" s="32" customFormat="1" ht="13.5" thickTop="1" thickBot="1"/>
    <row r="11323" s="32" customFormat="1" ht="13.5" thickTop="1" thickBot="1"/>
    <row r="11324" s="32" customFormat="1" ht="13.5" thickTop="1" thickBot="1"/>
    <row r="11325" s="32" customFormat="1" ht="13.5" thickTop="1" thickBot="1"/>
    <row r="11326" s="32" customFormat="1" ht="13.5" thickTop="1" thickBot="1"/>
    <row r="11327" s="32" customFormat="1" ht="13.5" thickTop="1" thickBot="1"/>
    <row r="11328" s="32" customFormat="1" ht="13.5" thickTop="1" thickBot="1"/>
    <row r="11329" s="32" customFormat="1" ht="13.5" thickTop="1" thickBot="1"/>
    <row r="11330" s="32" customFormat="1" ht="13.5" thickTop="1" thickBot="1"/>
    <row r="11331" s="32" customFormat="1" ht="13.5" thickTop="1" thickBot="1"/>
    <row r="11332" s="32" customFormat="1" ht="13.5" thickTop="1" thickBot="1"/>
    <row r="11333" s="32" customFormat="1" ht="13.5" thickTop="1" thickBot="1"/>
    <row r="11334" s="32" customFormat="1" ht="13.5" thickTop="1" thickBot="1"/>
    <row r="11335" s="32" customFormat="1" ht="13.5" thickTop="1" thickBot="1"/>
    <row r="11336" s="32" customFormat="1" ht="13.5" thickTop="1" thickBot="1"/>
    <row r="11337" s="32" customFormat="1" ht="13.5" thickTop="1" thickBot="1"/>
    <row r="11338" s="32" customFormat="1" ht="13" thickTop="1"/>
    <row r="11339" s="32" customFormat="1"/>
    <row r="11340" s="32" customFormat="1"/>
    <row r="11341" s="32" customFormat="1"/>
    <row r="11342" s="32" customFormat="1"/>
    <row r="11343" s="32" customFormat="1"/>
    <row r="11344" s="32" customFormat="1"/>
    <row r="11345" s="32" customFormat="1"/>
    <row r="11346" s="32" customFormat="1"/>
    <row r="11347" s="32" customFormat="1"/>
    <row r="11348" s="32" customFormat="1"/>
    <row r="11349" s="32" customFormat="1"/>
    <row r="11350" s="32" customFormat="1"/>
    <row r="11351" s="32" customFormat="1" ht="13" thickBot="1"/>
    <row r="11352" s="32" customFormat="1" ht="13.5" thickTop="1" thickBot="1"/>
    <row r="11353" s="32" customFormat="1" ht="13.5" thickTop="1" thickBot="1"/>
    <row r="11354" s="32" customFormat="1" ht="13.5" thickTop="1" thickBot="1"/>
    <row r="11355" s="32" customFormat="1" ht="13.5" thickTop="1" thickBot="1"/>
    <row r="11356" s="32" customFormat="1" ht="13.5" thickTop="1" thickBot="1"/>
    <row r="11357" s="32" customFormat="1" ht="13.5" thickTop="1" thickBot="1"/>
    <row r="11358" s="32" customFormat="1" ht="13.5" thickTop="1" thickBot="1"/>
    <row r="11359" s="32" customFormat="1" ht="13.5" thickTop="1" thickBot="1"/>
    <row r="11360" s="32" customFormat="1" ht="13.5" thickTop="1" thickBot="1"/>
    <row r="11361" s="32" customFormat="1" ht="13.5" thickTop="1" thickBot="1"/>
    <row r="11362" s="32" customFormat="1" ht="13.5" thickTop="1" thickBot="1"/>
    <row r="11363" s="32" customFormat="1" ht="13.5" thickTop="1" thickBot="1"/>
    <row r="11364" s="32" customFormat="1" ht="13.5" thickTop="1" thickBot="1"/>
    <row r="11365" s="32" customFormat="1" ht="13.5" thickTop="1" thickBot="1"/>
    <row r="11366" s="32" customFormat="1" ht="13.5" thickTop="1" thickBot="1"/>
    <row r="11367" s="32" customFormat="1" ht="13.5" thickTop="1" thickBot="1"/>
    <row r="11368" s="32" customFormat="1" ht="13.5" thickTop="1" thickBot="1"/>
    <row r="11369" s="32" customFormat="1" ht="13.5" thickTop="1" thickBot="1"/>
    <row r="11370" s="32" customFormat="1" ht="13.5" thickTop="1" thickBot="1"/>
    <row r="11371" s="32" customFormat="1" ht="13.5" thickTop="1" thickBot="1"/>
    <row r="11372" s="32" customFormat="1" ht="13.5" thickTop="1" thickBot="1"/>
    <row r="11373" s="32" customFormat="1" ht="13.5" thickTop="1" thickBot="1"/>
    <row r="11374" s="32" customFormat="1" ht="13.5" thickTop="1" thickBot="1"/>
    <row r="11375" s="32" customFormat="1" ht="13.5" thickTop="1" thickBot="1"/>
    <row r="11376" s="32" customFormat="1" ht="13.5" thickTop="1" thickBot="1"/>
    <row r="11377" s="32" customFormat="1" ht="13.5" thickTop="1" thickBot="1"/>
    <row r="11378" s="32" customFormat="1" ht="13.5" thickTop="1" thickBot="1"/>
    <row r="11379" s="32" customFormat="1" ht="13.5" thickTop="1" thickBot="1"/>
    <row r="11380" s="32" customFormat="1" ht="13.5" thickTop="1" thickBot="1"/>
    <row r="11381" s="32" customFormat="1" ht="13.5" thickTop="1" thickBot="1"/>
    <row r="11382" s="32" customFormat="1" ht="13.5" thickTop="1" thickBot="1"/>
    <row r="11383" s="32" customFormat="1" ht="13.5" thickTop="1" thickBot="1"/>
    <row r="11384" s="32" customFormat="1" ht="13.5" thickTop="1" thickBot="1"/>
    <row r="11385" s="32" customFormat="1" ht="13.5" thickTop="1" thickBot="1"/>
    <row r="11386" s="32" customFormat="1" ht="13.5" thickTop="1" thickBot="1"/>
    <row r="11387" s="32" customFormat="1" ht="13.5" thickTop="1" thickBot="1"/>
    <row r="11388" s="32" customFormat="1" ht="13.5" thickTop="1" thickBot="1"/>
    <row r="11389" s="32" customFormat="1" ht="13.5" thickTop="1" thickBot="1"/>
    <row r="11390" s="32" customFormat="1" ht="13.5" thickTop="1" thickBot="1"/>
    <row r="11391" s="32" customFormat="1" ht="13.5" thickTop="1" thickBot="1"/>
    <row r="11392" s="32" customFormat="1" ht="13.5" thickTop="1" thickBot="1"/>
    <row r="11393" s="32" customFormat="1" ht="13.5" thickTop="1" thickBot="1"/>
    <row r="11394" s="32" customFormat="1" ht="13.5" thickTop="1" thickBot="1"/>
    <row r="11395" s="32" customFormat="1" ht="13.5" thickTop="1" thickBot="1"/>
    <row r="11396" s="32" customFormat="1" ht="13.5" thickTop="1" thickBot="1"/>
    <row r="11397" s="32" customFormat="1" ht="13.5" thickTop="1" thickBot="1"/>
    <row r="11398" s="32" customFormat="1" ht="13.5" thickTop="1" thickBot="1"/>
    <row r="11399" s="32" customFormat="1" ht="13.5" thickTop="1" thickBot="1"/>
    <row r="11400" s="32" customFormat="1" ht="13.5" thickTop="1" thickBot="1"/>
    <row r="11401" s="32" customFormat="1" ht="13.5" thickTop="1" thickBot="1"/>
    <row r="11402" s="32" customFormat="1" ht="13.5" thickTop="1" thickBot="1"/>
    <row r="11403" s="32" customFormat="1" ht="13.5" thickTop="1" thickBot="1"/>
    <row r="11404" s="32" customFormat="1" ht="13.5" thickTop="1" thickBot="1"/>
    <row r="11405" s="32" customFormat="1" ht="13.5" thickTop="1" thickBot="1"/>
    <row r="11406" s="32" customFormat="1" ht="13.5" thickTop="1" thickBot="1"/>
    <row r="11407" s="32" customFormat="1" ht="13.5" thickTop="1" thickBot="1"/>
    <row r="11408" s="32" customFormat="1" ht="13" thickTop="1"/>
    <row r="11409" s="32" customFormat="1"/>
    <row r="11410" s="32" customFormat="1"/>
    <row r="11411" s="32" customFormat="1"/>
    <row r="11412" s="32" customFormat="1"/>
    <row r="11413" s="32" customFormat="1"/>
    <row r="11414" s="32" customFormat="1"/>
    <row r="11415" s="32" customFormat="1"/>
    <row r="11416" s="32" customFormat="1"/>
    <row r="11417" s="32" customFormat="1"/>
    <row r="11418" s="32" customFormat="1"/>
    <row r="11419" s="32" customFormat="1"/>
    <row r="11420" s="32" customFormat="1"/>
    <row r="11421" s="32" customFormat="1" ht="13" thickBot="1"/>
    <row r="11422" s="32" customFormat="1" ht="13.5" thickTop="1" thickBot="1"/>
    <row r="11423" s="32" customFormat="1" ht="13.5" thickTop="1" thickBot="1"/>
    <row r="11424" s="32" customFormat="1" ht="13.5" thickTop="1" thickBot="1"/>
    <row r="11425" s="32" customFormat="1" ht="13.5" thickTop="1" thickBot="1"/>
    <row r="11426" s="32" customFormat="1" ht="13.5" thickTop="1" thickBot="1"/>
    <row r="11427" s="32" customFormat="1" ht="13.5" thickTop="1" thickBot="1"/>
    <row r="11428" s="32" customFormat="1" ht="13.5" thickTop="1" thickBot="1"/>
    <row r="11429" s="32" customFormat="1" ht="13.5" thickTop="1" thickBot="1"/>
    <row r="11430" s="32" customFormat="1" ht="13.5" thickTop="1" thickBot="1"/>
    <row r="11431" s="32" customFormat="1" ht="13.5" thickTop="1" thickBot="1"/>
    <row r="11432" s="32" customFormat="1" ht="13.5" thickTop="1" thickBot="1"/>
    <row r="11433" s="32" customFormat="1" ht="13.5" thickTop="1" thickBot="1"/>
    <row r="11434" s="32" customFormat="1" ht="13.5" thickTop="1" thickBot="1"/>
    <row r="11435" s="32" customFormat="1" ht="13.5" thickTop="1" thickBot="1"/>
    <row r="11436" s="32" customFormat="1" ht="13.5" thickTop="1" thickBot="1"/>
    <row r="11437" s="32" customFormat="1" ht="13.5" thickTop="1" thickBot="1"/>
    <row r="11438" s="32" customFormat="1" ht="13.5" thickTop="1" thickBot="1"/>
    <row r="11439" s="32" customFormat="1" ht="13.5" thickTop="1" thickBot="1"/>
    <row r="11440" s="32" customFormat="1" ht="13.5" thickTop="1" thickBot="1"/>
    <row r="11441" s="32" customFormat="1" ht="13.5" thickTop="1" thickBot="1"/>
    <row r="11442" s="32" customFormat="1" ht="13.5" thickTop="1" thickBot="1"/>
    <row r="11443" s="32" customFormat="1" ht="13.5" thickTop="1" thickBot="1"/>
    <row r="11444" s="32" customFormat="1" ht="13.5" thickTop="1" thickBot="1"/>
    <row r="11445" s="32" customFormat="1" ht="13.5" thickTop="1" thickBot="1"/>
    <row r="11446" s="32" customFormat="1" ht="13.5" thickTop="1" thickBot="1"/>
    <row r="11447" s="32" customFormat="1" ht="13.5" thickTop="1" thickBot="1"/>
    <row r="11448" s="32" customFormat="1" ht="13.5" thickTop="1" thickBot="1"/>
    <row r="11449" s="32" customFormat="1" ht="13.5" thickTop="1" thickBot="1"/>
    <row r="11450" s="32" customFormat="1" ht="13.5" thickTop="1" thickBot="1"/>
    <row r="11451" s="32" customFormat="1" ht="13.5" thickTop="1" thickBot="1"/>
    <row r="11452" s="32" customFormat="1" ht="13.5" thickTop="1" thickBot="1"/>
    <row r="11453" s="32" customFormat="1" ht="13.5" thickTop="1" thickBot="1"/>
    <row r="11454" s="32" customFormat="1" ht="13.5" thickTop="1" thickBot="1"/>
    <row r="11455" s="32" customFormat="1" ht="13.5" thickTop="1" thickBot="1"/>
    <row r="11456" s="32" customFormat="1" ht="13.5" thickTop="1" thickBot="1"/>
    <row r="11457" s="32" customFormat="1" ht="13.5" thickTop="1" thickBot="1"/>
    <row r="11458" s="32" customFormat="1" ht="13.5" thickTop="1" thickBot="1"/>
    <row r="11459" s="32" customFormat="1" ht="13.5" thickTop="1" thickBot="1"/>
    <row r="11460" s="32" customFormat="1" ht="13.5" thickTop="1" thickBot="1"/>
    <row r="11461" s="32" customFormat="1" ht="13.5" thickTop="1" thickBot="1"/>
    <row r="11462" s="32" customFormat="1" ht="13.5" thickTop="1" thickBot="1"/>
    <row r="11463" s="32" customFormat="1" ht="13.5" thickTop="1" thickBot="1"/>
    <row r="11464" s="32" customFormat="1" ht="13.5" thickTop="1" thickBot="1"/>
    <row r="11465" s="32" customFormat="1" ht="13.5" thickTop="1" thickBot="1"/>
    <row r="11466" s="32" customFormat="1" ht="13.5" thickTop="1" thickBot="1"/>
    <row r="11467" s="32" customFormat="1" ht="13.5" thickTop="1" thickBot="1"/>
    <row r="11468" s="32" customFormat="1" ht="13.5" thickTop="1" thickBot="1"/>
    <row r="11469" s="32" customFormat="1" ht="13.5" thickTop="1" thickBot="1"/>
    <row r="11470" s="32" customFormat="1" ht="13.5" thickTop="1" thickBot="1"/>
    <row r="11471" s="32" customFormat="1" ht="13.5" thickTop="1" thickBot="1"/>
    <row r="11472" s="32" customFormat="1" ht="13.5" thickTop="1" thickBot="1"/>
    <row r="11473" s="32" customFormat="1" ht="13.5" thickTop="1" thickBot="1"/>
    <row r="11474" s="32" customFormat="1" ht="13.5" thickTop="1" thickBot="1"/>
    <row r="11475" s="32" customFormat="1" ht="13.5" thickTop="1" thickBot="1"/>
    <row r="11476" s="32" customFormat="1" ht="13.5" thickTop="1" thickBot="1"/>
    <row r="11477" s="32" customFormat="1" ht="13.5" thickTop="1" thickBot="1"/>
    <row r="11478" s="32" customFormat="1" ht="13" thickTop="1"/>
    <row r="11479" s="32" customFormat="1"/>
    <row r="11480" s="32" customFormat="1"/>
    <row r="11481" s="32" customFormat="1"/>
    <row r="11482" s="32" customFormat="1"/>
    <row r="11483" s="32" customFormat="1"/>
    <row r="11484" s="32" customFormat="1"/>
    <row r="11485" s="32" customFormat="1"/>
    <row r="11486" s="32" customFormat="1"/>
    <row r="11487" s="32" customFormat="1"/>
    <row r="11488" s="32" customFormat="1"/>
    <row r="11489" s="32" customFormat="1"/>
    <row r="11490" s="32" customFormat="1"/>
    <row r="11491" s="32" customFormat="1" ht="13" thickBot="1"/>
    <row r="11492" s="32" customFormat="1" ht="13.5" thickTop="1" thickBot="1"/>
    <row r="11493" s="32" customFormat="1" ht="13.5" thickTop="1" thickBot="1"/>
    <row r="11494" s="32" customFormat="1" ht="13.5" thickTop="1" thickBot="1"/>
    <row r="11495" s="32" customFormat="1" ht="13.5" thickTop="1" thickBot="1"/>
    <row r="11496" s="32" customFormat="1" ht="13.5" thickTop="1" thickBot="1"/>
    <row r="11497" s="32" customFormat="1" ht="13.5" thickTop="1" thickBot="1"/>
    <row r="11498" s="32" customFormat="1" ht="13.5" thickTop="1" thickBot="1"/>
    <row r="11499" s="32" customFormat="1" ht="13.5" thickTop="1" thickBot="1"/>
    <row r="11500" s="32" customFormat="1" ht="13.5" thickTop="1" thickBot="1"/>
    <row r="11501" s="32" customFormat="1" ht="13.5" thickTop="1" thickBot="1"/>
    <row r="11502" s="32" customFormat="1" ht="13.5" thickTop="1" thickBot="1"/>
    <row r="11503" s="32" customFormat="1" ht="13.5" thickTop="1" thickBot="1"/>
    <row r="11504" s="32" customFormat="1" ht="13.5" thickTop="1" thickBot="1"/>
    <row r="11505" s="32" customFormat="1" ht="13.5" thickTop="1" thickBot="1"/>
    <row r="11506" s="32" customFormat="1" ht="13.5" thickTop="1" thickBot="1"/>
    <row r="11507" s="32" customFormat="1" ht="13.5" thickTop="1" thickBot="1"/>
    <row r="11508" s="32" customFormat="1" ht="13.5" thickTop="1" thickBot="1"/>
    <row r="11509" s="32" customFormat="1" ht="13.5" thickTop="1" thickBot="1"/>
    <row r="11510" s="32" customFormat="1" ht="13.5" thickTop="1" thickBot="1"/>
    <row r="11511" s="32" customFormat="1" ht="13.5" thickTop="1" thickBot="1"/>
    <row r="11512" s="32" customFormat="1" ht="13.5" thickTop="1" thickBot="1"/>
    <row r="11513" s="32" customFormat="1" ht="13.5" thickTop="1" thickBot="1"/>
    <row r="11514" s="32" customFormat="1" ht="13.5" thickTop="1" thickBot="1"/>
    <row r="11515" s="32" customFormat="1" ht="13.5" thickTop="1" thickBot="1"/>
    <row r="11516" s="32" customFormat="1" ht="13.5" thickTop="1" thickBot="1"/>
    <row r="11517" s="32" customFormat="1" ht="13.5" thickTop="1" thickBot="1"/>
    <row r="11518" s="32" customFormat="1" ht="13.5" thickTop="1" thickBot="1"/>
    <row r="11519" s="32" customFormat="1" ht="13.5" thickTop="1" thickBot="1"/>
    <row r="11520" s="32" customFormat="1" ht="13.5" thickTop="1" thickBot="1"/>
    <row r="11521" s="32" customFormat="1" ht="13.5" thickTop="1" thickBot="1"/>
    <row r="11522" s="32" customFormat="1" ht="13.5" thickTop="1" thickBot="1"/>
    <row r="11523" s="32" customFormat="1" ht="13.5" thickTop="1" thickBot="1"/>
    <row r="11524" s="32" customFormat="1" ht="13.5" thickTop="1" thickBot="1"/>
    <row r="11525" s="32" customFormat="1" ht="13.5" thickTop="1" thickBot="1"/>
    <row r="11526" s="32" customFormat="1" ht="13.5" thickTop="1" thickBot="1"/>
    <row r="11527" s="32" customFormat="1" ht="13.5" thickTop="1" thickBot="1"/>
    <row r="11528" s="32" customFormat="1" ht="13.5" thickTop="1" thickBot="1"/>
    <row r="11529" s="32" customFormat="1" ht="13.5" thickTop="1" thickBot="1"/>
    <row r="11530" s="32" customFormat="1" ht="13.5" thickTop="1" thickBot="1"/>
    <row r="11531" s="32" customFormat="1" ht="13.5" thickTop="1" thickBot="1"/>
    <row r="11532" s="32" customFormat="1" ht="13.5" thickTop="1" thickBot="1"/>
    <row r="11533" s="32" customFormat="1" ht="13.5" thickTop="1" thickBot="1"/>
    <row r="11534" s="32" customFormat="1" ht="13.5" thickTop="1" thickBot="1"/>
    <row r="11535" s="32" customFormat="1" ht="13.5" thickTop="1" thickBot="1"/>
    <row r="11536" s="32" customFormat="1" ht="13.5" thickTop="1" thickBot="1"/>
    <row r="11537" s="32" customFormat="1" ht="13.5" thickTop="1" thickBot="1"/>
    <row r="11538" s="32" customFormat="1" ht="13.5" thickTop="1" thickBot="1"/>
    <row r="11539" s="32" customFormat="1" ht="13.5" thickTop="1" thickBot="1"/>
    <row r="11540" s="32" customFormat="1" ht="13.5" thickTop="1" thickBot="1"/>
    <row r="11541" s="32" customFormat="1" ht="13.5" thickTop="1" thickBot="1"/>
    <row r="11542" s="32" customFormat="1" ht="13.5" thickTop="1" thickBot="1"/>
    <row r="11543" s="32" customFormat="1" ht="13.5" thickTop="1" thickBot="1"/>
    <row r="11544" s="32" customFormat="1" ht="13.5" thickTop="1" thickBot="1"/>
    <row r="11545" s="32" customFormat="1" ht="13.5" thickTop="1" thickBot="1"/>
    <row r="11546" s="32" customFormat="1" ht="13.5" thickTop="1" thickBot="1"/>
    <row r="11547" s="32" customFormat="1" ht="13.5" thickTop="1" thickBot="1"/>
    <row r="11548" s="32" customFormat="1" ht="13" thickTop="1"/>
    <row r="11549" s="32" customFormat="1"/>
    <row r="11550" s="32" customFormat="1"/>
    <row r="11551" s="32" customFormat="1"/>
    <row r="11552" s="32" customFormat="1"/>
    <row r="11553" s="32" customFormat="1"/>
    <row r="11554" s="32" customFormat="1"/>
    <row r="11555" s="32" customFormat="1"/>
    <row r="11556" s="32" customFormat="1"/>
    <row r="11557" s="32" customFormat="1"/>
    <row r="11558" s="32" customFormat="1"/>
    <row r="11559" s="32" customFormat="1"/>
    <row r="11560" s="32" customFormat="1"/>
    <row r="11561" s="32" customFormat="1" ht="13" thickBot="1"/>
    <row r="11562" s="32" customFormat="1" ht="13.5" thickTop="1" thickBot="1"/>
    <row r="11563" s="32" customFormat="1" ht="13.5" thickTop="1" thickBot="1"/>
    <row r="11564" s="32" customFormat="1" ht="13.5" thickTop="1" thickBot="1"/>
    <row r="11565" s="32" customFormat="1" ht="13.5" thickTop="1" thickBot="1"/>
    <row r="11566" s="32" customFormat="1" ht="13.5" thickTop="1" thickBot="1"/>
    <row r="11567" s="32" customFormat="1" ht="13.5" thickTop="1" thickBot="1"/>
    <row r="11568" s="32" customFormat="1" ht="13.5" thickTop="1" thickBot="1"/>
    <row r="11569" s="32" customFormat="1" ht="13.5" thickTop="1" thickBot="1"/>
    <row r="11570" s="32" customFormat="1" ht="13.5" thickTop="1" thickBot="1"/>
    <row r="11571" s="32" customFormat="1" ht="13.5" thickTop="1" thickBot="1"/>
    <row r="11572" s="32" customFormat="1" ht="13.5" thickTop="1" thickBot="1"/>
    <row r="11573" s="32" customFormat="1" ht="13.5" thickTop="1" thickBot="1"/>
    <row r="11574" s="32" customFormat="1" ht="13.5" thickTop="1" thickBot="1"/>
    <row r="11575" s="32" customFormat="1" ht="13.5" thickTop="1" thickBot="1"/>
    <row r="11576" s="32" customFormat="1" ht="13.5" thickTop="1" thickBot="1"/>
    <row r="11577" s="32" customFormat="1" ht="13.5" thickTop="1" thickBot="1"/>
    <row r="11578" s="32" customFormat="1" ht="13.5" thickTop="1" thickBot="1"/>
    <row r="11579" s="32" customFormat="1" ht="13.5" thickTop="1" thickBot="1"/>
    <row r="11580" s="32" customFormat="1" ht="13.5" thickTop="1" thickBot="1"/>
    <row r="11581" s="32" customFormat="1" ht="13.5" thickTop="1" thickBot="1"/>
    <row r="11582" s="32" customFormat="1" ht="13.5" thickTop="1" thickBot="1"/>
    <row r="11583" s="32" customFormat="1" ht="13.5" thickTop="1" thickBot="1"/>
    <row r="11584" s="32" customFormat="1" ht="13.5" thickTop="1" thickBot="1"/>
    <row r="11585" s="32" customFormat="1" ht="13.5" thickTop="1" thickBot="1"/>
    <row r="11586" s="32" customFormat="1" ht="13.5" thickTop="1" thickBot="1"/>
    <row r="11587" s="32" customFormat="1" ht="13.5" thickTop="1" thickBot="1"/>
    <row r="11588" s="32" customFormat="1" ht="13.5" thickTop="1" thickBot="1"/>
    <row r="11589" s="32" customFormat="1" ht="13.5" thickTop="1" thickBot="1"/>
    <row r="11590" s="32" customFormat="1" ht="13.5" thickTop="1" thickBot="1"/>
    <row r="11591" s="32" customFormat="1" ht="13.5" thickTop="1" thickBot="1"/>
    <row r="11592" s="32" customFormat="1" ht="13.5" thickTop="1" thickBot="1"/>
    <row r="11593" s="32" customFormat="1" ht="13.5" thickTop="1" thickBot="1"/>
    <row r="11594" s="32" customFormat="1" ht="13.5" thickTop="1" thickBot="1"/>
    <row r="11595" s="32" customFormat="1" ht="13.5" thickTop="1" thickBot="1"/>
    <row r="11596" s="32" customFormat="1" ht="13.5" thickTop="1" thickBot="1"/>
    <row r="11597" s="32" customFormat="1" ht="13.5" thickTop="1" thickBot="1"/>
    <row r="11598" s="32" customFormat="1" ht="13.5" thickTop="1" thickBot="1"/>
    <row r="11599" s="32" customFormat="1" ht="13.5" thickTop="1" thickBot="1"/>
    <row r="11600" s="32" customFormat="1" ht="13.5" thickTop="1" thickBot="1"/>
    <row r="11601" s="32" customFormat="1" ht="13.5" thickTop="1" thickBot="1"/>
    <row r="11602" s="32" customFormat="1" ht="13.5" thickTop="1" thickBot="1"/>
    <row r="11603" s="32" customFormat="1" ht="13.5" thickTop="1" thickBot="1"/>
    <row r="11604" s="32" customFormat="1" ht="13.5" thickTop="1" thickBot="1"/>
    <row r="11605" s="32" customFormat="1" ht="13.5" thickTop="1" thickBot="1"/>
    <row r="11606" s="32" customFormat="1" ht="13.5" thickTop="1" thickBot="1"/>
    <row r="11607" s="32" customFormat="1" ht="13.5" thickTop="1" thickBot="1"/>
    <row r="11608" s="32" customFormat="1" ht="13.5" thickTop="1" thickBot="1"/>
    <row r="11609" s="32" customFormat="1" ht="13.5" thickTop="1" thickBot="1"/>
    <row r="11610" s="32" customFormat="1" ht="13.5" thickTop="1" thickBot="1"/>
    <row r="11611" s="32" customFormat="1" ht="13.5" thickTop="1" thickBot="1"/>
    <row r="11612" s="32" customFormat="1" ht="13.5" thickTop="1" thickBot="1"/>
    <row r="11613" s="32" customFormat="1" ht="13.5" thickTop="1" thickBot="1"/>
    <row r="11614" s="32" customFormat="1" ht="13.5" thickTop="1" thickBot="1"/>
    <row r="11615" s="32" customFormat="1" ht="13.5" thickTop="1" thickBot="1"/>
    <row r="11616" s="32" customFormat="1" ht="13.5" thickTop="1" thickBot="1"/>
    <row r="11617" s="32" customFormat="1" ht="13.5" thickTop="1" thickBot="1"/>
    <row r="11618" s="32" customFormat="1" ht="13" thickTop="1"/>
    <row r="11619" s="32" customFormat="1"/>
    <row r="11620" s="32" customFormat="1"/>
    <row r="11621" s="32" customFormat="1"/>
    <row r="11622" s="32" customFormat="1"/>
    <row r="11623" s="32" customFormat="1"/>
    <row r="11624" s="32" customFormat="1"/>
    <row r="11625" s="32" customFormat="1"/>
    <row r="11626" s="32" customFormat="1"/>
    <row r="11627" s="32" customFormat="1"/>
    <row r="11628" s="32" customFormat="1"/>
    <row r="11629" s="32" customFormat="1"/>
    <row r="11630" s="32" customFormat="1"/>
    <row r="11631" s="32" customFormat="1" ht="13" thickBot="1"/>
    <row r="11632" s="32" customFormat="1" ht="13.5" thickTop="1" thickBot="1"/>
    <row r="11633" s="32" customFormat="1" ht="13.5" thickTop="1" thickBot="1"/>
    <row r="11634" s="32" customFormat="1" ht="13.5" thickTop="1" thickBot="1"/>
    <row r="11635" s="32" customFormat="1" ht="13.5" thickTop="1" thickBot="1"/>
    <row r="11636" s="32" customFormat="1" ht="13.5" thickTop="1" thickBot="1"/>
    <row r="11637" s="32" customFormat="1" ht="13.5" thickTop="1" thickBot="1"/>
    <row r="11638" s="32" customFormat="1" ht="13.5" thickTop="1" thickBot="1"/>
    <row r="11639" s="32" customFormat="1" ht="13.5" thickTop="1" thickBot="1"/>
    <row r="11640" s="32" customFormat="1" ht="13.5" thickTop="1" thickBot="1"/>
    <row r="11641" s="32" customFormat="1" ht="13.5" thickTop="1" thickBot="1"/>
    <row r="11642" s="32" customFormat="1" ht="13.5" thickTop="1" thickBot="1"/>
    <row r="11643" s="32" customFormat="1" ht="13.5" thickTop="1" thickBot="1"/>
    <row r="11644" s="32" customFormat="1" ht="13.5" thickTop="1" thickBot="1"/>
    <row r="11645" s="32" customFormat="1" ht="13.5" thickTop="1" thickBot="1"/>
    <row r="11646" s="32" customFormat="1" ht="13.5" thickTop="1" thickBot="1"/>
    <row r="11647" s="32" customFormat="1" ht="13.5" thickTop="1" thickBot="1"/>
    <row r="11648" s="32" customFormat="1" ht="13.5" thickTop="1" thickBot="1"/>
    <row r="11649" s="32" customFormat="1" ht="13.5" thickTop="1" thickBot="1"/>
    <row r="11650" s="32" customFormat="1" ht="13.5" thickTop="1" thickBot="1"/>
    <row r="11651" s="32" customFormat="1" ht="13.5" thickTop="1" thickBot="1"/>
    <row r="11652" s="32" customFormat="1" ht="13.5" thickTop="1" thickBot="1"/>
    <row r="11653" s="32" customFormat="1" ht="13.5" thickTop="1" thickBot="1"/>
    <row r="11654" s="32" customFormat="1" ht="13.5" thickTop="1" thickBot="1"/>
    <row r="11655" s="32" customFormat="1" ht="13.5" thickTop="1" thickBot="1"/>
    <row r="11656" s="32" customFormat="1" ht="13.5" thickTop="1" thickBot="1"/>
    <row r="11657" s="32" customFormat="1" ht="13.5" thickTop="1" thickBot="1"/>
    <row r="11658" s="32" customFormat="1" ht="13.5" thickTop="1" thickBot="1"/>
    <row r="11659" s="32" customFormat="1" ht="13.5" thickTop="1" thickBot="1"/>
    <row r="11660" s="32" customFormat="1" ht="13.5" thickTop="1" thickBot="1"/>
    <row r="11661" s="32" customFormat="1" ht="13.5" thickTop="1" thickBot="1"/>
    <row r="11662" s="32" customFormat="1" ht="13.5" thickTop="1" thickBot="1"/>
    <row r="11663" s="32" customFormat="1" ht="13.5" thickTop="1" thickBot="1"/>
    <row r="11664" s="32" customFormat="1" ht="13.5" thickTop="1" thickBot="1"/>
    <row r="11665" s="32" customFormat="1" ht="13.5" thickTop="1" thickBot="1"/>
    <row r="11666" s="32" customFormat="1" ht="13.5" thickTop="1" thickBot="1"/>
    <row r="11667" s="32" customFormat="1" ht="13.5" thickTop="1" thickBot="1"/>
    <row r="11668" s="32" customFormat="1" ht="13.5" thickTop="1" thickBot="1"/>
    <row r="11669" s="32" customFormat="1" ht="13.5" thickTop="1" thickBot="1"/>
    <row r="11670" s="32" customFormat="1" ht="13.5" thickTop="1" thickBot="1"/>
    <row r="11671" s="32" customFormat="1" ht="13.5" thickTop="1" thickBot="1"/>
    <row r="11672" s="32" customFormat="1" ht="13.5" thickTop="1" thickBot="1"/>
    <row r="11673" s="32" customFormat="1" ht="13.5" thickTop="1" thickBot="1"/>
    <row r="11674" s="32" customFormat="1" ht="13.5" thickTop="1" thickBot="1"/>
    <row r="11675" s="32" customFormat="1" ht="13.5" thickTop="1" thickBot="1"/>
    <row r="11676" s="32" customFormat="1" ht="13.5" thickTop="1" thickBot="1"/>
    <row r="11677" s="32" customFormat="1" ht="13.5" thickTop="1" thickBot="1"/>
    <row r="11678" s="32" customFormat="1" ht="13.5" thickTop="1" thickBot="1"/>
    <row r="11679" s="32" customFormat="1" ht="13.5" thickTop="1" thickBot="1"/>
    <row r="11680" s="32" customFormat="1" ht="13.5" thickTop="1" thickBot="1"/>
    <row r="11681" s="32" customFormat="1" ht="13.5" thickTop="1" thickBot="1"/>
    <row r="11682" s="32" customFormat="1" ht="13.5" thickTop="1" thickBot="1"/>
    <row r="11683" s="32" customFormat="1" ht="13.5" thickTop="1" thickBot="1"/>
    <row r="11684" s="32" customFormat="1" ht="13.5" thickTop="1" thickBot="1"/>
    <row r="11685" s="32" customFormat="1" ht="13.5" thickTop="1" thickBot="1"/>
    <row r="11686" s="32" customFormat="1" ht="13.5" thickTop="1" thickBot="1"/>
    <row r="11687" s="32" customFormat="1" ht="13.5" thickTop="1" thickBot="1"/>
    <row r="11688" s="32" customFormat="1" ht="13" thickTop="1"/>
    <row r="11689" s="32" customFormat="1"/>
    <row r="11690" s="32" customFormat="1"/>
    <row r="11691" s="32" customFormat="1"/>
    <row r="11692" s="32" customFormat="1"/>
    <row r="11693" s="32" customFormat="1"/>
    <row r="11694" s="32" customFormat="1"/>
    <row r="11695" s="32" customFormat="1"/>
    <row r="11696" s="32" customFormat="1"/>
    <row r="11697" s="32" customFormat="1"/>
    <row r="11698" s="32" customFormat="1"/>
    <row r="11699" s="32" customFormat="1"/>
    <row r="11700" s="32" customFormat="1"/>
    <row r="11701" s="32" customFormat="1" ht="13" thickBot="1"/>
    <row r="11702" s="32" customFormat="1" ht="13.5" thickTop="1" thickBot="1"/>
    <row r="11703" s="32" customFormat="1" ht="13.5" thickTop="1" thickBot="1"/>
    <row r="11704" s="32" customFormat="1" ht="13.5" thickTop="1" thickBot="1"/>
    <row r="11705" s="32" customFormat="1" ht="13.5" thickTop="1" thickBot="1"/>
    <row r="11706" s="32" customFormat="1" ht="13.5" thickTop="1" thickBot="1"/>
    <row r="11707" s="32" customFormat="1" ht="13.5" thickTop="1" thickBot="1"/>
    <row r="11708" s="32" customFormat="1" ht="13.5" thickTop="1" thickBot="1"/>
    <row r="11709" s="32" customFormat="1" ht="13.5" thickTop="1" thickBot="1"/>
    <row r="11710" s="32" customFormat="1" ht="13.5" thickTop="1" thickBot="1"/>
    <row r="11711" s="32" customFormat="1" ht="13.5" thickTop="1" thickBot="1"/>
    <row r="11712" s="32" customFormat="1" ht="13.5" thickTop="1" thickBot="1"/>
    <row r="11713" s="32" customFormat="1" ht="13.5" thickTop="1" thickBot="1"/>
    <row r="11714" s="32" customFormat="1" ht="13.5" thickTop="1" thickBot="1"/>
    <row r="11715" s="32" customFormat="1" ht="13.5" thickTop="1" thickBot="1"/>
    <row r="11716" s="32" customFormat="1" ht="13.5" thickTop="1" thickBot="1"/>
    <row r="11717" s="32" customFormat="1" ht="13.5" thickTop="1" thickBot="1"/>
    <row r="11718" s="32" customFormat="1" ht="13.5" thickTop="1" thickBot="1"/>
    <row r="11719" s="32" customFormat="1" ht="13.5" thickTop="1" thickBot="1"/>
    <row r="11720" s="32" customFormat="1" ht="13.5" thickTop="1" thickBot="1"/>
    <row r="11721" s="32" customFormat="1" ht="13.5" thickTop="1" thickBot="1"/>
    <row r="11722" s="32" customFormat="1" ht="13.5" thickTop="1" thickBot="1"/>
    <row r="11723" s="32" customFormat="1" ht="13.5" thickTop="1" thickBot="1"/>
    <row r="11724" s="32" customFormat="1" ht="13.5" thickTop="1" thickBot="1"/>
    <row r="11725" s="32" customFormat="1" ht="13.5" thickTop="1" thickBot="1"/>
    <row r="11726" s="32" customFormat="1" ht="13.5" thickTop="1" thickBot="1"/>
    <row r="11727" s="32" customFormat="1" ht="13.5" thickTop="1" thickBot="1"/>
    <row r="11728" s="32" customFormat="1" ht="13.5" thickTop="1" thickBot="1"/>
    <row r="11729" s="32" customFormat="1" ht="13.5" thickTop="1" thickBot="1"/>
    <row r="11730" s="32" customFormat="1" ht="13.5" thickTop="1" thickBot="1"/>
    <row r="11731" s="32" customFormat="1" ht="13.5" thickTop="1" thickBot="1"/>
    <row r="11732" s="32" customFormat="1" ht="13.5" thickTop="1" thickBot="1"/>
    <row r="11733" s="32" customFormat="1" ht="13.5" thickTop="1" thickBot="1"/>
    <row r="11734" s="32" customFormat="1" ht="13.5" thickTop="1" thickBot="1"/>
    <row r="11735" s="32" customFormat="1" ht="13.5" thickTop="1" thickBot="1"/>
    <row r="11736" s="32" customFormat="1" ht="13.5" thickTop="1" thickBot="1"/>
    <row r="11737" s="32" customFormat="1" ht="13.5" thickTop="1" thickBot="1"/>
    <row r="11738" s="32" customFormat="1" ht="13.5" thickTop="1" thickBot="1"/>
    <row r="11739" s="32" customFormat="1" ht="13.5" thickTop="1" thickBot="1"/>
    <row r="11740" s="32" customFormat="1" ht="13.5" thickTop="1" thickBot="1"/>
    <row r="11741" s="32" customFormat="1" ht="13.5" thickTop="1" thickBot="1"/>
    <row r="11742" s="32" customFormat="1" ht="13.5" thickTop="1" thickBot="1"/>
    <row r="11743" s="32" customFormat="1" ht="13.5" thickTop="1" thickBot="1"/>
    <row r="11744" s="32" customFormat="1" ht="13.5" thickTop="1" thickBot="1"/>
    <row r="11745" s="32" customFormat="1" ht="13.5" thickTop="1" thickBot="1"/>
    <row r="11746" s="32" customFormat="1" ht="13.5" thickTop="1" thickBot="1"/>
    <row r="11747" s="32" customFormat="1" ht="13.5" thickTop="1" thickBot="1"/>
    <row r="11748" s="32" customFormat="1" ht="13.5" thickTop="1" thickBot="1"/>
    <row r="11749" s="32" customFormat="1" ht="13.5" thickTop="1" thickBot="1"/>
    <row r="11750" s="32" customFormat="1" ht="13.5" thickTop="1" thickBot="1"/>
    <row r="11751" s="32" customFormat="1" ht="13.5" thickTop="1" thickBot="1"/>
    <row r="11752" s="32" customFormat="1" ht="13.5" thickTop="1" thickBot="1"/>
    <row r="11753" s="32" customFormat="1" ht="13.5" thickTop="1" thickBot="1"/>
    <row r="11754" s="32" customFormat="1" ht="13.5" thickTop="1" thickBot="1"/>
    <row r="11755" s="32" customFormat="1" ht="13.5" thickTop="1" thickBot="1"/>
    <row r="11756" s="32" customFormat="1" ht="13.5" thickTop="1" thickBot="1"/>
    <row r="11757" s="32" customFormat="1" ht="13.5" thickTop="1" thickBot="1"/>
    <row r="11758" s="32" customFormat="1" ht="13" thickTop="1"/>
    <row r="11759" s="32" customFormat="1"/>
    <row r="11760" s="32" customFormat="1"/>
    <row r="11761" s="32" customFormat="1"/>
    <row r="11762" s="32" customFormat="1"/>
    <row r="11763" s="32" customFormat="1"/>
    <row r="11764" s="32" customFormat="1"/>
    <row r="11765" s="32" customFormat="1"/>
    <row r="11766" s="32" customFormat="1"/>
    <row r="11767" s="32" customFormat="1"/>
    <row r="11768" s="32" customFormat="1"/>
    <row r="11769" s="32" customFormat="1"/>
    <row r="11770" s="32" customFormat="1"/>
    <row r="11771" s="32" customFormat="1" ht="13" thickBot="1"/>
    <row r="11772" s="32" customFormat="1" ht="13.5" thickTop="1" thickBot="1"/>
    <row r="11773" s="32" customFormat="1" ht="13.5" thickTop="1" thickBot="1"/>
    <row r="11774" s="32" customFormat="1" ht="13.5" thickTop="1" thickBot="1"/>
    <row r="11775" s="32" customFormat="1" ht="13.5" thickTop="1" thickBot="1"/>
    <row r="11776" s="32" customFormat="1" ht="13.5" thickTop="1" thickBot="1"/>
    <row r="11777" s="32" customFormat="1" ht="13.5" thickTop="1" thickBot="1"/>
    <row r="11778" s="32" customFormat="1" ht="13.5" thickTop="1" thickBot="1"/>
    <row r="11779" s="32" customFormat="1" ht="13.5" thickTop="1" thickBot="1"/>
    <row r="11780" s="32" customFormat="1" ht="13.5" thickTop="1" thickBot="1"/>
    <row r="11781" s="32" customFormat="1" ht="13.5" thickTop="1" thickBot="1"/>
    <row r="11782" s="32" customFormat="1" ht="13.5" thickTop="1" thickBot="1"/>
    <row r="11783" s="32" customFormat="1" ht="13.5" thickTop="1" thickBot="1"/>
    <row r="11784" s="32" customFormat="1" ht="13.5" thickTop="1" thickBot="1"/>
    <row r="11785" s="32" customFormat="1" ht="13.5" thickTop="1" thickBot="1"/>
    <row r="11786" s="32" customFormat="1" ht="13.5" thickTop="1" thickBot="1"/>
    <row r="11787" s="32" customFormat="1" ht="13.5" thickTop="1" thickBot="1"/>
    <row r="11788" s="32" customFormat="1" ht="13.5" thickTop="1" thickBot="1"/>
    <row r="11789" s="32" customFormat="1" ht="13.5" thickTop="1" thickBot="1"/>
    <row r="11790" s="32" customFormat="1" ht="13.5" thickTop="1" thickBot="1"/>
    <row r="11791" s="32" customFormat="1" ht="13.5" thickTop="1" thickBot="1"/>
    <row r="11792" s="32" customFormat="1" ht="13.5" thickTop="1" thickBot="1"/>
    <row r="11793" s="32" customFormat="1" ht="13.5" thickTop="1" thickBot="1"/>
    <row r="11794" s="32" customFormat="1" ht="13.5" thickTop="1" thickBot="1"/>
    <row r="11795" s="32" customFormat="1" ht="13.5" thickTop="1" thickBot="1"/>
    <row r="11796" s="32" customFormat="1" ht="13.5" thickTop="1" thickBot="1"/>
    <row r="11797" s="32" customFormat="1" ht="13.5" thickTop="1" thickBot="1"/>
    <row r="11798" s="32" customFormat="1" ht="13.5" thickTop="1" thickBot="1"/>
    <row r="11799" s="32" customFormat="1" ht="13.5" thickTop="1" thickBot="1"/>
    <row r="11800" s="32" customFormat="1" ht="13.5" thickTop="1" thickBot="1"/>
    <row r="11801" s="32" customFormat="1" ht="13.5" thickTop="1" thickBot="1"/>
    <row r="11802" s="32" customFormat="1" ht="13.5" thickTop="1" thickBot="1"/>
    <row r="11803" s="32" customFormat="1" ht="13.5" thickTop="1" thickBot="1"/>
    <row r="11804" s="32" customFormat="1" ht="13.5" thickTop="1" thickBot="1"/>
    <row r="11805" s="32" customFormat="1" ht="13.5" thickTop="1" thickBot="1"/>
    <row r="11806" s="32" customFormat="1" ht="13.5" thickTop="1" thickBot="1"/>
    <row r="11807" s="32" customFormat="1" ht="13.5" thickTop="1" thickBot="1"/>
    <row r="11808" s="32" customFormat="1" ht="13.5" thickTop="1" thickBot="1"/>
    <row r="11809" s="32" customFormat="1" ht="13.5" thickTop="1" thickBot="1"/>
    <row r="11810" s="32" customFormat="1" ht="13.5" thickTop="1" thickBot="1"/>
    <row r="11811" s="32" customFormat="1" ht="13.5" thickTop="1" thickBot="1"/>
    <row r="11812" s="32" customFormat="1" ht="13.5" thickTop="1" thickBot="1"/>
    <row r="11813" s="32" customFormat="1" ht="13.5" thickTop="1" thickBot="1"/>
    <row r="11814" s="32" customFormat="1" ht="13.5" thickTop="1" thickBot="1"/>
    <row r="11815" s="32" customFormat="1" ht="13.5" thickTop="1" thickBot="1"/>
    <row r="11816" s="32" customFormat="1" ht="13.5" thickTop="1" thickBot="1"/>
    <row r="11817" s="32" customFormat="1" ht="13.5" thickTop="1" thickBot="1"/>
    <row r="11818" s="32" customFormat="1" ht="13.5" thickTop="1" thickBot="1"/>
    <row r="11819" s="32" customFormat="1" ht="13.5" thickTop="1" thickBot="1"/>
    <row r="11820" s="32" customFormat="1" ht="13.5" thickTop="1" thickBot="1"/>
    <row r="11821" s="32" customFormat="1" ht="13.5" thickTop="1" thickBot="1"/>
    <row r="11822" s="32" customFormat="1" ht="13.5" thickTop="1" thickBot="1"/>
    <row r="11823" s="32" customFormat="1" ht="13.5" thickTop="1" thickBot="1"/>
    <row r="11824" s="32" customFormat="1" ht="13.5" thickTop="1" thickBot="1"/>
    <row r="11825" s="32" customFormat="1" ht="13.5" thickTop="1" thickBot="1"/>
    <row r="11826" s="32" customFormat="1" ht="13.5" thickTop="1" thickBot="1"/>
    <row r="11827" s="32" customFormat="1" ht="13.5" thickTop="1" thickBot="1"/>
    <row r="11828" s="32" customFormat="1" ht="13" thickTop="1"/>
    <row r="11829" s="32" customFormat="1"/>
    <row r="11830" s="32" customFormat="1"/>
    <row r="11831" s="32" customFormat="1"/>
    <row r="11832" s="32" customFormat="1"/>
    <row r="11833" s="32" customFormat="1"/>
    <row r="11834" s="32" customFormat="1"/>
    <row r="11835" s="32" customFormat="1"/>
    <row r="11836" s="32" customFormat="1"/>
    <row r="11837" s="32" customFormat="1"/>
    <row r="11838" s="32" customFormat="1"/>
    <row r="11839" s="32" customFormat="1"/>
    <row r="11840" s="32" customFormat="1"/>
    <row r="11841" s="32" customFormat="1" ht="13" thickBot="1"/>
    <row r="11842" s="32" customFormat="1" ht="13.5" thickTop="1" thickBot="1"/>
    <row r="11843" s="32" customFormat="1" ht="13.5" thickTop="1" thickBot="1"/>
    <row r="11844" s="32" customFormat="1" ht="13.5" thickTop="1" thickBot="1"/>
    <row r="11845" s="32" customFormat="1" ht="13.5" thickTop="1" thickBot="1"/>
    <row r="11846" s="32" customFormat="1" ht="13.5" thickTop="1" thickBot="1"/>
    <row r="11847" s="32" customFormat="1" ht="13.5" thickTop="1" thickBot="1"/>
    <row r="11848" s="32" customFormat="1" ht="13.5" thickTop="1" thickBot="1"/>
    <row r="11849" s="32" customFormat="1" ht="13.5" thickTop="1" thickBot="1"/>
    <row r="11850" s="32" customFormat="1" ht="13.5" thickTop="1" thickBot="1"/>
    <row r="11851" s="32" customFormat="1" ht="13.5" thickTop="1" thickBot="1"/>
    <row r="11852" s="32" customFormat="1" ht="13.5" thickTop="1" thickBot="1"/>
    <row r="11853" s="32" customFormat="1" ht="13.5" thickTop="1" thickBot="1"/>
    <row r="11854" s="32" customFormat="1" ht="13.5" thickTop="1" thickBot="1"/>
    <row r="11855" s="32" customFormat="1" ht="13.5" thickTop="1" thickBot="1"/>
    <row r="11856" s="32" customFormat="1" ht="13.5" thickTop="1" thickBot="1"/>
    <row r="11857" s="32" customFormat="1" ht="13.5" thickTop="1" thickBot="1"/>
    <row r="11858" s="32" customFormat="1" ht="13.5" thickTop="1" thickBot="1"/>
    <row r="11859" s="32" customFormat="1" ht="13.5" thickTop="1" thickBot="1"/>
    <row r="11860" s="32" customFormat="1" ht="13.5" thickTop="1" thickBot="1"/>
    <row r="11861" s="32" customFormat="1" ht="13.5" thickTop="1" thickBot="1"/>
    <row r="11862" s="32" customFormat="1" ht="13.5" thickTop="1" thickBot="1"/>
    <row r="11863" s="32" customFormat="1" ht="13.5" thickTop="1" thickBot="1"/>
    <row r="11864" s="32" customFormat="1" ht="13.5" thickTop="1" thickBot="1"/>
    <row r="11865" s="32" customFormat="1" ht="13.5" thickTop="1" thickBot="1"/>
    <row r="11866" s="32" customFormat="1" ht="13.5" thickTop="1" thickBot="1"/>
    <row r="11867" s="32" customFormat="1" ht="13.5" thickTop="1" thickBot="1"/>
    <row r="11868" s="32" customFormat="1" ht="13.5" thickTop="1" thickBot="1"/>
    <row r="11869" s="32" customFormat="1" ht="13.5" thickTop="1" thickBot="1"/>
    <row r="11870" s="32" customFormat="1" ht="13.5" thickTop="1" thickBot="1"/>
    <row r="11871" s="32" customFormat="1" ht="13.5" thickTop="1" thickBot="1"/>
    <row r="11872" s="32" customFormat="1" ht="13.5" thickTop="1" thickBot="1"/>
    <row r="11873" s="32" customFormat="1" ht="13.5" thickTop="1" thickBot="1"/>
    <row r="11874" s="32" customFormat="1" ht="13.5" thickTop="1" thickBot="1"/>
    <row r="11875" s="32" customFormat="1" ht="13.5" thickTop="1" thickBot="1"/>
    <row r="11876" s="32" customFormat="1" ht="13.5" thickTop="1" thickBot="1"/>
    <row r="11877" s="32" customFormat="1" ht="13.5" thickTop="1" thickBot="1"/>
    <row r="11878" s="32" customFormat="1" ht="13.5" thickTop="1" thickBot="1"/>
    <row r="11879" s="32" customFormat="1" ht="13.5" thickTop="1" thickBot="1"/>
    <row r="11880" s="32" customFormat="1" ht="13.5" thickTop="1" thickBot="1"/>
    <row r="11881" s="32" customFormat="1" ht="13.5" thickTop="1" thickBot="1"/>
    <row r="11882" s="32" customFormat="1" ht="13.5" thickTop="1" thickBot="1"/>
    <row r="11883" s="32" customFormat="1" ht="13.5" thickTop="1" thickBot="1"/>
    <row r="11884" s="32" customFormat="1" ht="13.5" thickTop="1" thickBot="1"/>
    <row r="11885" s="32" customFormat="1" ht="13.5" thickTop="1" thickBot="1"/>
    <row r="11886" s="32" customFormat="1" ht="13.5" thickTop="1" thickBot="1"/>
    <row r="11887" s="32" customFormat="1" ht="13.5" thickTop="1" thickBot="1"/>
    <row r="11888" s="32" customFormat="1" ht="13.5" thickTop="1" thickBot="1"/>
    <row r="11889" s="32" customFormat="1" ht="13.5" thickTop="1" thickBot="1"/>
    <row r="11890" s="32" customFormat="1" ht="13.5" thickTop="1" thickBot="1"/>
    <row r="11891" s="32" customFormat="1" ht="13.5" thickTop="1" thickBot="1"/>
    <row r="11892" s="32" customFormat="1" ht="13.5" thickTop="1" thickBot="1"/>
    <row r="11893" s="32" customFormat="1" ht="13.5" thickTop="1" thickBot="1"/>
    <row r="11894" s="32" customFormat="1" ht="13.5" thickTop="1" thickBot="1"/>
    <row r="11895" s="32" customFormat="1" ht="13.5" thickTop="1" thickBot="1"/>
    <row r="11896" s="32" customFormat="1" ht="13.5" thickTop="1" thickBot="1"/>
    <row r="11897" s="32" customFormat="1" ht="13.5" thickTop="1" thickBot="1"/>
    <row r="11898" s="32" customFormat="1" ht="13" thickTop="1"/>
    <row r="11899" s="32" customFormat="1"/>
    <row r="11900" s="32" customFormat="1"/>
    <row r="11901" s="32" customFormat="1"/>
    <row r="11902" s="32" customFormat="1"/>
    <row r="11903" s="32" customFormat="1"/>
    <row r="11904" s="32" customFormat="1"/>
    <row r="11905" s="32" customFormat="1"/>
    <row r="11906" s="32" customFormat="1"/>
    <row r="11907" s="32" customFormat="1"/>
    <row r="11908" s="32" customFormat="1"/>
    <row r="11909" s="32" customFormat="1"/>
    <row r="11910" s="32" customFormat="1"/>
    <row r="11911" s="32" customFormat="1" ht="13" thickBot="1"/>
    <row r="11912" s="32" customFormat="1" ht="13.5" thickTop="1" thickBot="1"/>
    <row r="11913" s="32" customFormat="1" ht="13.5" thickTop="1" thickBot="1"/>
    <row r="11914" s="32" customFormat="1" ht="13.5" thickTop="1" thickBot="1"/>
    <row r="11915" s="32" customFormat="1" ht="13.5" thickTop="1" thickBot="1"/>
    <row r="11916" s="32" customFormat="1" ht="13.5" thickTop="1" thickBot="1"/>
    <row r="11917" s="32" customFormat="1" ht="13.5" thickTop="1" thickBot="1"/>
    <row r="11918" s="32" customFormat="1" ht="13.5" thickTop="1" thickBot="1"/>
    <row r="11919" s="32" customFormat="1" ht="13.5" thickTop="1" thickBot="1"/>
    <row r="11920" s="32" customFormat="1" ht="13.5" thickTop="1" thickBot="1"/>
    <row r="11921" s="32" customFormat="1" ht="13.5" thickTop="1" thickBot="1"/>
    <row r="11922" s="32" customFormat="1" ht="13.5" thickTop="1" thickBot="1"/>
    <row r="11923" s="32" customFormat="1" ht="13.5" thickTop="1" thickBot="1"/>
    <row r="11924" s="32" customFormat="1" ht="13.5" thickTop="1" thickBot="1"/>
    <row r="11925" s="32" customFormat="1" ht="13.5" thickTop="1" thickBot="1"/>
    <row r="11926" s="32" customFormat="1" ht="13.5" thickTop="1" thickBot="1"/>
    <row r="11927" s="32" customFormat="1" ht="13.5" thickTop="1" thickBot="1"/>
    <row r="11928" s="32" customFormat="1" ht="13.5" thickTop="1" thickBot="1"/>
    <row r="11929" s="32" customFormat="1" ht="13.5" thickTop="1" thickBot="1"/>
    <row r="11930" s="32" customFormat="1" ht="13.5" thickTop="1" thickBot="1"/>
    <row r="11931" s="32" customFormat="1" ht="13.5" thickTop="1" thickBot="1"/>
    <row r="11932" s="32" customFormat="1" ht="13.5" thickTop="1" thickBot="1"/>
    <row r="11933" s="32" customFormat="1" ht="13.5" thickTop="1" thickBot="1"/>
    <row r="11934" s="32" customFormat="1" ht="13.5" thickTop="1" thickBot="1"/>
    <row r="11935" s="32" customFormat="1" ht="13.5" thickTop="1" thickBot="1"/>
    <row r="11936" s="32" customFormat="1" ht="13.5" thickTop="1" thickBot="1"/>
    <row r="11937" s="32" customFormat="1" ht="13.5" thickTop="1" thickBot="1"/>
    <row r="11938" s="32" customFormat="1" ht="13.5" thickTop="1" thickBot="1"/>
    <row r="11939" s="32" customFormat="1" ht="13.5" thickTop="1" thickBot="1"/>
    <row r="11940" s="32" customFormat="1" ht="13.5" thickTop="1" thickBot="1"/>
    <row r="11941" s="32" customFormat="1" ht="13.5" thickTop="1" thickBot="1"/>
    <row r="11942" s="32" customFormat="1" ht="13.5" thickTop="1" thickBot="1"/>
    <row r="11943" s="32" customFormat="1" ht="13.5" thickTop="1" thickBot="1"/>
    <row r="11944" s="32" customFormat="1" ht="13.5" thickTop="1" thickBot="1"/>
    <row r="11945" s="32" customFormat="1" ht="13.5" thickTop="1" thickBot="1"/>
    <row r="11946" s="32" customFormat="1" ht="13.5" thickTop="1" thickBot="1"/>
    <row r="11947" s="32" customFormat="1" ht="13.5" thickTop="1" thickBot="1"/>
    <row r="11948" s="32" customFormat="1" ht="13.5" thickTop="1" thickBot="1"/>
    <row r="11949" s="32" customFormat="1" ht="13.5" thickTop="1" thickBot="1"/>
    <row r="11950" s="32" customFormat="1" ht="13.5" thickTop="1" thickBot="1"/>
    <row r="11951" s="32" customFormat="1" ht="13.5" thickTop="1" thickBot="1"/>
    <row r="11952" s="32" customFormat="1" ht="13.5" thickTop="1" thickBot="1"/>
    <row r="11953" s="32" customFormat="1" ht="13.5" thickTop="1" thickBot="1"/>
    <row r="11954" s="32" customFormat="1" ht="13.5" thickTop="1" thickBot="1"/>
    <row r="11955" s="32" customFormat="1" ht="13.5" thickTop="1" thickBot="1"/>
    <row r="11956" s="32" customFormat="1" ht="13.5" thickTop="1" thickBot="1"/>
    <row r="11957" s="32" customFormat="1" ht="13.5" thickTop="1" thickBot="1"/>
    <row r="11958" s="32" customFormat="1" ht="13.5" thickTop="1" thickBot="1"/>
    <row r="11959" s="32" customFormat="1" ht="13.5" thickTop="1" thickBot="1"/>
    <row r="11960" s="32" customFormat="1" ht="13.5" thickTop="1" thickBot="1"/>
    <row r="11961" s="32" customFormat="1" ht="13.5" thickTop="1" thickBot="1"/>
    <row r="11962" s="32" customFormat="1" ht="13.5" thickTop="1" thickBot="1"/>
    <row r="11963" s="32" customFormat="1" ht="13.5" thickTop="1" thickBot="1"/>
    <row r="11964" s="32" customFormat="1" ht="13.5" thickTop="1" thickBot="1"/>
    <row r="11965" s="32" customFormat="1" ht="13.5" thickTop="1" thickBot="1"/>
    <row r="11966" s="32" customFormat="1" ht="13.5" thickTop="1" thickBot="1"/>
    <row r="11967" s="32" customFormat="1" ht="13.5" thickTop="1" thickBot="1"/>
    <row r="11968" s="32" customFormat="1" ht="13" thickTop="1"/>
    <row r="11969" s="32" customFormat="1"/>
    <row r="11970" s="32" customFormat="1"/>
    <row r="11971" s="32" customFormat="1"/>
    <row r="11972" s="32" customFormat="1"/>
    <row r="11973" s="32" customFormat="1"/>
    <row r="11974" s="32" customFormat="1"/>
    <row r="11975" s="32" customFormat="1"/>
    <row r="11976" s="32" customFormat="1"/>
    <row r="11977" s="32" customFormat="1"/>
    <row r="11978" s="32" customFormat="1"/>
    <row r="11979" s="32" customFormat="1"/>
    <row r="11980" s="32" customFormat="1"/>
    <row r="11981" s="32" customFormat="1" ht="13" thickBot="1"/>
    <row r="11982" s="32" customFormat="1" ht="13.5" thickTop="1" thickBot="1"/>
    <row r="11983" s="32" customFormat="1" ht="13.5" thickTop="1" thickBot="1"/>
    <row r="11984" s="32" customFormat="1" ht="13.5" thickTop="1" thickBot="1"/>
    <row r="11985" s="32" customFormat="1" ht="13.5" thickTop="1" thickBot="1"/>
    <row r="11986" s="32" customFormat="1" ht="13.5" thickTop="1" thickBot="1"/>
    <row r="11987" s="32" customFormat="1" ht="13.5" thickTop="1" thickBot="1"/>
    <row r="11988" s="32" customFormat="1" ht="13.5" thickTop="1" thickBot="1"/>
    <row r="11989" s="32" customFormat="1" ht="13.5" thickTop="1" thickBot="1"/>
    <row r="11990" s="32" customFormat="1" ht="13.5" thickTop="1" thickBot="1"/>
    <row r="11991" s="32" customFormat="1" ht="13.5" thickTop="1" thickBot="1"/>
    <row r="11992" s="32" customFormat="1" ht="13.5" thickTop="1" thickBot="1"/>
    <row r="11993" s="32" customFormat="1" ht="13.5" thickTop="1" thickBot="1"/>
    <row r="11994" s="32" customFormat="1" ht="13.5" thickTop="1" thickBot="1"/>
    <row r="11995" s="32" customFormat="1" ht="13.5" thickTop="1" thickBot="1"/>
    <row r="11996" s="32" customFormat="1" ht="13.5" thickTop="1" thickBot="1"/>
    <row r="11997" s="32" customFormat="1" ht="13.5" thickTop="1" thickBot="1"/>
    <row r="11998" s="32" customFormat="1" ht="13.5" thickTop="1" thickBot="1"/>
    <row r="11999" s="32" customFormat="1" ht="13.5" thickTop="1" thickBot="1"/>
    <row r="12000" s="32" customFormat="1" ht="13.5" thickTop="1" thickBot="1"/>
    <row r="12001" s="32" customFormat="1" ht="13.5" thickTop="1" thickBot="1"/>
    <row r="12002" s="32" customFormat="1" ht="13.5" thickTop="1" thickBot="1"/>
    <row r="12003" s="32" customFormat="1" ht="13.5" thickTop="1" thickBot="1"/>
    <row r="12004" s="32" customFormat="1" ht="13.5" thickTop="1" thickBot="1"/>
    <row r="12005" s="32" customFormat="1" ht="13.5" thickTop="1" thickBot="1"/>
    <row r="12006" s="32" customFormat="1" ht="13.5" thickTop="1" thickBot="1"/>
    <row r="12007" s="32" customFormat="1" ht="13.5" thickTop="1" thickBot="1"/>
    <row r="12008" s="32" customFormat="1" ht="13.5" thickTop="1" thickBot="1"/>
    <row r="12009" s="32" customFormat="1" ht="13.5" thickTop="1" thickBot="1"/>
    <row r="12010" s="32" customFormat="1" ht="13.5" thickTop="1" thickBot="1"/>
    <row r="12011" s="32" customFormat="1" ht="13.5" thickTop="1" thickBot="1"/>
    <row r="12012" s="32" customFormat="1" ht="13.5" thickTop="1" thickBot="1"/>
    <row r="12013" s="32" customFormat="1" ht="13.5" thickTop="1" thickBot="1"/>
    <row r="12014" s="32" customFormat="1" ht="13.5" thickTop="1" thickBot="1"/>
    <row r="12015" s="32" customFormat="1" ht="13.5" thickTop="1" thickBot="1"/>
    <row r="12016" s="32" customFormat="1" ht="13.5" thickTop="1" thickBot="1"/>
    <row r="12017" s="32" customFormat="1" ht="13.5" thickTop="1" thickBot="1"/>
    <row r="12018" s="32" customFormat="1" ht="13.5" thickTop="1" thickBot="1"/>
    <row r="12019" s="32" customFormat="1" ht="13.5" thickTop="1" thickBot="1"/>
    <row r="12020" s="32" customFormat="1" ht="13.5" thickTop="1" thickBot="1"/>
    <row r="12021" s="32" customFormat="1" ht="13.5" thickTop="1" thickBot="1"/>
    <row r="12022" s="32" customFormat="1" ht="13.5" thickTop="1" thickBot="1"/>
    <row r="12023" s="32" customFormat="1" ht="13.5" thickTop="1" thickBot="1"/>
    <row r="12024" s="32" customFormat="1" ht="13.5" thickTop="1" thickBot="1"/>
    <row r="12025" s="32" customFormat="1" ht="13.5" thickTop="1" thickBot="1"/>
    <row r="12026" s="32" customFormat="1" ht="13.5" thickTop="1" thickBot="1"/>
    <row r="12027" s="32" customFormat="1" ht="13.5" thickTop="1" thickBot="1"/>
    <row r="12028" s="32" customFormat="1" ht="13.5" thickTop="1" thickBot="1"/>
    <row r="12029" s="32" customFormat="1" ht="13.5" thickTop="1" thickBot="1"/>
    <row r="12030" s="32" customFormat="1" ht="13.5" thickTop="1" thickBot="1"/>
    <row r="12031" s="32" customFormat="1" ht="13.5" thickTop="1" thickBot="1"/>
    <row r="12032" s="32" customFormat="1" ht="13.5" thickTop="1" thickBot="1"/>
    <row r="12033" s="32" customFormat="1" ht="13.5" thickTop="1" thickBot="1"/>
    <row r="12034" s="32" customFormat="1" ht="13.5" thickTop="1" thickBot="1"/>
    <row r="12035" s="32" customFormat="1" ht="13.5" thickTop="1" thickBot="1"/>
    <row r="12036" s="32" customFormat="1" ht="13.5" thickTop="1" thickBot="1"/>
    <row r="12037" s="32" customFormat="1" ht="13.5" thickTop="1" thickBot="1"/>
    <row r="12038" s="32" customFormat="1" ht="13" thickTop="1"/>
    <row r="12039" s="32" customFormat="1"/>
    <row r="12040" s="32" customFormat="1"/>
    <row r="12041" s="32" customFormat="1"/>
    <row r="12042" s="32" customFormat="1"/>
    <row r="12043" s="32" customFormat="1"/>
    <row r="12044" s="32" customFormat="1"/>
    <row r="12045" s="32" customFormat="1"/>
    <row r="12046" s="32" customFormat="1"/>
    <row r="12047" s="32" customFormat="1"/>
    <row r="12048" s="32" customFormat="1"/>
    <row r="12049" s="32" customFormat="1"/>
    <row r="12050" s="32" customFormat="1"/>
    <row r="12051" s="32" customFormat="1" ht="13" thickBot="1"/>
    <row r="12052" s="32" customFormat="1" ht="13.5" thickTop="1" thickBot="1"/>
    <row r="12053" s="32" customFormat="1" ht="13.5" thickTop="1" thickBot="1"/>
    <row r="12054" s="32" customFormat="1" ht="13.5" thickTop="1" thickBot="1"/>
    <row r="12055" s="32" customFormat="1" ht="13.5" thickTop="1" thickBot="1"/>
    <row r="12056" s="32" customFormat="1" ht="13.5" thickTop="1" thickBot="1"/>
    <row r="12057" s="32" customFormat="1" ht="13.5" thickTop="1" thickBot="1"/>
    <row r="12058" s="32" customFormat="1" ht="13.5" thickTop="1" thickBot="1"/>
    <row r="12059" s="32" customFormat="1" ht="13.5" thickTop="1" thickBot="1"/>
    <row r="12060" s="32" customFormat="1" ht="13.5" thickTop="1" thickBot="1"/>
    <row r="12061" s="32" customFormat="1" ht="13.5" thickTop="1" thickBot="1"/>
    <row r="12062" s="32" customFormat="1" ht="13.5" thickTop="1" thickBot="1"/>
    <row r="12063" s="32" customFormat="1" ht="13.5" thickTop="1" thickBot="1"/>
    <row r="12064" s="32" customFormat="1" ht="13.5" thickTop="1" thickBot="1"/>
    <row r="12065" s="32" customFormat="1" ht="13.5" thickTop="1" thickBot="1"/>
    <row r="12066" s="32" customFormat="1" ht="13.5" thickTop="1" thickBot="1"/>
    <row r="12067" s="32" customFormat="1" ht="13.5" thickTop="1" thickBot="1"/>
    <row r="12068" s="32" customFormat="1" ht="13.5" thickTop="1" thickBot="1"/>
    <row r="12069" s="32" customFormat="1" ht="13.5" thickTop="1" thickBot="1"/>
    <row r="12070" s="32" customFormat="1" ht="13.5" thickTop="1" thickBot="1"/>
    <row r="12071" s="32" customFormat="1" ht="13.5" thickTop="1" thickBot="1"/>
    <row r="12072" s="32" customFormat="1" ht="13.5" thickTop="1" thickBot="1"/>
    <row r="12073" s="32" customFormat="1" ht="13.5" thickTop="1" thickBot="1"/>
    <row r="12074" s="32" customFormat="1" ht="13.5" thickTop="1" thickBot="1"/>
    <row r="12075" s="32" customFormat="1" ht="13.5" thickTop="1" thickBot="1"/>
    <row r="12076" s="32" customFormat="1" ht="13.5" thickTop="1" thickBot="1"/>
    <row r="12077" s="32" customFormat="1" ht="13.5" thickTop="1" thickBot="1"/>
    <row r="12078" s="32" customFormat="1" ht="13.5" thickTop="1" thickBot="1"/>
    <row r="12079" s="32" customFormat="1" ht="13.5" thickTop="1" thickBot="1"/>
    <row r="12080" s="32" customFormat="1" ht="13.5" thickTop="1" thickBot="1"/>
    <row r="12081" s="32" customFormat="1" ht="13.5" thickTop="1" thickBot="1"/>
    <row r="12082" s="32" customFormat="1" ht="13.5" thickTop="1" thickBot="1"/>
    <row r="12083" s="32" customFormat="1" ht="13.5" thickTop="1" thickBot="1"/>
    <row r="12084" s="32" customFormat="1" ht="13.5" thickTop="1" thickBot="1"/>
    <row r="12085" s="32" customFormat="1" ht="13.5" thickTop="1" thickBot="1"/>
    <row r="12086" s="32" customFormat="1" ht="13.5" thickTop="1" thickBot="1"/>
    <row r="12087" s="32" customFormat="1" ht="13.5" thickTop="1" thickBot="1"/>
    <row r="12088" s="32" customFormat="1" ht="13.5" thickTop="1" thickBot="1"/>
    <row r="12089" s="32" customFormat="1" ht="13.5" thickTop="1" thickBot="1"/>
    <row r="12090" s="32" customFormat="1" ht="13.5" thickTop="1" thickBot="1"/>
    <row r="12091" s="32" customFormat="1" ht="13.5" thickTop="1" thickBot="1"/>
    <row r="12092" s="32" customFormat="1" ht="13.5" thickTop="1" thickBot="1"/>
    <row r="12093" s="32" customFormat="1" ht="13.5" thickTop="1" thickBot="1"/>
    <row r="12094" s="32" customFormat="1" ht="13.5" thickTop="1" thickBot="1"/>
    <row r="12095" s="32" customFormat="1" ht="13.5" thickTop="1" thickBot="1"/>
    <row r="12096" s="32" customFormat="1" ht="13.5" thickTop="1" thickBot="1"/>
    <row r="12097" s="32" customFormat="1" ht="13.5" thickTop="1" thickBot="1"/>
    <row r="12098" s="32" customFormat="1" ht="13.5" thickTop="1" thickBot="1"/>
    <row r="12099" s="32" customFormat="1" ht="13.5" thickTop="1" thickBot="1"/>
    <row r="12100" s="32" customFormat="1" ht="13.5" thickTop="1" thickBot="1"/>
    <row r="12101" s="32" customFormat="1" ht="13.5" thickTop="1" thickBot="1"/>
    <row r="12102" s="32" customFormat="1" ht="13.5" thickTop="1" thickBot="1"/>
    <row r="12103" s="32" customFormat="1" ht="13.5" thickTop="1" thickBot="1"/>
    <row r="12104" s="32" customFormat="1" ht="13.5" thickTop="1" thickBot="1"/>
    <row r="12105" s="32" customFormat="1" ht="13.5" thickTop="1" thickBot="1"/>
    <row r="12106" s="32" customFormat="1" ht="13.5" thickTop="1" thickBot="1"/>
    <row r="12107" s="32" customFormat="1" ht="13.5" thickTop="1" thickBot="1"/>
    <row r="12108" s="32" customFormat="1" ht="13" thickTop="1"/>
    <row r="12109" s="32" customFormat="1"/>
    <row r="12110" s="32" customFormat="1"/>
    <row r="12111" s="32" customFormat="1"/>
    <row r="12112" s="32" customFormat="1"/>
    <row r="12113" s="32" customFormat="1"/>
    <row r="12114" s="32" customFormat="1"/>
    <row r="12115" s="32" customFormat="1"/>
    <row r="12116" s="32" customFormat="1"/>
    <row r="12117" s="32" customFormat="1"/>
    <row r="12118" s="32" customFormat="1"/>
    <row r="12119" s="32" customFormat="1"/>
    <row r="12120" s="32" customFormat="1"/>
    <row r="12121" s="32" customFormat="1" ht="13" thickBot="1"/>
    <row r="12122" s="32" customFormat="1" ht="13.5" thickTop="1" thickBot="1"/>
    <row r="12123" s="32" customFormat="1" ht="13.5" thickTop="1" thickBot="1"/>
    <row r="12124" s="32" customFormat="1" ht="13.5" thickTop="1" thickBot="1"/>
    <row r="12125" s="32" customFormat="1" ht="13.5" thickTop="1" thickBot="1"/>
    <row r="12126" s="32" customFormat="1" ht="13.5" thickTop="1" thickBot="1"/>
    <row r="12127" s="32" customFormat="1" ht="13.5" thickTop="1" thickBot="1"/>
    <row r="12128" s="32" customFormat="1" ht="13.5" thickTop="1" thickBot="1"/>
    <row r="12129" s="32" customFormat="1" ht="13.5" thickTop="1" thickBot="1"/>
    <row r="12130" s="32" customFormat="1" ht="13.5" thickTop="1" thickBot="1"/>
    <row r="12131" s="32" customFormat="1" ht="13.5" thickTop="1" thickBot="1"/>
    <row r="12132" s="32" customFormat="1" ht="13.5" thickTop="1" thickBot="1"/>
    <row r="12133" s="32" customFormat="1" ht="13.5" thickTop="1" thickBot="1"/>
    <row r="12134" s="32" customFormat="1" ht="13.5" thickTop="1" thickBot="1"/>
    <row r="12135" s="32" customFormat="1" ht="13.5" thickTop="1" thickBot="1"/>
    <row r="12136" s="32" customFormat="1" ht="13.5" thickTop="1" thickBot="1"/>
    <row r="12137" s="32" customFormat="1" ht="13.5" thickTop="1" thickBot="1"/>
    <row r="12138" s="32" customFormat="1" ht="13.5" thickTop="1" thickBot="1"/>
    <row r="12139" s="32" customFormat="1" ht="13.5" thickTop="1" thickBot="1"/>
    <row r="12140" s="32" customFormat="1" ht="13.5" thickTop="1" thickBot="1"/>
    <row r="12141" s="32" customFormat="1" ht="13.5" thickTop="1" thickBot="1"/>
    <row r="12142" s="32" customFormat="1" ht="13.5" thickTop="1" thickBot="1"/>
    <row r="12143" s="32" customFormat="1" ht="13.5" thickTop="1" thickBot="1"/>
    <row r="12144" s="32" customFormat="1" ht="13.5" thickTop="1" thickBot="1"/>
    <row r="12145" s="32" customFormat="1" ht="13.5" thickTop="1" thickBot="1"/>
    <row r="12146" s="32" customFormat="1" ht="13.5" thickTop="1" thickBot="1"/>
    <row r="12147" s="32" customFormat="1" ht="13.5" thickTop="1" thickBot="1"/>
    <row r="12148" s="32" customFormat="1" ht="13.5" thickTop="1" thickBot="1"/>
    <row r="12149" s="32" customFormat="1" ht="13.5" thickTop="1" thickBot="1"/>
    <row r="12150" s="32" customFormat="1" ht="13.5" thickTop="1" thickBot="1"/>
    <row r="12151" s="32" customFormat="1" ht="13.5" thickTop="1" thickBot="1"/>
    <row r="12152" s="32" customFormat="1" ht="13.5" thickTop="1" thickBot="1"/>
    <row r="12153" s="32" customFormat="1" ht="13.5" thickTop="1" thickBot="1"/>
    <row r="12154" s="32" customFormat="1" ht="13.5" thickTop="1" thickBot="1"/>
    <row r="12155" s="32" customFormat="1" ht="13.5" thickTop="1" thickBot="1"/>
    <row r="12156" s="32" customFormat="1" ht="13.5" thickTop="1" thickBot="1"/>
    <row r="12157" s="32" customFormat="1" ht="13.5" thickTop="1" thickBot="1"/>
    <row r="12158" s="32" customFormat="1" ht="13.5" thickTop="1" thickBot="1"/>
    <row r="12159" s="32" customFormat="1" ht="13.5" thickTop="1" thickBot="1"/>
    <row r="12160" s="32" customFormat="1" ht="13.5" thickTop="1" thickBot="1"/>
    <row r="12161" s="32" customFormat="1" ht="13.5" thickTop="1" thickBot="1"/>
    <row r="12162" s="32" customFormat="1" ht="13.5" thickTop="1" thickBot="1"/>
    <row r="12163" s="32" customFormat="1" ht="13.5" thickTop="1" thickBot="1"/>
    <row r="12164" s="32" customFormat="1" ht="13.5" thickTop="1" thickBot="1"/>
    <row r="12165" s="32" customFormat="1" ht="13.5" thickTop="1" thickBot="1"/>
    <row r="12166" s="32" customFormat="1" ht="13.5" thickTop="1" thickBot="1"/>
    <row r="12167" s="32" customFormat="1" ht="13.5" thickTop="1" thickBot="1"/>
    <row r="12168" s="32" customFormat="1" ht="13.5" thickTop="1" thickBot="1"/>
    <row r="12169" s="32" customFormat="1" ht="13.5" thickTop="1" thickBot="1"/>
    <row r="12170" s="32" customFormat="1" ht="13.5" thickTop="1" thickBot="1"/>
    <row r="12171" s="32" customFormat="1" ht="13.5" thickTop="1" thickBot="1"/>
    <row r="12172" s="32" customFormat="1" ht="13.5" thickTop="1" thickBot="1"/>
    <row r="12173" s="32" customFormat="1" ht="13.5" thickTop="1" thickBot="1"/>
    <row r="12174" s="32" customFormat="1" ht="13.5" thickTop="1" thickBot="1"/>
    <row r="12175" s="32" customFormat="1" ht="13.5" thickTop="1" thickBot="1"/>
    <row r="12176" s="32" customFormat="1" ht="13.5" thickTop="1" thickBot="1"/>
    <row r="12177" s="32" customFormat="1" ht="13.5" thickTop="1" thickBot="1"/>
    <row r="12178" s="32" customFormat="1" ht="13" thickTop="1"/>
    <row r="12179" s="32" customFormat="1"/>
    <row r="12180" s="32" customFormat="1"/>
    <row r="12181" s="32" customFormat="1"/>
    <row r="12182" s="32" customFormat="1"/>
    <row r="12183" s="32" customFormat="1"/>
    <row r="12184" s="32" customFormat="1"/>
    <row r="12185" s="32" customFormat="1"/>
    <row r="12186" s="32" customFormat="1"/>
    <row r="12187" s="32" customFormat="1"/>
    <row r="12188" s="32" customFormat="1"/>
    <row r="12189" s="32" customFormat="1"/>
    <row r="12190" s="32" customFormat="1"/>
    <row r="12191" s="32" customFormat="1" ht="13" thickBot="1"/>
    <row r="12192" s="32" customFormat="1" ht="13.5" thickTop="1" thickBot="1"/>
    <row r="12193" s="32" customFormat="1" ht="13.5" thickTop="1" thickBot="1"/>
    <row r="12194" s="32" customFormat="1" ht="13.5" thickTop="1" thickBot="1"/>
    <row r="12195" s="32" customFormat="1" ht="13.5" thickTop="1" thickBot="1"/>
    <row r="12196" s="32" customFormat="1" ht="13.5" thickTop="1" thickBot="1"/>
    <row r="12197" s="32" customFormat="1" ht="13.5" thickTop="1" thickBot="1"/>
    <row r="12198" s="32" customFormat="1" ht="13.5" thickTop="1" thickBot="1"/>
    <row r="12199" s="32" customFormat="1" ht="13.5" thickTop="1" thickBot="1"/>
    <row r="12200" s="32" customFormat="1" ht="13.5" thickTop="1" thickBot="1"/>
    <row r="12201" s="32" customFormat="1" ht="13.5" thickTop="1" thickBot="1"/>
    <row r="12202" s="32" customFormat="1" ht="13.5" thickTop="1" thickBot="1"/>
    <row r="12203" s="32" customFormat="1" ht="13.5" thickTop="1" thickBot="1"/>
    <row r="12204" s="32" customFormat="1" ht="13.5" thickTop="1" thickBot="1"/>
    <row r="12205" s="32" customFormat="1" ht="13.5" thickTop="1" thickBot="1"/>
    <row r="12206" s="32" customFormat="1" ht="13.5" thickTop="1" thickBot="1"/>
    <row r="12207" s="32" customFormat="1" ht="13.5" thickTop="1" thickBot="1"/>
    <row r="12208" s="32" customFormat="1" ht="13.5" thickTop="1" thickBot="1"/>
    <row r="12209" s="32" customFormat="1" ht="13.5" thickTop="1" thickBot="1"/>
    <row r="12210" s="32" customFormat="1" ht="13.5" thickTop="1" thickBot="1"/>
    <row r="12211" s="32" customFormat="1" ht="13.5" thickTop="1" thickBot="1"/>
    <row r="12212" s="32" customFormat="1" ht="13.5" thickTop="1" thickBot="1"/>
    <row r="12213" s="32" customFormat="1" ht="13.5" thickTop="1" thickBot="1"/>
    <row r="12214" s="32" customFormat="1" ht="13.5" thickTop="1" thickBot="1"/>
    <row r="12215" s="32" customFormat="1" ht="13.5" thickTop="1" thickBot="1"/>
    <row r="12216" s="32" customFormat="1" ht="13.5" thickTop="1" thickBot="1"/>
    <row r="12217" s="32" customFormat="1" ht="13.5" thickTop="1" thickBot="1"/>
    <row r="12218" s="32" customFormat="1" ht="13.5" thickTop="1" thickBot="1"/>
    <row r="12219" s="32" customFormat="1" ht="13.5" thickTop="1" thickBot="1"/>
    <row r="12220" s="32" customFormat="1" ht="13.5" thickTop="1" thickBot="1"/>
    <row r="12221" s="32" customFormat="1" ht="13.5" thickTop="1" thickBot="1"/>
    <row r="12222" s="32" customFormat="1" ht="13.5" thickTop="1" thickBot="1"/>
    <row r="12223" s="32" customFormat="1" ht="13.5" thickTop="1" thickBot="1"/>
    <row r="12224" s="32" customFormat="1" ht="13.5" thickTop="1" thickBot="1"/>
    <row r="12225" s="32" customFormat="1" ht="13.5" thickTop="1" thickBot="1"/>
    <row r="12226" s="32" customFormat="1" ht="13.5" thickTop="1" thickBot="1"/>
    <row r="12227" s="32" customFormat="1" ht="13.5" thickTop="1" thickBot="1"/>
    <row r="12228" s="32" customFormat="1" ht="13.5" thickTop="1" thickBot="1"/>
    <row r="12229" s="32" customFormat="1" ht="13.5" thickTop="1" thickBot="1"/>
    <row r="12230" s="32" customFormat="1" ht="13.5" thickTop="1" thickBot="1"/>
    <row r="12231" s="32" customFormat="1" ht="13.5" thickTop="1" thickBot="1"/>
    <row r="12232" s="32" customFormat="1" ht="13.5" thickTop="1" thickBot="1"/>
    <row r="12233" s="32" customFormat="1" ht="13.5" thickTop="1" thickBot="1"/>
    <row r="12234" s="32" customFormat="1" ht="13.5" thickTop="1" thickBot="1"/>
    <row r="12235" s="32" customFormat="1" ht="13.5" thickTop="1" thickBot="1"/>
    <row r="12236" s="32" customFormat="1" ht="13.5" thickTop="1" thickBot="1"/>
    <row r="12237" s="32" customFormat="1" ht="13.5" thickTop="1" thickBot="1"/>
    <row r="12238" s="32" customFormat="1" ht="13.5" thickTop="1" thickBot="1"/>
    <row r="12239" s="32" customFormat="1" ht="13.5" thickTop="1" thickBot="1"/>
    <row r="12240" s="32" customFormat="1" ht="13.5" thickTop="1" thickBot="1"/>
    <row r="12241" s="32" customFormat="1" ht="13.5" thickTop="1" thickBot="1"/>
    <row r="12242" s="32" customFormat="1" ht="13.5" thickTop="1" thickBot="1"/>
    <row r="12243" s="32" customFormat="1" ht="13.5" thickTop="1" thickBot="1"/>
    <row r="12244" s="32" customFormat="1" ht="13.5" thickTop="1" thickBot="1"/>
    <row r="12245" s="32" customFormat="1" ht="13.5" thickTop="1" thickBot="1"/>
    <row r="12246" s="32" customFormat="1" ht="13.5" thickTop="1" thickBot="1"/>
    <row r="12247" s="32" customFormat="1" ht="13.5" thickTop="1" thickBot="1"/>
    <row r="12248" s="32" customFormat="1" ht="13" thickTop="1"/>
    <row r="12249" s="32" customFormat="1"/>
    <row r="12250" s="32" customFormat="1"/>
    <row r="12251" s="32" customFormat="1"/>
    <row r="12252" s="32" customFormat="1"/>
    <row r="12253" s="32" customFormat="1"/>
    <row r="12254" s="32" customFormat="1"/>
    <row r="12255" s="32" customFormat="1"/>
    <row r="12256" s="32" customFormat="1"/>
    <row r="12257" s="32" customFormat="1"/>
    <row r="12258" s="32" customFormat="1"/>
    <row r="12259" s="32" customFormat="1"/>
    <row r="12260" s="32" customFormat="1"/>
    <row r="12261" s="32" customFormat="1" ht="13" thickBot="1"/>
    <row r="12262" s="32" customFormat="1" ht="13.5" thickTop="1" thickBot="1"/>
    <row r="12263" s="32" customFormat="1" ht="13.5" thickTop="1" thickBot="1"/>
    <row r="12264" s="32" customFormat="1" ht="13.5" thickTop="1" thickBot="1"/>
    <row r="12265" s="32" customFormat="1" ht="13.5" thickTop="1" thickBot="1"/>
    <row r="12266" s="32" customFormat="1" ht="13.5" thickTop="1" thickBot="1"/>
    <row r="12267" s="32" customFormat="1" ht="13.5" thickTop="1" thickBot="1"/>
    <row r="12268" s="32" customFormat="1" ht="13.5" thickTop="1" thickBot="1"/>
    <row r="12269" s="32" customFormat="1" ht="13.5" thickTop="1" thickBot="1"/>
    <row r="12270" s="32" customFormat="1" ht="13.5" thickTop="1" thickBot="1"/>
    <row r="12271" s="32" customFormat="1" ht="13.5" thickTop="1" thickBot="1"/>
    <row r="12272" s="32" customFormat="1" ht="13.5" thickTop="1" thickBot="1"/>
    <row r="12273" s="32" customFormat="1" ht="13.5" thickTop="1" thickBot="1"/>
    <row r="12274" s="32" customFormat="1" ht="13.5" thickTop="1" thickBot="1"/>
    <row r="12275" s="32" customFormat="1" ht="13.5" thickTop="1" thickBot="1"/>
    <row r="12276" s="32" customFormat="1" ht="13.5" thickTop="1" thickBot="1"/>
    <row r="12277" s="32" customFormat="1" ht="13.5" thickTop="1" thickBot="1"/>
    <row r="12278" s="32" customFormat="1" ht="13.5" thickTop="1" thickBot="1"/>
    <row r="12279" s="32" customFormat="1" ht="13.5" thickTop="1" thickBot="1"/>
    <row r="12280" s="32" customFormat="1" ht="13.5" thickTop="1" thickBot="1"/>
    <row r="12281" s="32" customFormat="1" ht="13.5" thickTop="1" thickBot="1"/>
    <row r="12282" s="32" customFormat="1" ht="13.5" thickTop="1" thickBot="1"/>
    <row r="12283" s="32" customFormat="1" ht="13.5" thickTop="1" thickBot="1"/>
    <row r="12284" s="32" customFormat="1" ht="13.5" thickTop="1" thickBot="1"/>
    <row r="12285" s="32" customFormat="1" ht="13.5" thickTop="1" thickBot="1"/>
    <row r="12286" s="32" customFormat="1" ht="13.5" thickTop="1" thickBot="1"/>
    <row r="12287" s="32" customFormat="1" ht="13.5" thickTop="1" thickBot="1"/>
    <row r="12288" s="32" customFormat="1" ht="13.5" thickTop="1" thickBot="1"/>
    <row r="12289" s="32" customFormat="1" ht="13.5" thickTop="1" thickBot="1"/>
    <row r="12290" s="32" customFormat="1" ht="13.5" thickTop="1" thickBot="1"/>
    <row r="12291" s="32" customFormat="1" ht="13.5" thickTop="1" thickBot="1"/>
    <row r="12292" s="32" customFormat="1" ht="13.5" thickTop="1" thickBot="1"/>
    <row r="12293" s="32" customFormat="1" ht="13.5" thickTop="1" thickBot="1"/>
    <row r="12294" s="32" customFormat="1" ht="13.5" thickTop="1" thickBot="1"/>
    <row r="12295" s="32" customFormat="1" ht="13.5" thickTop="1" thickBot="1"/>
    <row r="12296" s="32" customFormat="1" ht="13.5" thickTop="1" thickBot="1"/>
    <row r="12297" s="32" customFormat="1" ht="13.5" thickTop="1" thickBot="1"/>
    <row r="12298" s="32" customFormat="1" ht="13.5" thickTop="1" thickBot="1"/>
    <row r="12299" s="32" customFormat="1" ht="13.5" thickTop="1" thickBot="1"/>
    <row r="12300" s="32" customFormat="1" ht="13.5" thickTop="1" thickBot="1"/>
    <row r="12301" s="32" customFormat="1" ht="13.5" thickTop="1" thickBot="1"/>
    <row r="12302" s="32" customFormat="1" ht="13.5" thickTop="1" thickBot="1"/>
    <row r="12303" s="32" customFormat="1" ht="13.5" thickTop="1" thickBot="1"/>
    <row r="12304" s="32" customFormat="1" ht="13.5" thickTop="1" thickBot="1"/>
    <row r="12305" s="32" customFormat="1" ht="13.5" thickTop="1" thickBot="1"/>
    <row r="12306" s="32" customFormat="1" ht="13.5" thickTop="1" thickBot="1"/>
    <row r="12307" s="32" customFormat="1" ht="13.5" thickTop="1" thickBot="1"/>
    <row r="12308" s="32" customFormat="1" ht="13.5" thickTop="1" thickBot="1"/>
    <row r="12309" s="32" customFormat="1" ht="13.5" thickTop="1" thickBot="1"/>
    <row r="12310" s="32" customFormat="1" ht="13.5" thickTop="1" thickBot="1"/>
    <row r="12311" s="32" customFormat="1" ht="13.5" thickTop="1" thickBot="1"/>
    <row r="12312" s="32" customFormat="1" ht="13.5" thickTop="1" thickBot="1"/>
    <row r="12313" s="32" customFormat="1" ht="13.5" thickTop="1" thickBot="1"/>
    <row r="12314" s="32" customFormat="1" ht="13.5" thickTop="1" thickBot="1"/>
    <row r="12315" s="32" customFormat="1" ht="13.5" thickTop="1" thickBot="1"/>
    <row r="12316" s="32" customFormat="1" ht="13.5" thickTop="1" thickBot="1"/>
    <row r="12317" s="32" customFormat="1" ht="13.5" thickTop="1" thickBot="1"/>
    <row r="12318" s="32" customFormat="1" ht="13" thickTop="1"/>
    <row r="12319" s="32" customFormat="1"/>
    <row r="12320" s="32" customFormat="1"/>
    <row r="12321" s="32" customFormat="1"/>
    <row r="12322" s="32" customFormat="1"/>
    <row r="12323" s="32" customFormat="1"/>
    <row r="12324" s="32" customFormat="1"/>
    <row r="12325" s="32" customFormat="1"/>
    <row r="12326" s="32" customFormat="1"/>
    <row r="12327" s="32" customFormat="1"/>
    <row r="12328" s="32" customFormat="1"/>
    <row r="12329" s="32" customFormat="1"/>
    <row r="12330" s="32" customFormat="1"/>
    <row r="12331" s="32" customFormat="1" ht="13" thickBot="1"/>
    <row r="12332" s="32" customFormat="1" ht="13.5" thickTop="1" thickBot="1"/>
    <row r="12333" s="32" customFormat="1" ht="13.5" thickTop="1" thickBot="1"/>
    <row r="12334" s="32" customFormat="1" ht="13.5" thickTop="1" thickBot="1"/>
    <row r="12335" s="32" customFormat="1" ht="13.5" thickTop="1" thickBot="1"/>
    <row r="12336" s="32" customFormat="1" ht="13.5" thickTop="1" thickBot="1"/>
    <row r="12337" s="32" customFormat="1" ht="13.5" thickTop="1" thickBot="1"/>
    <row r="12338" s="32" customFormat="1" ht="13.5" thickTop="1" thickBot="1"/>
    <row r="12339" s="32" customFormat="1" ht="13.5" thickTop="1" thickBot="1"/>
    <row r="12340" s="32" customFormat="1" ht="13.5" thickTop="1" thickBot="1"/>
    <row r="12341" s="32" customFormat="1" ht="13.5" thickTop="1" thickBot="1"/>
    <row r="12342" s="32" customFormat="1" ht="13.5" thickTop="1" thickBot="1"/>
    <row r="12343" s="32" customFormat="1" ht="13.5" thickTop="1" thickBot="1"/>
    <row r="12344" s="32" customFormat="1" ht="13.5" thickTop="1" thickBot="1"/>
    <row r="12345" s="32" customFormat="1" ht="13.5" thickTop="1" thickBot="1"/>
    <row r="12346" s="32" customFormat="1" ht="13.5" thickTop="1" thickBot="1"/>
    <row r="12347" s="32" customFormat="1" ht="13.5" thickTop="1" thickBot="1"/>
    <row r="12348" s="32" customFormat="1" ht="13.5" thickTop="1" thickBot="1"/>
    <row r="12349" s="32" customFormat="1" ht="13.5" thickTop="1" thickBot="1"/>
    <row r="12350" s="32" customFormat="1" ht="13.5" thickTop="1" thickBot="1"/>
    <row r="12351" s="32" customFormat="1" ht="13.5" thickTop="1" thickBot="1"/>
    <row r="12352" s="32" customFormat="1" ht="13.5" thickTop="1" thickBot="1"/>
    <row r="12353" s="32" customFormat="1" ht="13.5" thickTop="1" thickBot="1"/>
    <row r="12354" s="32" customFormat="1" ht="13.5" thickTop="1" thickBot="1"/>
    <row r="12355" s="32" customFormat="1" ht="13.5" thickTop="1" thickBot="1"/>
    <row r="12356" s="32" customFormat="1" ht="13.5" thickTop="1" thickBot="1"/>
    <row r="12357" s="32" customFormat="1" ht="13.5" thickTop="1" thickBot="1"/>
    <row r="12358" s="32" customFormat="1" ht="13.5" thickTop="1" thickBot="1"/>
    <row r="12359" s="32" customFormat="1" ht="13.5" thickTop="1" thickBot="1"/>
    <row r="12360" s="32" customFormat="1" ht="13.5" thickTop="1" thickBot="1"/>
    <row r="12361" s="32" customFormat="1" ht="13.5" thickTop="1" thickBot="1"/>
    <row r="12362" s="32" customFormat="1" ht="13.5" thickTop="1" thickBot="1"/>
    <row r="12363" s="32" customFormat="1" ht="13.5" thickTop="1" thickBot="1"/>
    <row r="12364" s="32" customFormat="1" ht="13.5" thickTop="1" thickBot="1"/>
    <row r="12365" s="32" customFormat="1" ht="13.5" thickTop="1" thickBot="1"/>
    <row r="12366" s="32" customFormat="1" ht="13.5" thickTop="1" thickBot="1"/>
    <row r="12367" s="32" customFormat="1" ht="13.5" thickTop="1" thickBot="1"/>
    <row r="12368" s="32" customFormat="1" ht="13.5" thickTop="1" thickBot="1"/>
    <row r="12369" s="32" customFormat="1" ht="13.5" thickTop="1" thickBot="1"/>
    <row r="12370" s="32" customFormat="1" ht="13.5" thickTop="1" thickBot="1"/>
    <row r="12371" s="32" customFormat="1" ht="13.5" thickTop="1" thickBot="1"/>
    <row r="12372" s="32" customFormat="1" ht="13.5" thickTop="1" thickBot="1"/>
    <row r="12373" s="32" customFormat="1" ht="13.5" thickTop="1" thickBot="1"/>
    <row r="12374" s="32" customFormat="1" ht="13.5" thickTop="1" thickBot="1"/>
    <row r="12375" s="32" customFormat="1" ht="13.5" thickTop="1" thickBot="1"/>
    <row r="12376" s="32" customFormat="1" ht="13.5" thickTop="1" thickBot="1"/>
    <row r="12377" s="32" customFormat="1" ht="13.5" thickTop="1" thickBot="1"/>
    <row r="12378" s="32" customFormat="1" ht="13.5" thickTop="1" thickBot="1"/>
    <row r="12379" s="32" customFormat="1" ht="13.5" thickTop="1" thickBot="1"/>
    <row r="12380" s="32" customFormat="1" ht="13.5" thickTop="1" thickBot="1"/>
    <row r="12381" s="32" customFormat="1" ht="13.5" thickTop="1" thickBot="1"/>
    <row r="12382" s="32" customFormat="1" ht="13.5" thickTop="1" thickBot="1"/>
    <row r="12383" s="32" customFormat="1" ht="13.5" thickTop="1" thickBot="1"/>
    <row r="12384" s="32" customFormat="1" ht="13.5" thickTop="1" thickBot="1"/>
    <row r="12385" s="32" customFormat="1" ht="13.5" thickTop="1" thickBot="1"/>
    <row r="12386" s="32" customFormat="1" ht="13.5" thickTop="1" thickBot="1"/>
    <row r="12387" s="32" customFormat="1" ht="13.5" thickTop="1" thickBot="1"/>
    <row r="12388" s="32" customFormat="1" ht="13" thickTop="1"/>
    <row r="12389" s="32" customFormat="1"/>
    <row r="12390" s="32" customFormat="1"/>
    <row r="12391" s="32" customFormat="1"/>
    <row r="12392" s="32" customFormat="1"/>
    <row r="12393" s="32" customFormat="1"/>
    <row r="12394" s="32" customFormat="1"/>
    <row r="12395" s="32" customFormat="1"/>
    <row r="12396" s="32" customFormat="1"/>
    <row r="12397" s="32" customFormat="1"/>
    <row r="12398" s="32" customFormat="1"/>
    <row r="12399" s="32" customFormat="1"/>
    <row r="12400" s="32" customFormat="1"/>
    <row r="12401" s="32" customFormat="1" ht="13" thickBot="1"/>
    <row r="12402" s="32" customFormat="1" ht="13.5" thickTop="1" thickBot="1"/>
    <row r="12403" s="32" customFormat="1" ht="13.5" thickTop="1" thickBot="1"/>
    <row r="12404" s="32" customFormat="1" ht="13.5" thickTop="1" thickBot="1"/>
    <row r="12405" s="32" customFormat="1" ht="13.5" thickTop="1" thickBot="1"/>
    <row r="12406" s="32" customFormat="1" ht="13.5" thickTop="1" thickBot="1"/>
    <row r="12407" s="32" customFormat="1" ht="13.5" thickTop="1" thickBot="1"/>
    <row r="12408" s="32" customFormat="1" ht="13.5" thickTop="1" thickBot="1"/>
    <row r="12409" s="32" customFormat="1" ht="13.5" thickTop="1" thickBot="1"/>
    <row r="12410" s="32" customFormat="1" ht="13.5" thickTop="1" thickBot="1"/>
    <row r="12411" s="32" customFormat="1" ht="13.5" thickTop="1" thickBot="1"/>
    <row r="12412" s="32" customFormat="1" ht="13.5" thickTop="1" thickBot="1"/>
    <row r="12413" s="32" customFormat="1" ht="13.5" thickTop="1" thickBot="1"/>
    <row r="12414" s="32" customFormat="1" ht="13.5" thickTop="1" thickBot="1"/>
    <row r="12415" s="32" customFormat="1" ht="13.5" thickTop="1" thickBot="1"/>
    <row r="12416" s="32" customFormat="1" ht="13.5" thickTop="1" thickBot="1"/>
    <row r="12417" s="32" customFormat="1" ht="13.5" thickTop="1" thickBot="1"/>
    <row r="12418" s="32" customFormat="1" ht="13.5" thickTop="1" thickBot="1"/>
    <row r="12419" s="32" customFormat="1" ht="13.5" thickTop="1" thickBot="1"/>
    <row r="12420" s="32" customFormat="1" ht="13.5" thickTop="1" thickBot="1"/>
    <row r="12421" s="32" customFormat="1" ht="13.5" thickTop="1" thickBot="1"/>
    <row r="12422" s="32" customFormat="1" ht="13.5" thickTop="1" thickBot="1"/>
    <row r="12423" s="32" customFormat="1" ht="13.5" thickTop="1" thickBot="1"/>
    <row r="12424" s="32" customFormat="1" ht="13.5" thickTop="1" thickBot="1"/>
    <row r="12425" s="32" customFormat="1" ht="13.5" thickTop="1" thickBot="1"/>
    <row r="12426" s="32" customFormat="1" ht="13.5" thickTop="1" thickBot="1"/>
    <row r="12427" s="32" customFormat="1" ht="13.5" thickTop="1" thickBot="1"/>
    <row r="12428" s="32" customFormat="1" ht="13.5" thickTop="1" thickBot="1"/>
    <row r="12429" s="32" customFormat="1" ht="13.5" thickTop="1" thickBot="1"/>
    <row r="12430" s="32" customFormat="1" ht="13.5" thickTop="1" thickBot="1"/>
    <row r="12431" s="32" customFormat="1" ht="13.5" thickTop="1" thickBot="1"/>
    <row r="12432" s="32" customFormat="1" ht="13.5" thickTop="1" thickBot="1"/>
    <row r="12433" s="32" customFormat="1" ht="13.5" thickTop="1" thickBot="1"/>
    <row r="12434" s="32" customFormat="1" ht="13.5" thickTop="1" thickBot="1"/>
    <row r="12435" s="32" customFormat="1" ht="13.5" thickTop="1" thickBot="1"/>
    <row r="12436" s="32" customFormat="1" ht="13.5" thickTop="1" thickBot="1"/>
    <row r="12437" s="32" customFormat="1" ht="13.5" thickTop="1" thickBot="1"/>
    <row r="12438" s="32" customFormat="1" ht="13.5" thickTop="1" thickBot="1"/>
    <row r="12439" s="32" customFormat="1" ht="13.5" thickTop="1" thickBot="1"/>
    <row r="12440" s="32" customFormat="1" ht="13.5" thickTop="1" thickBot="1"/>
    <row r="12441" s="32" customFormat="1" ht="13.5" thickTop="1" thickBot="1"/>
    <row r="12442" s="32" customFormat="1" ht="13.5" thickTop="1" thickBot="1"/>
    <row r="12443" s="32" customFormat="1" ht="13.5" thickTop="1" thickBot="1"/>
    <row r="12444" s="32" customFormat="1" ht="13.5" thickTop="1" thickBot="1"/>
    <row r="12445" s="32" customFormat="1" ht="13.5" thickTop="1" thickBot="1"/>
    <row r="12446" s="32" customFormat="1" ht="13.5" thickTop="1" thickBot="1"/>
    <row r="12447" s="32" customFormat="1" ht="13.5" thickTop="1" thickBot="1"/>
    <row r="12448" s="32" customFormat="1" ht="13.5" thickTop="1" thickBot="1"/>
    <row r="12449" s="32" customFormat="1" ht="13.5" thickTop="1" thickBot="1"/>
    <row r="12450" s="32" customFormat="1" ht="13.5" thickTop="1" thickBot="1"/>
    <row r="12451" s="32" customFormat="1" ht="13.5" thickTop="1" thickBot="1"/>
    <row r="12452" s="32" customFormat="1" ht="13.5" thickTop="1" thickBot="1"/>
    <row r="12453" s="32" customFormat="1" ht="13.5" thickTop="1" thickBot="1"/>
    <row r="12454" s="32" customFormat="1" ht="13.5" thickTop="1" thickBot="1"/>
    <row r="12455" s="32" customFormat="1" ht="13.5" thickTop="1" thickBot="1"/>
    <row r="12456" s="32" customFormat="1" ht="13.5" thickTop="1" thickBot="1"/>
    <row r="12457" s="32" customFormat="1" ht="13.5" thickTop="1" thickBot="1"/>
    <row r="12458" s="32" customFormat="1" ht="13" thickTop="1"/>
    <row r="12459" s="32" customFormat="1"/>
    <row r="12460" s="32" customFormat="1"/>
    <row r="12461" s="32" customFormat="1"/>
    <row r="12462" s="32" customFormat="1"/>
    <row r="12463" s="32" customFormat="1"/>
    <row r="12464" s="32" customFormat="1"/>
    <row r="12465" s="32" customFormat="1"/>
    <row r="12466" s="32" customFormat="1"/>
    <row r="12467" s="32" customFormat="1"/>
    <row r="12468" s="32" customFormat="1"/>
    <row r="12469" s="32" customFormat="1"/>
    <row r="12470" s="32" customFormat="1"/>
    <row r="12471" s="32" customFormat="1" ht="13" thickBot="1"/>
    <row r="12472" s="32" customFormat="1" ht="13.5" thickTop="1" thickBot="1"/>
    <row r="12473" s="32" customFormat="1" ht="13.5" thickTop="1" thickBot="1"/>
    <row r="12474" s="32" customFormat="1" ht="13.5" thickTop="1" thickBot="1"/>
    <row r="12475" s="32" customFormat="1" ht="13.5" thickTop="1" thickBot="1"/>
    <row r="12476" s="32" customFormat="1" ht="13.5" thickTop="1" thickBot="1"/>
    <row r="12477" s="32" customFormat="1" ht="13.5" thickTop="1" thickBot="1"/>
    <row r="12478" s="32" customFormat="1" ht="13.5" thickTop="1" thickBot="1"/>
    <row r="12479" s="32" customFormat="1" ht="13.5" thickTop="1" thickBot="1"/>
    <row r="12480" s="32" customFormat="1" ht="13.5" thickTop="1" thickBot="1"/>
    <row r="12481" s="32" customFormat="1" ht="13.5" thickTop="1" thickBot="1"/>
    <row r="12482" s="32" customFormat="1" ht="13.5" thickTop="1" thickBot="1"/>
    <row r="12483" s="32" customFormat="1" ht="13.5" thickTop="1" thickBot="1"/>
    <row r="12484" s="32" customFormat="1" ht="13.5" thickTop="1" thickBot="1"/>
    <row r="12485" s="32" customFormat="1" ht="13.5" thickTop="1" thickBot="1"/>
    <row r="12486" s="32" customFormat="1" ht="13.5" thickTop="1" thickBot="1"/>
    <row r="12487" s="32" customFormat="1" ht="13.5" thickTop="1" thickBot="1"/>
    <row r="12488" s="32" customFormat="1" ht="13.5" thickTop="1" thickBot="1"/>
    <row r="12489" s="32" customFormat="1" ht="13.5" thickTop="1" thickBot="1"/>
    <row r="12490" s="32" customFormat="1" ht="13.5" thickTop="1" thickBot="1"/>
    <row r="12491" s="32" customFormat="1" ht="13.5" thickTop="1" thickBot="1"/>
    <row r="12492" s="32" customFormat="1" ht="13.5" thickTop="1" thickBot="1"/>
    <row r="12493" s="32" customFormat="1" ht="13.5" thickTop="1" thickBot="1"/>
    <row r="12494" s="32" customFormat="1" ht="13.5" thickTop="1" thickBot="1"/>
    <row r="12495" s="32" customFormat="1" ht="13.5" thickTop="1" thickBot="1"/>
    <row r="12496" s="32" customFormat="1" ht="13.5" thickTop="1" thickBot="1"/>
    <row r="12497" s="32" customFormat="1" ht="13.5" thickTop="1" thickBot="1"/>
    <row r="12498" s="32" customFormat="1" ht="13.5" thickTop="1" thickBot="1"/>
    <row r="12499" s="32" customFormat="1" ht="13.5" thickTop="1" thickBot="1"/>
    <row r="12500" s="32" customFormat="1" ht="13.5" thickTop="1" thickBot="1"/>
    <row r="12501" s="32" customFormat="1" ht="13.5" thickTop="1" thickBot="1"/>
    <row r="12502" s="32" customFormat="1" ht="13.5" thickTop="1" thickBot="1"/>
    <row r="12503" s="32" customFormat="1" ht="13.5" thickTop="1" thickBot="1"/>
    <row r="12504" s="32" customFormat="1" ht="13.5" thickTop="1" thickBot="1"/>
    <row r="12505" s="32" customFormat="1" ht="13.5" thickTop="1" thickBot="1"/>
    <row r="12506" s="32" customFormat="1" ht="13.5" thickTop="1" thickBot="1"/>
    <row r="12507" s="32" customFormat="1" ht="13.5" thickTop="1" thickBot="1"/>
    <row r="12508" s="32" customFormat="1" ht="13.5" thickTop="1" thickBot="1"/>
    <row r="12509" s="32" customFormat="1" ht="13.5" thickTop="1" thickBot="1"/>
    <row r="12510" s="32" customFormat="1" ht="13.5" thickTop="1" thickBot="1"/>
    <row r="12511" s="32" customFormat="1" ht="13.5" thickTop="1" thickBot="1"/>
    <row r="12512" s="32" customFormat="1" ht="13.5" thickTop="1" thickBot="1"/>
    <row r="12513" s="32" customFormat="1" ht="13.5" thickTop="1" thickBot="1"/>
    <row r="12514" s="32" customFormat="1" ht="13.5" thickTop="1" thickBot="1"/>
    <row r="12515" s="32" customFormat="1" ht="13.5" thickTop="1" thickBot="1"/>
    <row r="12516" s="32" customFormat="1" ht="13.5" thickTop="1" thickBot="1"/>
    <row r="12517" s="32" customFormat="1" ht="13.5" thickTop="1" thickBot="1"/>
    <row r="12518" s="32" customFormat="1" ht="13.5" thickTop="1" thickBot="1"/>
    <row r="12519" s="32" customFormat="1" ht="13.5" thickTop="1" thickBot="1"/>
    <row r="12520" s="32" customFormat="1" ht="13.5" thickTop="1" thickBot="1"/>
    <row r="12521" s="32" customFormat="1" ht="13.5" thickTop="1" thickBot="1"/>
    <row r="12522" s="32" customFormat="1" ht="13.5" thickTop="1" thickBot="1"/>
    <row r="12523" s="32" customFormat="1" ht="13.5" thickTop="1" thickBot="1"/>
    <row r="12524" s="32" customFormat="1" ht="13.5" thickTop="1" thickBot="1"/>
    <row r="12525" s="32" customFormat="1" ht="13.5" thickTop="1" thickBot="1"/>
    <row r="12526" s="32" customFormat="1" ht="13.5" thickTop="1" thickBot="1"/>
    <row r="12527" s="32" customFormat="1" ht="13.5" thickTop="1" thickBot="1"/>
    <row r="12528" s="32" customFormat="1" ht="13" thickTop="1"/>
    <row r="12529" s="32" customFormat="1"/>
    <row r="12530" s="32" customFormat="1"/>
    <row r="12531" s="32" customFormat="1"/>
    <row r="12532" s="32" customFormat="1"/>
    <row r="12533" s="32" customFormat="1"/>
    <row r="12534" s="32" customFormat="1"/>
    <row r="12535" s="32" customFormat="1"/>
    <row r="12536" s="32" customFormat="1"/>
    <row r="12537" s="32" customFormat="1"/>
    <row r="12538" s="32" customFormat="1"/>
    <row r="12539" s="32" customFormat="1"/>
    <row r="12540" s="32" customFormat="1"/>
    <row r="12541" s="32" customFormat="1" ht="13" thickBot="1"/>
    <row r="12542" s="32" customFormat="1" ht="13.5" thickTop="1" thickBot="1"/>
    <row r="12543" s="32" customFormat="1" ht="13.5" thickTop="1" thickBot="1"/>
    <row r="12544" s="32" customFormat="1" ht="13.5" thickTop="1" thickBot="1"/>
    <row r="12545" s="32" customFormat="1" ht="13.5" thickTop="1" thickBot="1"/>
    <row r="12546" s="32" customFormat="1" ht="13.5" thickTop="1" thickBot="1"/>
    <row r="12547" s="32" customFormat="1" ht="13.5" thickTop="1" thickBot="1"/>
    <row r="12548" s="32" customFormat="1" ht="13.5" thickTop="1" thickBot="1"/>
    <row r="12549" s="32" customFormat="1" ht="13.5" thickTop="1" thickBot="1"/>
    <row r="12550" s="32" customFormat="1" ht="13.5" thickTop="1" thickBot="1"/>
    <row r="12551" s="32" customFormat="1" ht="13.5" thickTop="1" thickBot="1"/>
    <row r="12552" s="32" customFormat="1" ht="13.5" thickTop="1" thickBot="1"/>
    <row r="12553" s="32" customFormat="1" ht="13.5" thickTop="1" thickBot="1"/>
    <row r="12554" s="32" customFormat="1" ht="13.5" thickTop="1" thickBot="1"/>
    <row r="12555" s="32" customFormat="1" ht="13.5" thickTop="1" thickBot="1"/>
    <row r="12556" s="32" customFormat="1" ht="13.5" thickTop="1" thickBot="1"/>
    <row r="12557" s="32" customFormat="1" ht="13.5" thickTop="1" thickBot="1"/>
    <row r="12558" s="32" customFormat="1" ht="13.5" thickTop="1" thickBot="1"/>
    <row r="12559" s="32" customFormat="1" ht="13.5" thickTop="1" thickBot="1"/>
    <row r="12560" s="32" customFormat="1" ht="13.5" thickTop="1" thickBot="1"/>
    <row r="12561" s="32" customFormat="1" ht="13.5" thickTop="1" thickBot="1"/>
    <row r="12562" s="32" customFormat="1" ht="13.5" thickTop="1" thickBot="1"/>
    <row r="12563" s="32" customFormat="1" ht="13.5" thickTop="1" thickBot="1"/>
    <row r="12564" s="32" customFormat="1" ht="13.5" thickTop="1" thickBot="1"/>
    <row r="12565" s="32" customFormat="1" ht="13.5" thickTop="1" thickBot="1"/>
    <row r="12566" s="32" customFormat="1" ht="13.5" thickTop="1" thickBot="1"/>
    <row r="12567" s="32" customFormat="1" ht="13.5" thickTop="1" thickBot="1"/>
    <row r="12568" s="32" customFormat="1" ht="13.5" thickTop="1" thickBot="1"/>
    <row r="12569" s="32" customFormat="1" ht="13.5" thickTop="1" thickBot="1"/>
    <row r="12570" s="32" customFormat="1" ht="13.5" thickTop="1" thickBot="1"/>
    <row r="12571" s="32" customFormat="1" ht="13.5" thickTop="1" thickBot="1"/>
    <row r="12572" s="32" customFormat="1" ht="13.5" thickTop="1" thickBot="1"/>
    <row r="12573" s="32" customFormat="1" ht="13.5" thickTop="1" thickBot="1"/>
    <row r="12574" s="32" customFormat="1" ht="13.5" thickTop="1" thickBot="1"/>
    <row r="12575" s="32" customFormat="1" ht="13.5" thickTop="1" thickBot="1"/>
    <row r="12576" s="32" customFormat="1" ht="13.5" thickTop="1" thickBot="1"/>
    <row r="12577" s="32" customFormat="1" ht="13.5" thickTop="1" thickBot="1"/>
    <row r="12578" s="32" customFormat="1" ht="13.5" thickTop="1" thickBot="1"/>
    <row r="12579" s="32" customFormat="1" ht="13.5" thickTop="1" thickBot="1"/>
    <row r="12580" s="32" customFormat="1" ht="13.5" thickTop="1" thickBot="1"/>
    <row r="12581" s="32" customFormat="1" ht="13.5" thickTop="1" thickBot="1"/>
    <row r="12582" s="32" customFormat="1" ht="13.5" thickTop="1" thickBot="1"/>
    <row r="12583" s="32" customFormat="1" ht="13.5" thickTop="1" thickBot="1"/>
    <row r="12584" s="32" customFormat="1" ht="13.5" thickTop="1" thickBot="1"/>
    <row r="12585" s="32" customFormat="1" ht="13.5" thickTop="1" thickBot="1"/>
    <row r="12586" s="32" customFormat="1" ht="13.5" thickTop="1" thickBot="1"/>
    <row r="12587" s="32" customFormat="1" ht="13.5" thickTop="1" thickBot="1"/>
    <row r="12588" s="32" customFormat="1" ht="13.5" thickTop="1" thickBot="1"/>
    <row r="12589" s="32" customFormat="1" ht="13.5" thickTop="1" thickBot="1"/>
    <row r="12590" s="32" customFormat="1" ht="13.5" thickTop="1" thickBot="1"/>
    <row r="12591" s="32" customFormat="1" ht="13.5" thickTop="1" thickBot="1"/>
    <row r="12592" s="32" customFormat="1" ht="13.5" thickTop="1" thickBot="1"/>
    <row r="12593" s="32" customFormat="1" ht="13.5" thickTop="1" thickBot="1"/>
    <row r="12594" s="32" customFormat="1" ht="13.5" thickTop="1" thickBot="1"/>
    <row r="12595" s="32" customFormat="1" ht="13.5" thickTop="1" thickBot="1"/>
    <row r="12596" s="32" customFormat="1" ht="13.5" thickTop="1" thickBot="1"/>
    <row r="12597" s="32" customFormat="1" ht="13.5" thickTop="1" thickBot="1"/>
    <row r="12598" s="32" customFormat="1" ht="13" thickTop="1"/>
    <row r="12599" s="32" customFormat="1"/>
    <row r="12600" s="32" customFormat="1"/>
    <row r="12601" s="32" customFormat="1"/>
    <row r="12602" s="32" customFormat="1"/>
    <row r="12603" s="32" customFormat="1"/>
    <row r="12604" s="32" customFormat="1"/>
    <row r="12605" s="32" customFormat="1"/>
    <row r="12606" s="32" customFormat="1"/>
    <row r="12607" s="32" customFormat="1"/>
    <row r="12608" s="32" customFormat="1"/>
    <row r="12609" s="32" customFormat="1"/>
    <row r="12610" s="32" customFormat="1"/>
    <row r="12611" s="32" customFormat="1" ht="13" thickBot="1"/>
    <row r="12612" s="32" customFormat="1" ht="13.5" thickTop="1" thickBot="1"/>
    <row r="12613" s="32" customFormat="1" ht="13.5" thickTop="1" thickBot="1"/>
    <row r="12614" s="32" customFormat="1" ht="13.5" thickTop="1" thickBot="1"/>
    <row r="12615" s="32" customFormat="1" ht="13.5" thickTop="1" thickBot="1"/>
    <row r="12616" s="32" customFormat="1" ht="13.5" thickTop="1" thickBot="1"/>
    <row r="12617" s="32" customFormat="1" ht="13.5" thickTop="1" thickBot="1"/>
    <row r="12618" s="32" customFormat="1" ht="13.5" thickTop="1" thickBot="1"/>
    <row r="12619" s="32" customFormat="1" ht="13.5" thickTop="1" thickBot="1"/>
    <row r="12620" s="32" customFormat="1" ht="13.5" thickTop="1" thickBot="1"/>
    <row r="12621" s="32" customFormat="1" ht="13.5" thickTop="1" thickBot="1"/>
    <row r="12622" s="32" customFormat="1" ht="13.5" thickTop="1" thickBot="1"/>
    <row r="12623" s="32" customFormat="1" ht="13.5" thickTop="1" thickBot="1"/>
    <row r="12624" s="32" customFormat="1" ht="13.5" thickTop="1" thickBot="1"/>
    <row r="12625" s="32" customFormat="1" ht="13.5" thickTop="1" thickBot="1"/>
    <row r="12626" s="32" customFormat="1" ht="13.5" thickTop="1" thickBot="1"/>
    <row r="12627" s="32" customFormat="1" ht="13.5" thickTop="1" thickBot="1"/>
    <row r="12628" s="32" customFormat="1" ht="13.5" thickTop="1" thickBot="1"/>
    <row r="12629" s="32" customFormat="1" ht="13.5" thickTop="1" thickBot="1"/>
    <row r="12630" s="32" customFormat="1" ht="13.5" thickTop="1" thickBot="1"/>
    <row r="12631" s="32" customFormat="1" ht="13.5" thickTop="1" thickBot="1"/>
    <row r="12632" s="32" customFormat="1" ht="13.5" thickTop="1" thickBot="1"/>
    <row r="12633" s="32" customFormat="1" ht="13.5" thickTop="1" thickBot="1"/>
    <row r="12634" s="32" customFormat="1" ht="13.5" thickTop="1" thickBot="1"/>
    <row r="12635" s="32" customFormat="1" ht="13.5" thickTop="1" thickBot="1"/>
    <row r="12636" s="32" customFormat="1" ht="13.5" thickTop="1" thickBot="1"/>
    <row r="12637" s="32" customFormat="1" ht="13.5" thickTop="1" thickBot="1"/>
    <row r="12638" s="32" customFormat="1" ht="13.5" thickTop="1" thickBot="1"/>
    <row r="12639" s="32" customFormat="1" ht="13.5" thickTop="1" thickBot="1"/>
    <row r="12640" s="32" customFormat="1" ht="13.5" thickTop="1" thickBot="1"/>
    <row r="12641" s="32" customFormat="1" ht="13.5" thickTop="1" thickBot="1"/>
    <row r="12642" s="32" customFormat="1" ht="13.5" thickTop="1" thickBot="1"/>
    <row r="12643" s="32" customFormat="1" ht="13.5" thickTop="1" thickBot="1"/>
    <row r="12644" s="32" customFormat="1" ht="13.5" thickTop="1" thickBot="1"/>
    <row r="12645" s="32" customFormat="1" ht="13.5" thickTop="1" thickBot="1"/>
    <row r="12646" s="32" customFormat="1" ht="13.5" thickTop="1" thickBot="1"/>
    <row r="12647" s="32" customFormat="1" ht="13.5" thickTop="1" thickBot="1"/>
    <row r="12648" s="32" customFormat="1" ht="13.5" thickTop="1" thickBot="1"/>
    <row r="12649" s="32" customFormat="1" ht="13.5" thickTop="1" thickBot="1"/>
    <row r="12650" s="32" customFormat="1" ht="13.5" thickTop="1" thickBot="1"/>
    <row r="12651" s="32" customFormat="1" ht="13.5" thickTop="1" thickBot="1"/>
    <row r="12652" s="32" customFormat="1" ht="13.5" thickTop="1" thickBot="1"/>
    <row r="12653" s="32" customFormat="1" ht="13.5" thickTop="1" thickBot="1"/>
    <row r="12654" s="32" customFormat="1" ht="13.5" thickTop="1" thickBot="1"/>
    <row r="12655" s="32" customFormat="1" ht="13.5" thickTop="1" thickBot="1"/>
    <row r="12656" s="32" customFormat="1" ht="13.5" thickTop="1" thickBot="1"/>
    <row r="12657" s="32" customFormat="1" ht="13.5" thickTop="1" thickBot="1"/>
    <row r="12658" s="32" customFormat="1" ht="13.5" thickTop="1" thickBot="1"/>
    <row r="12659" s="32" customFormat="1" ht="13.5" thickTop="1" thickBot="1"/>
    <row r="12660" s="32" customFormat="1" ht="13.5" thickTop="1" thickBot="1"/>
    <row r="12661" s="32" customFormat="1" ht="13.5" thickTop="1" thickBot="1"/>
    <row r="12662" s="32" customFormat="1" ht="13.5" thickTop="1" thickBot="1"/>
    <row r="12663" s="32" customFormat="1" ht="13.5" thickTop="1" thickBot="1"/>
    <row r="12664" s="32" customFormat="1" ht="13.5" thickTop="1" thickBot="1"/>
    <row r="12665" s="32" customFormat="1" ht="13.5" thickTop="1" thickBot="1"/>
    <row r="12666" s="32" customFormat="1" ht="13.5" thickTop="1" thickBot="1"/>
    <row r="12667" s="32" customFormat="1" ht="13.5" thickTop="1" thickBot="1"/>
    <row r="12668" s="32" customFormat="1" ht="13" thickTop="1"/>
    <row r="12669" s="32" customFormat="1"/>
    <row r="12670" s="32" customFormat="1"/>
    <row r="12671" s="32" customFormat="1"/>
    <row r="12672" s="32" customFormat="1"/>
    <row r="12673" s="32" customFormat="1"/>
    <row r="12674" s="32" customFormat="1"/>
    <row r="12675" s="32" customFormat="1"/>
    <row r="12676" s="32" customFormat="1"/>
    <row r="12677" s="32" customFormat="1"/>
    <row r="12678" s="32" customFormat="1"/>
    <row r="12679" s="32" customFormat="1"/>
    <row r="12680" s="32" customFormat="1"/>
    <row r="12681" s="32" customFormat="1" ht="13" thickBot="1"/>
    <row r="12682" s="32" customFormat="1" ht="13.5" thickTop="1" thickBot="1"/>
    <row r="12683" s="32" customFormat="1" ht="13.5" thickTop="1" thickBot="1"/>
    <row r="12684" s="32" customFormat="1" ht="13.5" thickTop="1" thickBot="1"/>
    <row r="12685" s="32" customFormat="1" ht="13.5" thickTop="1" thickBot="1"/>
    <row r="12686" s="32" customFormat="1" ht="13.5" thickTop="1" thickBot="1"/>
    <row r="12687" s="32" customFormat="1" ht="13.5" thickTop="1" thickBot="1"/>
    <row r="12688" s="32" customFormat="1" ht="13.5" thickTop="1" thickBot="1"/>
    <row r="12689" s="32" customFormat="1" ht="13.5" thickTop="1" thickBot="1"/>
    <row r="12690" s="32" customFormat="1" ht="13.5" thickTop="1" thickBot="1"/>
    <row r="12691" s="32" customFormat="1" ht="13.5" thickTop="1" thickBot="1"/>
    <row r="12692" s="32" customFormat="1" ht="13.5" thickTop="1" thickBot="1"/>
    <row r="12693" s="32" customFormat="1" ht="13.5" thickTop="1" thickBot="1"/>
    <row r="12694" s="32" customFormat="1" ht="13.5" thickTop="1" thickBot="1"/>
    <row r="12695" s="32" customFormat="1" ht="13.5" thickTop="1" thickBot="1"/>
    <row r="12696" s="32" customFormat="1" ht="13.5" thickTop="1" thickBot="1"/>
    <row r="12697" s="32" customFormat="1" ht="13.5" thickTop="1" thickBot="1"/>
    <row r="12698" s="32" customFormat="1" ht="13.5" thickTop="1" thickBot="1"/>
    <row r="12699" s="32" customFormat="1" ht="13.5" thickTop="1" thickBot="1"/>
    <row r="12700" s="32" customFormat="1" ht="13.5" thickTop="1" thickBot="1"/>
    <row r="12701" s="32" customFormat="1" ht="13.5" thickTop="1" thickBot="1"/>
    <row r="12702" s="32" customFormat="1" ht="13.5" thickTop="1" thickBot="1"/>
    <row r="12703" s="32" customFormat="1" ht="13.5" thickTop="1" thickBot="1"/>
    <row r="12704" s="32" customFormat="1" ht="13.5" thickTop="1" thickBot="1"/>
    <row r="12705" s="32" customFormat="1" ht="13.5" thickTop="1" thickBot="1"/>
    <row r="12706" s="32" customFormat="1" ht="13.5" thickTop="1" thickBot="1"/>
    <row r="12707" s="32" customFormat="1" ht="13.5" thickTop="1" thickBot="1"/>
    <row r="12708" s="32" customFormat="1" ht="13.5" thickTop="1" thickBot="1"/>
    <row r="12709" s="32" customFormat="1" ht="13.5" thickTop="1" thickBot="1"/>
    <row r="12710" s="32" customFormat="1" ht="13.5" thickTop="1" thickBot="1"/>
    <row r="12711" s="32" customFormat="1" ht="13.5" thickTop="1" thickBot="1"/>
    <row r="12712" s="32" customFormat="1" ht="13.5" thickTop="1" thickBot="1"/>
    <row r="12713" s="32" customFormat="1" ht="13.5" thickTop="1" thickBot="1"/>
    <row r="12714" s="32" customFormat="1" ht="13.5" thickTop="1" thickBot="1"/>
    <row r="12715" s="32" customFormat="1" ht="13.5" thickTop="1" thickBot="1"/>
    <row r="12716" s="32" customFormat="1" ht="13.5" thickTop="1" thickBot="1"/>
    <row r="12717" s="32" customFormat="1" ht="13.5" thickTop="1" thickBot="1"/>
    <row r="12718" s="32" customFormat="1" ht="13.5" thickTop="1" thickBot="1"/>
    <row r="12719" s="32" customFormat="1" ht="13.5" thickTop="1" thickBot="1"/>
    <row r="12720" s="32" customFormat="1" ht="13.5" thickTop="1" thickBot="1"/>
    <row r="12721" s="32" customFormat="1" ht="13.5" thickTop="1" thickBot="1"/>
    <row r="12722" s="32" customFormat="1" ht="13.5" thickTop="1" thickBot="1"/>
    <row r="12723" s="32" customFormat="1" ht="13.5" thickTop="1" thickBot="1"/>
    <row r="12724" s="32" customFormat="1" ht="13.5" thickTop="1" thickBot="1"/>
    <row r="12725" s="32" customFormat="1" ht="13.5" thickTop="1" thickBot="1"/>
    <row r="12726" s="32" customFormat="1" ht="13.5" thickTop="1" thickBot="1"/>
    <row r="12727" s="32" customFormat="1" ht="13.5" thickTop="1" thickBot="1"/>
    <row r="12728" s="32" customFormat="1" ht="13.5" thickTop="1" thickBot="1"/>
    <row r="12729" s="32" customFormat="1" ht="13.5" thickTop="1" thickBot="1"/>
    <row r="12730" s="32" customFormat="1" ht="13.5" thickTop="1" thickBot="1"/>
    <row r="12731" s="32" customFormat="1" ht="13.5" thickTop="1" thickBot="1"/>
    <row r="12732" s="32" customFormat="1" ht="13.5" thickTop="1" thickBot="1"/>
    <row r="12733" s="32" customFormat="1" ht="13.5" thickTop="1" thickBot="1"/>
    <row r="12734" s="32" customFormat="1" ht="13.5" thickTop="1" thickBot="1"/>
    <row r="12735" s="32" customFormat="1" ht="13.5" thickTop="1" thickBot="1"/>
    <row r="12736" s="32" customFormat="1" ht="13.5" thickTop="1" thickBot="1"/>
    <row r="12737" s="32" customFormat="1" ht="13.5" thickTop="1" thickBot="1"/>
    <row r="12738" s="32" customFormat="1" ht="13" thickTop="1"/>
    <row r="12739" s="32" customFormat="1"/>
    <row r="12740" s="32" customFormat="1"/>
    <row r="12741" s="32" customFormat="1"/>
    <row r="12742" s="32" customFormat="1"/>
    <row r="12743" s="32" customFormat="1"/>
    <row r="12744" s="32" customFormat="1"/>
    <row r="12745" s="32" customFormat="1"/>
    <row r="12746" s="32" customFormat="1"/>
    <row r="12747" s="32" customFormat="1"/>
    <row r="12748" s="32" customFormat="1"/>
    <row r="12749" s="32" customFormat="1"/>
    <row r="12750" s="32" customFormat="1"/>
    <row r="12751" s="32" customFormat="1" ht="13" thickBot="1"/>
    <row r="12752" s="32" customFormat="1" ht="13.5" thickTop="1" thickBot="1"/>
    <row r="12753" s="32" customFormat="1" ht="13.5" thickTop="1" thickBot="1"/>
    <row r="12754" s="32" customFormat="1" ht="13.5" thickTop="1" thickBot="1"/>
    <row r="12755" s="32" customFormat="1" ht="13.5" thickTop="1" thickBot="1"/>
    <row r="12756" s="32" customFormat="1" ht="13.5" thickTop="1" thickBot="1"/>
    <row r="12757" s="32" customFormat="1" ht="13.5" thickTop="1" thickBot="1"/>
    <row r="12758" s="32" customFormat="1" ht="13.5" thickTop="1" thickBot="1"/>
    <row r="12759" s="32" customFormat="1" ht="13.5" thickTop="1" thickBot="1"/>
    <row r="12760" s="32" customFormat="1" ht="13.5" thickTop="1" thickBot="1"/>
    <row r="12761" s="32" customFormat="1" ht="13.5" thickTop="1" thickBot="1"/>
    <row r="12762" s="32" customFormat="1" ht="13.5" thickTop="1" thickBot="1"/>
    <row r="12763" s="32" customFormat="1" ht="13.5" thickTop="1" thickBot="1"/>
    <row r="12764" s="32" customFormat="1" ht="13.5" thickTop="1" thickBot="1"/>
    <row r="12765" s="32" customFormat="1" ht="13.5" thickTop="1" thickBot="1"/>
    <row r="12766" s="32" customFormat="1" ht="13.5" thickTop="1" thickBot="1"/>
    <row r="12767" s="32" customFormat="1" ht="13.5" thickTop="1" thickBot="1"/>
    <row r="12768" s="32" customFormat="1" ht="13.5" thickTop="1" thickBot="1"/>
    <row r="12769" s="32" customFormat="1" ht="13.5" thickTop="1" thickBot="1"/>
    <row r="12770" s="32" customFormat="1" ht="13.5" thickTop="1" thickBot="1"/>
    <row r="12771" s="32" customFormat="1" ht="13.5" thickTop="1" thickBot="1"/>
    <row r="12772" s="32" customFormat="1" ht="13.5" thickTop="1" thickBot="1"/>
    <row r="12773" s="32" customFormat="1" ht="13.5" thickTop="1" thickBot="1"/>
    <row r="12774" s="32" customFormat="1" ht="13.5" thickTop="1" thickBot="1"/>
    <row r="12775" s="32" customFormat="1" ht="13.5" thickTop="1" thickBot="1"/>
    <row r="12776" s="32" customFormat="1" ht="13.5" thickTop="1" thickBot="1"/>
    <row r="12777" s="32" customFormat="1" ht="13.5" thickTop="1" thickBot="1"/>
    <row r="12778" s="32" customFormat="1" ht="13.5" thickTop="1" thickBot="1"/>
    <row r="12779" s="32" customFormat="1" ht="13.5" thickTop="1" thickBot="1"/>
    <row r="12780" s="32" customFormat="1" ht="13.5" thickTop="1" thickBot="1"/>
    <row r="12781" s="32" customFormat="1" ht="13.5" thickTop="1" thickBot="1"/>
    <row r="12782" s="32" customFormat="1" ht="13.5" thickTop="1" thickBot="1"/>
    <row r="12783" s="32" customFormat="1" ht="13.5" thickTop="1" thickBot="1"/>
    <row r="12784" s="32" customFormat="1" ht="13.5" thickTop="1" thickBot="1"/>
    <row r="12785" s="32" customFormat="1" ht="13.5" thickTop="1" thickBot="1"/>
    <row r="12786" s="32" customFormat="1" ht="13.5" thickTop="1" thickBot="1"/>
    <row r="12787" s="32" customFormat="1" ht="13.5" thickTop="1" thickBot="1"/>
    <row r="12788" s="32" customFormat="1" ht="13.5" thickTop="1" thickBot="1"/>
    <row r="12789" s="32" customFormat="1" ht="13.5" thickTop="1" thickBot="1"/>
    <row r="12790" s="32" customFormat="1" ht="13.5" thickTop="1" thickBot="1"/>
    <row r="12791" s="32" customFormat="1" ht="13.5" thickTop="1" thickBot="1"/>
    <row r="12792" s="32" customFormat="1" ht="13.5" thickTop="1" thickBot="1"/>
    <row r="12793" s="32" customFormat="1" ht="13.5" thickTop="1" thickBot="1"/>
    <row r="12794" s="32" customFormat="1" ht="13.5" thickTop="1" thickBot="1"/>
    <row r="12795" s="32" customFormat="1" ht="13.5" thickTop="1" thickBot="1"/>
    <row r="12796" s="32" customFormat="1" ht="13.5" thickTop="1" thickBot="1"/>
    <row r="12797" s="32" customFormat="1" ht="13.5" thickTop="1" thickBot="1"/>
    <row r="12798" s="32" customFormat="1" ht="13.5" thickTop="1" thickBot="1"/>
    <row r="12799" s="32" customFormat="1" ht="13.5" thickTop="1" thickBot="1"/>
    <row r="12800" s="32" customFormat="1" ht="13.5" thickTop="1" thickBot="1"/>
    <row r="12801" s="32" customFormat="1" ht="13.5" thickTop="1" thickBot="1"/>
    <row r="12802" s="32" customFormat="1" ht="13.5" thickTop="1" thickBot="1"/>
    <row r="12803" s="32" customFormat="1" ht="13.5" thickTop="1" thickBot="1"/>
    <row r="12804" s="32" customFormat="1" ht="13.5" thickTop="1" thickBot="1"/>
    <row r="12805" s="32" customFormat="1" ht="13.5" thickTop="1" thickBot="1"/>
    <row r="12806" s="32" customFormat="1" ht="13.5" thickTop="1" thickBot="1"/>
    <row r="12807" s="32" customFormat="1" ht="13.5" thickTop="1" thickBot="1"/>
    <row r="12808" s="32" customFormat="1" ht="13" thickTop="1"/>
    <row r="12809" s="32" customFormat="1"/>
    <row r="12810" s="32" customFormat="1"/>
    <row r="12811" s="32" customFormat="1"/>
    <row r="12812" s="32" customFormat="1"/>
    <row r="12813" s="32" customFormat="1"/>
    <row r="12814" s="32" customFormat="1"/>
    <row r="12815" s="32" customFormat="1"/>
    <row r="12816" s="32" customFormat="1"/>
    <row r="12817" s="32" customFormat="1"/>
    <row r="12818" s="32" customFormat="1"/>
    <row r="12819" s="32" customFormat="1"/>
    <row r="12820" s="32" customFormat="1"/>
    <row r="12821" s="32" customFormat="1" ht="13" thickBot="1"/>
    <row r="12822" s="32" customFormat="1" ht="13.5" thickTop="1" thickBot="1"/>
    <row r="12823" s="32" customFormat="1" ht="13.5" thickTop="1" thickBot="1"/>
    <row r="12824" s="32" customFormat="1" ht="13.5" thickTop="1" thickBot="1"/>
    <row r="12825" s="32" customFormat="1" ht="13.5" thickTop="1" thickBot="1"/>
    <row r="12826" s="32" customFormat="1" ht="13.5" thickTop="1" thickBot="1"/>
    <row r="12827" s="32" customFormat="1" ht="13.5" thickTop="1" thickBot="1"/>
    <row r="12828" s="32" customFormat="1" ht="13.5" thickTop="1" thickBot="1"/>
    <row r="12829" s="32" customFormat="1" ht="13.5" thickTop="1" thickBot="1"/>
    <row r="12830" s="32" customFormat="1" ht="13.5" thickTop="1" thickBot="1"/>
    <row r="12831" s="32" customFormat="1" ht="13.5" thickTop="1" thickBot="1"/>
    <row r="12832" s="32" customFormat="1" ht="13.5" thickTop="1" thickBot="1"/>
    <row r="12833" s="32" customFormat="1" ht="13.5" thickTop="1" thickBot="1"/>
    <row r="12834" s="32" customFormat="1" ht="13.5" thickTop="1" thickBot="1"/>
    <row r="12835" s="32" customFormat="1" ht="13.5" thickTop="1" thickBot="1"/>
    <row r="12836" s="32" customFormat="1" ht="13.5" thickTop="1" thickBot="1"/>
    <row r="12837" s="32" customFormat="1" ht="13.5" thickTop="1" thickBot="1"/>
    <row r="12838" s="32" customFormat="1" ht="13.5" thickTop="1" thickBot="1"/>
    <row r="12839" s="32" customFormat="1" ht="13.5" thickTop="1" thickBot="1"/>
    <row r="12840" s="32" customFormat="1" ht="13.5" thickTop="1" thickBot="1"/>
    <row r="12841" s="32" customFormat="1" ht="13.5" thickTop="1" thickBot="1"/>
    <row r="12842" s="32" customFormat="1" ht="13.5" thickTop="1" thickBot="1"/>
    <row r="12843" s="32" customFormat="1" ht="13.5" thickTop="1" thickBot="1"/>
    <row r="12844" s="32" customFormat="1" ht="13.5" thickTop="1" thickBot="1"/>
    <row r="12845" s="32" customFormat="1" ht="13.5" thickTop="1" thickBot="1"/>
    <row r="12846" s="32" customFormat="1" ht="13.5" thickTop="1" thickBot="1"/>
    <row r="12847" s="32" customFormat="1" ht="13.5" thickTop="1" thickBot="1"/>
    <row r="12848" s="32" customFormat="1" ht="13.5" thickTop="1" thickBot="1"/>
    <row r="12849" s="32" customFormat="1" ht="13.5" thickTop="1" thickBot="1"/>
    <row r="12850" s="32" customFormat="1" ht="13.5" thickTop="1" thickBot="1"/>
    <row r="12851" s="32" customFormat="1" ht="13.5" thickTop="1" thickBot="1"/>
    <row r="12852" s="32" customFormat="1" ht="13.5" thickTop="1" thickBot="1"/>
    <row r="12853" s="32" customFormat="1" ht="13.5" thickTop="1" thickBot="1"/>
    <row r="12854" s="32" customFormat="1" ht="13.5" thickTop="1" thickBot="1"/>
    <row r="12855" s="32" customFormat="1" ht="13.5" thickTop="1" thickBot="1"/>
    <row r="12856" s="32" customFormat="1" ht="13.5" thickTop="1" thickBot="1"/>
    <row r="12857" s="32" customFormat="1" ht="13.5" thickTop="1" thickBot="1"/>
    <row r="12858" s="32" customFormat="1" ht="13.5" thickTop="1" thickBot="1"/>
    <row r="12859" s="32" customFormat="1" ht="13.5" thickTop="1" thickBot="1"/>
    <row r="12860" s="32" customFormat="1" ht="13.5" thickTop="1" thickBot="1"/>
    <row r="12861" s="32" customFormat="1" ht="13.5" thickTop="1" thickBot="1"/>
    <row r="12862" s="32" customFormat="1" ht="13.5" thickTop="1" thickBot="1"/>
    <row r="12863" s="32" customFormat="1" ht="13.5" thickTop="1" thickBot="1"/>
    <row r="12864" s="32" customFormat="1" ht="13.5" thickTop="1" thickBot="1"/>
    <row r="12865" s="32" customFormat="1" ht="13.5" thickTop="1" thickBot="1"/>
    <row r="12866" s="32" customFormat="1" ht="13.5" thickTop="1" thickBot="1"/>
    <row r="12867" s="32" customFormat="1" ht="13.5" thickTop="1" thickBot="1"/>
    <row r="12868" s="32" customFormat="1" ht="13.5" thickTop="1" thickBot="1"/>
    <row r="12869" s="32" customFormat="1" ht="13.5" thickTop="1" thickBot="1"/>
    <row r="12870" s="32" customFormat="1" ht="13.5" thickTop="1" thickBot="1"/>
    <row r="12871" s="32" customFormat="1" ht="13.5" thickTop="1" thickBot="1"/>
    <row r="12872" s="32" customFormat="1" ht="13.5" thickTop="1" thickBot="1"/>
    <row r="12873" s="32" customFormat="1" ht="13.5" thickTop="1" thickBot="1"/>
    <row r="12874" s="32" customFormat="1" ht="13.5" thickTop="1" thickBot="1"/>
    <row r="12875" s="32" customFormat="1" ht="13.5" thickTop="1" thickBot="1"/>
    <row r="12876" s="32" customFormat="1" ht="13.5" thickTop="1" thickBot="1"/>
    <row r="12877" s="32" customFormat="1" ht="13.5" thickTop="1" thickBot="1"/>
    <row r="12878" s="32" customFormat="1" ht="13" thickTop="1"/>
    <row r="12879" s="32" customFormat="1"/>
    <row r="12880" s="32" customFormat="1"/>
    <row r="12881" s="32" customFormat="1"/>
    <row r="12882" s="32" customFormat="1"/>
    <row r="12883" s="32" customFormat="1"/>
    <row r="12884" s="32" customFormat="1"/>
    <row r="12885" s="32" customFormat="1"/>
    <row r="12886" s="32" customFormat="1"/>
    <row r="12887" s="32" customFormat="1"/>
    <row r="12888" s="32" customFormat="1"/>
    <row r="12889" s="32" customFormat="1"/>
    <row r="12890" s="32" customFormat="1"/>
    <row r="12891" s="32" customFormat="1" ht="13" thickBot="1"/>
    <row r="12892" s="32" customFormat="1" ht="13.5" thickTop="1" thickBot="1"/>
    <row r="12893" s="32" customFormat="1" ht="13.5" thickTop="1" thickBot="1"/>
    <row r="12894" s="32" customFormat="1" ht="13.5" thickTop="1" thickBot="1"/>
    <row r="12895" s="32" customFormat="1" ht="13.5" thickTop="1" thickBot="1"/>
    <row r="12896" s="32" customFormat="1" ht="13.5" thickTop="1" thickBot="1"/>
    <row r="12897" s="32" customFormat="1" ht="13.5" thickTop="1" thickBot="1"/>
    <row r="12898" s="32" customFormat="1" ht="13.5" thickTop="1" thickBot="1"/>
    <row r="12899" s="32" customFormat="1" ht="13.5" thickTop="1" thickBot="1"/>
    <row r="12900" s="32" customFormat="1" ht="13.5" thickTop="1" thickBot="1"/>
    <row r="12901" s="32" customFormat="1" ht="13.5" thickTop="1" thickBot="1"/>
    <row r="12902" s="32" customFormat="1" ht="13.5" thickTop="1" thickBot="1"/>
    <row r="12903" s="32" customFormat="1" ht="13.5" thickTop="1" thickBot="1"/>
    <row r="12904" s="32" customFormat="1" ht="13.5" thickTop="1" thickBot="1"/>
    <row r="12905" s="32" customFormat="1" ht="13.5" thickTop="1" thickBot="1"/>
    <row r="12906" s="32" customFormat="1" ht="13.5" thickTop="1" thickBot="1"/>
    <row r="12907" s="32" customFormat="1" ht="13.5" thickTop="1" thickBot="1"/>
    <row r="12908" s="32" customFormat="1" ht="13.5" thickTop="1" thickBot="1"/>
    <row r="12909" s="32" customFormat="1" ht="13.5" thickTop="1" thickBot="1"/>
    <row r="12910" s="32" customFormat="1" ht="13.5" thickTop="1" thickBot="1"/>
    <row r="12911" s="32" customFormat="1" ht="13.5" thickTop="1" thickBot="1"/>
    <row r="12912" s="32" customFormat="1" ht="13.5" thickTop="1" thickBot="1"/>
    <row r="12913" s="32" customFormat="1" ht="13.5" thickTop="1" thickBot="1"/>
    <row r="12914" s="32" customFormat="1" ht="13.5" thickTop="1" thickBot="1"/>
    <row r="12915" s="32" customFormat="1" ht="13.5" thickTop="1" thickBot="1"/>
    <row r="12916" s="32" customFormat="1" ht="13.5" thickTop="1" thickBot="1"/>
    <row r="12917" s="32" customFormat="1" ht="13.5" thickTop="1" thickBot="1"/>
    <row r="12918" s="32" customFormat="1" ht="13.5" thickTop="1" thickBot="1"/>
    <row r="12919" s="32" customFormat="1" ht="13.5" thickTop="1" thickBot="1"/>
    <row r="12920" s="32" customFormat="1" ht="13.5" thickTop="1" thickBot="1"/>
    <row r="12921" s="32" customFormat="1" ht="13.5" thickTop="1" thickBot="1"/>
    <row r="12922" s="32" customFormat="1" ht="13.5" thickTop="1" thickBot="1"/>
    <row r="12923" s="32" customFormat="1" ht="13.5" thickTop="1" thickBot="1"/>
    <row r="12924" s="32" customFormat="1" ht="13.5" thickTop="1" thickBot="1"/>
    <row r="12925" s="32" customFormat="1" ht="13.5" thickTop="1" thickBot="1"/>
    <row r="12926" s="32" customFormat="1" ht="13.5" thickTop="1" thickBot="1"/>
    <row r="12927" s="32" customFormat="1" ht="13.5" thickTop="1" thickBot="1"/>
    <row r="12928" s="32" customFormat="1" ht="13.5" thickTop="1" thickBot="1"/>
    <row r="12929" s="32" customFormat="1" ht="13.5" thickTop="1" thickBot="1"/>
    <row r="12930" s="32" customFormat="1" ht="13.5" thickTop="1" thickBot="1"/>
    <row r="12931" s="32" customFormat="1" ht="13.5" thickTop="1" thickBot="1"/>
    <row r="12932" s="32" customFormat="1" ht="13.5" thickTop="1" thickBot="1"/>
    <row r="12933" s="32" customFormat="1" ht="13.5" thickTop="1" thickBot="1"/>
    <row r="12934" s="32" customFormat="1" ht="13.5" thickTop="1" thickBot="1"/>
    <row r="12935" s="32" customFormat="1" ht="13.5" thickTop="1" thickBot="1"/>
    <row r="12936" s="32" customFormat="1" ht="13.5" thickTop="1" thickBot="1"/>
    <row r="12937" s="32" customFormat="1" ht="13.5" thickTop="1" thickBot="1"/>
    <row r="12938" s="32" customFormat="1" ht="13.5" thickTop="1" thickBot="1"/>
    <row r="12939" s="32" customFormat="1" ht="13.5" thickTop="1" thickBot="1"/>
    <row r="12940" s="32" customFormat="1" ht="13.5" thickTop="1" thickBot="1"/>
    <row r="12941" s="32" customFormat="1" ht="13.5" thickTop="1" thickBot="1"/>
    <row r="12942" s="32" customFormat="1" ht="13.5" thickTop="1" thickBot="1"/>
    <row r="12943" s="32" customFormat="1" ht="13.5" thickTop="1" thickBot="1"/>
    <row r="12944" s="32" customFormat="1" ht="13.5" thickTop="1" thickBot="1"/>
    <row r="12945" s="32" customFormat="1" ht="13.5" thickTop="1" thickBot="1"/>
    <row r="12946" s="32" customFormat="1" ht="13.5" thickTop="1" thickBot="1"/>
    <row r="12947" s="32" customFormat="1" ht="13.5" thickTop="1" thickBot="1"/>
    <row r="12948" s="32" customFormat="1" ht="13" thickTop="1"/>
    <row r="12949" s="32" customFormat="1"/>
    <row r="12950" s="32" customFormat="1"/>
    <row r="12951" s="32" customFormat="1"/>
    <row r="12952" s="32" customFormat="1"/>
    <row r="12953" s="32" customFormat="1"/>
    <row r="12954" s="32" customFormat="1"/>
    <row r="12955" s="32" customFormat="1"/>
    <row r="12956" s="32" customFormat="1"/>
    <row r="12957" s="32" customFormat="1"/>
    <row r="12958" s="32" customFormat="1"/>
    <row r="12959" s="32" customFormat="1"/>
    <row r="12960" s="32" customFormat="1"/>
    <row r="12961" s="32" customFormat="1" ht="13" thickBot="1"/>
    <row r="12962" s="32" customFormat="1" ht="13.5" thickTop="1" thickBot="1"/>
    <row r="12963" s="32" customFormat="1" ht="13.5" thickTop="1" thickBot="1"/>
    <row r="12964" s="32" customFormat="1" ht="13.5" thickTop="1" thickBot="1"/>
    <row r="12965" s="32" customFormat="1" ht="13.5" thickTop="1" thickBot="1"/>
    <row r="12966" s="32" customFormat="1" ht="13.5" thickTop="1" thickBot="1"/>
    <row r="12967" s="32" customFormat="1" ht="13.5" thickTop="1" thickBot="1"/>
    <row r="12968" s="32" customFormat="1" ht="13.5" thickTop="1" thickBot="1"/>
    <row r="12969" s="32" customFormat="1" ht="13.5" thickTop="1" thickBot="1"/>
    <row r="12970" s="32" customFormat="1" ht="13.5" thickTop="1" thickBot="1"/>
    <row r="12971" s="32" customFormat="1" ht="13.5" thickTop="1" thickBot="1"/>
    <row r="12972" s="32" customFormat="1" ht="13.5" thickTop="1" thickBot="1"/>
    <row r="12973" s="32" customFormat="1" ht="13.5" thickTop="1" thickBot="1"/>
    <row r="12974" s="32" customFormat="1" ht="13.5" thickTop="1" thickBot="1"/>
    <row r="12975" s="32" customFormat="1" ht="13.5" thickTop="1" thickBot="1"/>
    <row r="12976" s="32" customFormat="1" ht="13.5" thickTop="1" thickBot="1"/>
    <row r="12977" s="32" customFormat="1" ht="13.5" thickTop="1" thickBot="1"/>
    <row r="12978" s="32" customFormat="1" ht="13.5" thickTop="1" thickBot="1"/>
    <row r="12979" s="32" customFormat="1" ht="13.5" thickTop="1" thickBot="1"/>
    <row r="12980" s="32" customFormat="1" ht="13.5" thickTop="1" thickBot="1"/>
    <row r="12981" s="32" customFormat="1" ht="13.5" thickTop="1" thickBot="1"/>
    <row r="12982" s="32" customFormat="1" ht="13.5" thickTop="1" thickBot="1"/>
    <row r="12983" s="32" customFormat="1" ht="13.5" thickTop="1" thickBot="1"/>
    <row r="12984" s="32" customFormat="1" ht="13.5" thickTop="1" thickBot="1"/>
    <row r="12985" s="32" customFormat="1" ht="13.5" thickTop="1" thickBot="1"/>
    <row r="12986" s="32" customFormat="1" ht="13.5" thickTop="1" thickBot="1"/>
    <row r="12987" s="32" customFormat="1" ht="13.5" thickTop="1" thickBot="1"/>
    <row r="12988" s="32" customFormat="1" ht="13.5" thickTop="1" thickBot="1"/>
    <row r="12989" s="32" customFormat="1" ht="13.5" thickTop="1" thickBot="1"/>
    <row r="12990" s="32" customFormat="1" ht="13.5" thickTop="1" thickBot="1"/>
    <row r="12991" s="32" customFormat="1" ht="13.5" thickTop="1" thickBot="1"/>
    <row r="12992" s="32" customFormat="1" ht="13.5" thickTop="1" thickBot="1"/>
    <row r="12993" s="32" customFormat="1" ht="13.5" thickTop="1" thickBot="1"/>
    <row r="12994" s="32" customFormat="1" ht="13.5" thickTop="1" thickBot="1"/>
    <row r="12995" s="32" customFormat="1" ht="13.5" thickTop="1" thickBot="1"/>
    <row r="12996" s="32" customFormat="1" ht="13.5" thickTop="1" thickBot="1"/>
    <row r="12997" s="32" customFormat="1" ht="13.5" thickTop="1" thickBot="1"/>
    <row r="12998" s="32" customFormat="1" ht="13.5" thickTop="1" thickBot="1"/>
    <row r="12999" s="32" customFormat="1" ht="13.5" thickTop="1" thickBot="1"/>
    <row r="13000" s="32" customFormat="1" ht="13.5" thickTop="1" thickBot="1"/>
    <row r="13001" s="32" customFormat="1" ht="13.5" thickTop="1" thickBot="1"/>
    <row r="13002" s="32" customFormat="1" ht="13.5" thickTop="1" thickBot="1"/>
    <row r="13003" s="32" customFormat="1" ht="13.5" thickTop="1" thickBot="1"/>
    <row r="13004" s="32" customFormat="1" ht="13.5" thickTop="1" thickBot="1"/>
    <row r="13005" s="32" customFormat="1" ht="13.5" thickTop="1" thickBot="1"/>
    <row r="13006" s="32" customFormat="1" ht="13.5" thickTop="1" thickBot="1"/>
    <row r="13007" s="32" customFormat="1" ht="13.5" thickTop="1" thickBot="1"/>
    <row r="13008" s="32" customFormat="1" ht="13.5" thickTop="1" thickBot="1"/>
    <row r="13009" s="32" customFormat="1" ht="13.5" thickTop="1" thickBot="1"/>
    <row r="13010" s="32" customFormat="1" ht="13.5" thickTop="1" thickBot="1"/>
    <row r="13011" s="32" customFormat="1" ht="13.5" thickTop="1" thickBot="1"/>
    <row r="13012" s="32" customFormat="1" ht="13.5" thickTop="1" thickBot="1"/>
    <row r="13013" s="32" customFormat="1" ht="13.5" thickTop="1" thickBot="1"/>
    <row r="13014" s="32" customFormat="1" ht="13.5" thickTop="1" thickBot="1"/>
    <row r="13015" s="32" customFormat="1" ht="13.5" thickTop="1" thickBot="1"/>
    <row r="13016" s="32" customFormat="1" ht="13.5" thickTop="1" thickBot="1"/>
    <row r="13017" s="32" customFormat="1" ht="13.5" thickTop="1" thickBot="1"/>
    <row r="13018" s="32" customFormat="1" ht="13" thickTop="1"/>
    <row r="13019" s="32" customFormat="1"/>
    <row r="13020" s="32" customFormat="1"/>
    <row r="13021" s="32" customFormat="1"/>
    <row r="13022" s="32" customFormat="1"/>
    <row r="13023" s="32" customFormat="1"/>
    <row r="13024" s="32" customFormat="1"/>
    <row r="13025" s="32" customFormat="1"/>
    <row r="13026" s="32" customFormat="1"/>
    <row r="13027" s="32" customFormat="1"/>
    <row r="13028" s="32" customFormat="1"/>
    <row r="13029" s="32" customFormat="1"/>
    <row r="13030" s="32" customFormat="1"/>
    <row r="13031" s="32" customFormat="1" ht="13" thickBot="1"/>
    <row r="13032" s="32" customFormat="1" ht="13.5" thickTop="1" thickBot="1"/>
    <row r="13033" s="32" customFormat="1" ht="13.5" thickTop="1" thickBot="1"/>
    <row r="13034" s="32" customFormat="1" ht="13.5" thickTop="1" thickBot="1"/>
    <row r="13035" s="32" customFormat="1" ht="13.5" thickTop="1" thickBot="1"/>
    <row r="13036" s="32" customFormat="1" ht="13.5" thickTop="1" thickBot="1"/>
    <row r="13037" s="32" customFormat="1" ht="13.5" thickTop="1" thickBot="1"/>
    <row r="13038" s="32" customFormat="1" ht="13.5" thickTop="1" thickBot="1"/>
    <row r="13039" s="32" customFormat="1" ht="13.5" thickTop="1" thickBot="1"/>
    <row r="13040" s="32" customFormat="1" ht="13.5" thickTop="1" thickBot="1"/>
    <row r="13041" s="32" customFormat="1" ht="13.5" thickTop="1" thickBot="1"/>
    <row r="13042" s="32" customFormat="1" ht="13.5" thickTop="1" thickBot="1"/>
    <row r="13043" s="32" customFormat="1" ht="13.5" thickTop="1" thickBot="1"/>
    <row r="13044" s="32" customFormat="1" ht="13.5" thickTop="1" thickBot="1"/>
    <row r="13045" s="32" customFormat="1" ht="13.5" thickTop="1" thickBot="1"/>
    <row r="13046" s="32" customFormat="1" ht="13.5" thickTop="1" thickBot="1"/>
    <row r="13047" s="32" customFormat="1" ht="13.5" thickTop="1" thickBot="1"/>
    <row r="13048" s="32" customFormat="1" ht="13.5" thickTop="1" thickBot="1"/>
    <row r="13049" s="32" customFormat="1" ht="13.5" thickTop="1" thickBot="1"/>
    <row r="13050" s="32" customFormat="1" ht="13.5" thickTop="1" thickBot="1"/>
    <row r="13051" s="32" customFormat="1" ht="13.5" thickTop="1" thickBot="1"/>
    <row r="13052" s="32" customFormat="1" ht="13.5" thickTop="1" thickBot="1"/>
    <row r="13053" s="32" customFormat="1" ht="13.5" thickTop="1" thickBot="1"/>
    <row r="13054" s="32" customFormat="1" ht="13.5" thickTop="1" thickBot="1"/>
    <row r="13055" s="32" customFormat="1" ht="13.5" thickTop="1" thickBot="1"/>
    <row r="13056" s="32" customFormat="1" ht="13.5" thickTop="1" thickBot="1"/>
    <row r="13057" s="32" customFormat="1" ht="13.5" thickTop="1" thickBot="1"/>
    <row r="13058" s="32" customFormat="1" ht="13.5" thickTop="1" thickBot="1"/>
    <row r="13059" s="32" customFormat="1" ht="13.5" thickTop="1" thickBot="1"/>
    <row r="13060" s="32" customFormat="1" ht="13.5" thickTop="1" thickBot="1"/>
    <row r="13061" s="32" customFormat="1" ht="13.5" thickTop="1" thickBot="1"/>
    <row r="13062" s="32" customFormat="1" ht="13.5" thickTop="1" thickBot="1"/>
    <row r="13063" s="32" customFormat="1" ht="13.5" thickTop="1" thickBot="1"/>
    <row r="13064" s="32" customFormat="1" ht="13.5" thickTop="1" thickBot="1"/>
    <row r="13065" s="32" customFormat="1" ht="13.5" thickTop="1" thickBot="1"/>
    <row r="13066" s="32" customFormat="1" ht="13.5" thickTop="1" thickBot="1"/>
    <row r="13067" s="32" customFormat="1" ht="13.5" thickTop="1" thickBot="1"/>
    <row r="13068" s="32" customFormat="1" ht="13.5" thickTop="1" thickBot="1"/>
    <row r="13069" s="32" customFormat="1" ht="13.5" thickTop="1" thickBot="1"/>
    <row r="13070" s="32" customFormat="1" ht="13.5" thickTop="1" thickBot="1"/>
    <row r="13071" s="32" customFormat="1" ht="13.5" thickTop="1" thickBot="1"/>
    <row r="13072" s="32" customFormat="1" ht="13.5" thickTop="1" thickBot="1"/>
    <row r="13073" s="32" customFormat="1" ht="13.5" thickTop="1" thickBot="1"/>
    <row r="13074" s="32" customFormat="1" ht="13.5" thickTop="1" thickBot="1"/>
    <row r="13075" s="32" customFormat="1" ht="13.5" thickTop="1" thickBot="1"/>
    <row r="13076" s="32" customFormat="1" ht="13.5" thickTop="1" thickBot="1"/>
    <row r="13077" s="32" customFormat="1" ht="13.5" thickTop="1" thickBot="1"/>
    <row r="13078" s="32" customFormat="1" ht="13.5" thickTop="1" thickBot="1"/>
    <row r="13079" s="32" customFormat="1" ht="13.5" thickTop="1" thickBot="1"/>
    <row r="13080" s="32" customFormat="1" ht="13.5" thickTop="1" thickBot="1"/>
    <row r="13081" s="32" customFormat="1" ht="13.5" thickTop="1" thickBot="1"/>
    <row r="13082" s="32" customFormat="1" ht="13.5" thickTop="1" thickBot="1"/>
    <row r="13083" s="32" customFormat="1" ht="13.5" thickTop="1" thickBot="1"/>
    <row r="13084" s="32" customFormat="1" ht="13.5" thickTop="1" thickBot="1"/>
    <row r="13085" s="32" customFormat="1" ht="13.5" thickTop="1" thickBot="1"/>
    <row r="13086" s="32" customFormat="1" ht="13.5" thickTop="1" thickBot="1"/>
    <row r="13087" s="32" customFormat="1" ht="13.5" thickTop="1" thickBot="1"/>
    <row r="13088" s="32" customFormat="1" ht="13" thickTop="1"/>
    <row r="13089" s="32" customFormat="1"/>
    <row r="13090" s="32" customFormat="1"/>
    <row r="13091" s="32" customFormat="1"/>
    <row r="13092" s="32" customFormat="1"/>
    <row r="13093" s="32" customFormat="1"/>
    <row r="13094" s="32" customFormat="1"/>
    <row r="13095" s="32" customFormat="1"/>
    <row r="13096" s="32" customFormat="1"/>
    <row r="13097" s="32" customFormat="1"/>
    <row r="13098" s="32" customFormat="1"/>
    <row r="13099" s="32" customFormat="1"/>
    <row r="13100" s="32" customFormat="1"/>
    <row r="13101" s="32" customFormat="1" ht="13" thickBot="1"/>
    <row r="13102" s="32" customFormat="1" ht="13.5" thickTop="1" thickBot="1"/>
    <row r="13103" s="32" customFormat="1" ht="13.5" thickTop="1" thickBot="1"/>
    <row r="13104" s="32" customFormat="1" ht="13.5" thickTop="1" thickBot="1"/>
    <row r="13105" s="32" customFormat="1" ht="13.5" thickTop="1" thickBot="1"/>
    <row r="13106" s="32" customFormat="1" ht="13.5" thickTop="1" thickBot="1"/>
    <row r="13107" s="32" customFormat="1" ht="13.5" thickTop="1" thickBot="1"/>
    <row r="13108" s="32" customFormat="1" ht="13.5" thickTop="1" thickBot="1"/>
    <row r="13109" s="32" customFormat="1" ht="13.5" thickTop="1" thickBot="1"/>
    <row r="13110" s="32" customFormat="1" ht="13.5" thickTop="1" thickBot="1"/>
    <row r="13111" s="32" customFormat="1" ht="13.5" thickTop="1" thickBot="1"/>
    <row r="13112" s="32" customFormat="1" ht="13.5" thickTop="1" thickBot="1"/>
    <row r="13113" s="32" customFormat="1" ht="13.5" thickTop="1" thickBot="1"/>
    <row r="13114" s="32" customFormat="1" ht="13.5" thickTop="1" thickBot="1"/>
    <row r="13115" s="32" customFormat="1" ht="13.5" thickTop="1" thickBot="1"/>
    <row r="13116" s="32" customFormat="1" ht="13.5" thickTop="1" thickBot="1"/>
    <row r="13117" s="32" customFormat="1" ht="13.5" thickTop="1" thickBot="1"/>
    <row r="13118" s="32" customFormat="1" ht="13.5" thickTop="1" thickBot="1"/>
    <row r="13119" s="32" customFormat="1" ht="13.5" thickTop="1" thickBot="1"/>
    <row r="13120" s="32" customFormat="1" ht="13.5" thickTop="1" thickBot="1"/>
    <row r="13121" s="32" customFormat="1" ht="13.5" thickTop="1" thickBot="1"/>
    <row r="13122" s="32" customFormat="1" ht="13.5" thickTop="1" thickBot="1"/>
    <row r="13123" s="32" customFormat="1" ht="13.5" thickTop="1" thickBot="1"/>
    <row r="13124" s="32" customFormat="1" ht="13.5" thickTop="1" thickBot="1"/>
    <row r="13125" s="32" customFormat="1" ht="13.5" thickTop="1" thickBot="1"/>
    <row r="13126" s="32" customFormat="1" ht="13.5" thickTop="1" thickBot="1"/>
    <row r="13127" s="32" customFormat="1" ht="13.5" thickTop="1" thickBot="1"/>
    <row r="13128" s="32" customFormat="1" ht="13.5" thickTop="1" thickBot="1"/>
    <row r="13129" s="32" customFormat="1" ht="13.5" thickTop="1" thickBot="1"/>
    <row r="13130" s="32" customFormat="1" ht="13.5" thickTop="1" thickBot="1"/>
    <row r="13131" s="32" customFormat="1" ht="13.5" thickTop="1" thickBot="1"/>
    <row r="13132" s="32" customFormat="1" ht="13.5" thickTop="1" thickBot="1"/>
    <row r="13133" s="32" customFormat="1" ht="13.5" thickTop="1" thickBot="1"/>
    <row r="13134" s="32" customFormat="1" ht="13.5" thickTop="1" thickBot="1"/>
    <row r="13135" s="32" customFormat="1" ht="13.5" thickTop="1" thickBot="1"/>
    <row r="13136" s="32" customFormat="1" ht="13.5" thickTop="1" thickBot="1"/>
    <row r="13137" s="32" customFormat="1" ht="13.5" thickTop="1" thickBot="1"/>
    <row r="13138" s="32" customFormat="1" ht="13.5" thickTop="1" thickBot="1"/>
    <row r="13139" s="32" customFormat="1" ht="13.5" thickTop="1" thickBot="1"/>
    <row r="13140" s="32" customFormat="1" ht="13.5" thickTop="1" thickBot="1"/>
    <row r="13141" s="32" customFormat="1" ht="13.5" thickTop="1" thickBot="1"/>
    <row r="13142" s="32" customFormat="1" ht="13.5" thickTop="1" thickBot="1"/>
    <row r="13143" s="32" customFormat="1" ht="13.5" thickTop="1" thickBot="1"/>
    <row r="13144" s="32" customFormat="1" ht="13.5" thickTop="1" thickBot="1"/>
    <row r="13145" s="32" customFormat="1" ht="13.5" thickTop="1" thickBot="1"/>
    <row r="13146" s="32" customFormat="1" ht="13.5" thickTop="1" thickBot="1"/>
    <row r="13147" s="32" customFormat="1" ht="13.5" thickTop="1" thickBot="1"/>
    <row r="13148" s="32" customFormat="1" ht="13.5" thickTop="1" thickBot="1"/>
    <row r="13149" s="32" customFormat="1" ht="13.5" thickTop="1" thickBot="1"/>
    <row r="13150" s="32" customFormat="1" ht="13.5" thickTop="1" thickBot="1"/>
    <row r="13151" s="32" customFormat="1" ht="13.5" thickTop="1" thickBot="1"/>
    <row r="13152" s="32" customFormat="1" ht="13.5" thickTop="1" thickBot="1"/>
    <row r="13153" s="32" customFormat="1" ht="13.5" thickTop="1" thickBot="1"/>
    <row r="13154" s="32" customFormat="1" ht="13.5" thickTop="1" thickBot="1"/>
    <row r="13155" s="32" customFormat="1" ht="13.5" thickTop="1" thickBot="1"/>
    <row r="13156" s="32" customFormat="1" ht="13.5" thickTop="1" thickBot="1"/>
    <row r="13157" s="32" customFormat="1" ht="13.5" thickTop="1" thickBot="1"/>
    <row r="13158" s="32" customFormat="1" ht="13" thickTop="1"/>
    <row r="13159" s="32" customFormat="1"/>
    <row r="13160" s="32" customFormat="1"/>
    <row r="13161" s="32" customFormat="1"/>
    <row r="13162" s="32" customFormat="1"/>
    <row r="13163" s="32" customFormat="1"/>
    <row r="13164" s="32" customFormat="1"/>
    <row r="13165" s="32" customFormat="1"/>
    <row r="13166" s="32" customFormat="1"/>
    <row r="13167" s="32" customFormat="1"/>
    <row r="13168" s="32" customFormat="1"/>
    <row r="13169" s="32" customFormat="1"/>
    <row r="13170" s="32" customFormat="1"/>
    <row r="13171" s="32" customFormat="1" ht="13" thickBot="1"/>
    <row r="13172" s="32" customFormat="1" ht="13.5" thickTop="1" thickBot="1"/>
    <row r="13173" s="32" customFormat="1" ht="13.5" thickTop="1" thickBot="1"/>
    <row r="13174" s="32" customFormat="1" ht="13.5" thickTop="1" thickBot="1"/>
    <row r="13175" s="32" customFormat="1" ht="13.5" thickTop="1" thickBot="1"/>
    <row r="13176" s="32" customFormat="1" ht="13.5" thickTop="1" thickBot="1"/>
    <row r="13177" s="32" customFormat="1" ht="13.5" thickTop="1" thickBot="1"/>
    <row r="13178" s="32" customFormat="1" ht="13.5" thickTop="1" thickBot="1"/>
    <row r="13179" s="32" customFormat="1" ht="13.5" thickTop="1" thickBot="1"/>
    <row r="13180" s="32" customFormat="1" ht="13.5" thickTop="1" thickBot="1"/>
    <row r="13181" s="32" customFormat="1" ht="13.5" thickTop="1" thickBot="1"/>
    <row r="13182" s="32" customFormat="1" ht="13.5" thickTop="1" thickBot="1"/>
    <row r="13183" s="32" customFormat="1" ht="13.5" thickTop="1" thickBot="1"/>
    <row r="13184" s="32" customFormat="1" ht="13.5" thickTop="1" thickBot="1"/>
    <row r="13185" s="32" customFormat="1" ht="13.5" thickTop="1" thickBot="1"/>
    <row r="13186" s="32" customFormat="1" ht="13.5" thickTop="1" thickBot="1"/>
    <row r="13187" s="32" customFormat="1" ht="13.5" thickTop="1" thickBot="1"/>
    <row r="13188" s="32" customFormat="1" ht="13.5" thickTop="1" thickBot="1"/>
    <row r="13189" s="32" customFormat="1" ht="13.5" thickTop="1" thickBot="1"/>
    <row r="13190" s="32" customFormat="1" ht="13.5" thickTop="1" thickBot="1"/>
    <row r="13191" s="32" customFormat="1" ht="13.5" thickTop="1" thickBot="1"/>
    <row r="13192" s="32" customFormat="1" ht="13.5" thickTop="1" thickBot="1"/>
    <row r="13193" s="32" customFormat="1" ht="13.5" thickTop="1" thickBot="1"/>
    <row r="13194" s="32" customFormat="1" ht="13.5" thickTop="1" thickBot="1"/>
    <row r="13195" s="32" customFormat="1" ht="13.5" thickTop="1" thickBot="1"/>
    <row r="13196" s="32" customFormat="1" ht="13.5" thickTop="1" thickBot="1"/>
    <row r="13197" s="32" customFormat="1" ht="13.5" thickTop="1" thickBot="1"/>
    <row r="13198" s="32" customFormat="1" ht="13.5" thickTop="1" thickBot="1"/>
    <row r="13199" s="32" customFormat="1" ht="13.5" thickTop="1" thickBot="1"/>
    <row r="13200" s="32" customFormat="1" ht="13.5" thickTop="1" thickBot="1"/>
    <row r="13201" s="32" customFormat="1" ht="13.5" thickTop="1" thickBot="1"/>
    <row r="13202" s="32" customFormat="1" ht="13.5" thickTop="1" thickBot="1"/>
    <row r="13203" s="32" customFormat="1" ht="13.5" thickTop="1" thickBot="1"/>
    <row r="13204" s="32" customFormat="1" ht="13.5" thickTop="1" thickBot="1"/>
    <row r="13205" s="32" customFormat="1" ht="13.5" thickTop="1" thickBot="1"/>
    <row r="13206" s="32" customFormat="1" ht="13.5" thickTop="1" thickBot="1"/>
    <row r="13207" s="32" customFormat="1" ht="13.5" thickTop="1" thickBot="1"/>
    <row r="13208" s="32" customFormat="1" ht="13.5" thickTop="1" thickBot="1"/>
    <row r="13209" s="32" customFormat="1" ht="13.5" thickTop="1" thickBot="1"/>
    <row r="13210" s="32" customFormat="1" ht="13.5" thickTop="1" thickBot="1"/>
    <row r="13211" s="32" customFormat="1" ht="13.5" thickTop="1" thickBot="1"/>
    <row r="13212" s="32" customFormat="1" ht="13.5" thickTop="1" thickBot="1"/>
    <row r="13213" s="32" customFormat="1" ht="13.5" thickTop="1" thickBot="1"/>
    <row r="13214" s="32" customFormat="1" ht="13.5" thickTop="1" thickBot="1"/>
    <row r="13215" s="32" customFormat="1" ht="13.5" thickTop="1" thickBot="1"/>
    <row r="13216" s="32" customFormat="1" ht="13.5" thickTop="1" thickBot="1"/>
    <row r="13217" s="32" customFormat="1" ht="13.5" thickTop="1" thickBot="1"/>
    <row r="13218" s="32" customFormat="1" ht="13.5" thickTop="1" thickBot="1"/>
    <row r="13219" s="32" customFormat="1" ht="13.5" thickTop="1" thickBot="1"/>
    <row r="13220" s="32" customFormat="1" ht="13.5" thickTop="1" thickBot="1"/>
    <row r="13221" s="32" customFormat="1" ht="13.5" thickTop="1" thickBot="1"/>
    <row r="13222" s="32" customFormat="1" ht="13.5" thickTop="1" thickBot="1"/>
    <row r="13223" s="32" customFormat="1" ht="13.5" thickTop="1" thickBot="1"/>
    <row r="13224" s="32" customFormat="1" ht="13.5" thickTop="1" thickBot="1"/>
    <row r="13225" s="32" customFormat="1" ht="13.5" thickTop="1" thickBot="1"/>
    <row r="13226" s="32" customFormat="1" ht="13.5" thickTop="1" thickBot="1"/>
    <row r="13227" s="32" customFormat="1" ht="13.5" thickTop="1" thickBot="1"/>
    <row r="13228" s="32" customFormat="1" ht="13" thickTop="1"/>
    <row r="13229" s="32" customFormat="1"/>
    <row r="13230" s="32" customFormat="1"/>
    <row r="13231" s="32" customFormat="1"/>
    <row r="13232" s="32" customFormat="1"/>
    <row r="13233" s="32" customFormat="1"/>
    <row r="13234" s="32" customFormat="1"/>
    <row r="13235" s="32" customFormat="1"/>
    <row r="13236" s="32" customFormat="1"/>
    <row r="13237" s="32" customFormat="1"/>
    <row r="13238" s="32" customFormat="1"/>
    <row r="13239" s="32" customFormat="1"/>
    <row r="13240" s="32" customFormat="1"/>
    <row r="13241" s="32" customFormat="1" ht="13" thickBot="1"/>
    <row r="13242" s="32" customFormat="1" ht="13.5" thickTop="1" thickBot="1"/>
    <row r="13243" s="32" customFormat="1" ht="13.5" thickTop="1" thickBot="1"/>
    <row r="13244" s="32" customFormat="1" ht="13.5" thickTop="1" thickBot="1"/>
    <row r="13245" s="32" customFormat="1" ht="13.5" thickTop="1" thickBot="1"/>
    <row r="13246" s="32" customFormat="1" ht="13.5" thickTop="1" thickBot="1"/>
    <row r="13247" s="32" customFormat="1" ht="13.5" thickTop="1" thickBot="1"/>
    <row r="13248" s="32" customFormat="1" ht="13.5" thickTop="1" thickBot="1"/>
    <row r="13249" s="32" customFormat="1" ht="13.5" thickTop="1" thickBot="1"/>
    <row r="13250" s="32" customFormat="1" ht="13.5" thickTop="1" thickBot="1"/>
    <row r="13251" s="32" customFormat="1" ht="13.5" thickTop="1" thickBot="1"/>
    <row r="13252" s="32" customFormat="1" ht="13.5" thickTop="1" thickBot="1"/>
    <row r="13253" s="32" customFormat="1" ht="13.5" thickTop="1" thickBot="1"/>
    <row r="13254" s="32" customFormat="1" ht="13.5" thickTop="1" thickBot="1"/>
    <row r="13255" s="32" customFormat="1" ht="13.5" thickTop="1" thickBot="1"/>
    <row r="13256" s="32" customFormat="1" ht="13.5" thickTop="1" thickBot="1"/>
    <row r="13257" s="32" customFormat="1" ht="13.5" thickTop="1" thickBot="1"/>
    <row r="13258" s="32" customFormat="1" ht="13.5" thickTop="1" thickBot="1"/>
    <row r="13259" s="32" customFormat="1" ht="13.5" thickTop="1" thickBot="1"/>
    <row r="13260" s="32" customFormat="1" ht="13.5" thickTop="1" thickBot="1"/>
    <row r="13261" s="32" customFormat="1" ht="13.5" thickTop="1" thickBot="1"/>
    <row r="13262" s="32" customFormat="1" ht="13.5" thickTop="1" thickBot="1"/>
    <row r="13263" s="32" customFormat="1" ht="13.5" thickTop="1" thickBot="1"/>
    <row r="13264" s="32" customFormat="1" ht="13.5" thickTop="1" thickBot="1"/>
    <row r="13265" s="32" customFormat="1" ht="13.5" thickTop="1" thickBot="1"/>
    <row r="13266" s="32" customFormat="1" ht="13.5" thickTop="1" thickBot="1"/>
    <row r="13267" s="32" customFormat="1" ht="13.5" thickTop="1" thickBot="1"/>
    <row r="13268" s="32" customFormat="1" ht="13.5" thickTop="1" thickBot="1"/>
    <row r="13269" s="32" customFormat="1" ht="13.5" thickTop="1" thickBot="1"/>
    <row r="13270" s="32" customFormat="1" ht="13.5" thickTop="1" thickBot="1"/>
    <row r="13271" s="32" customFormat="1" ht="13.5" thickTop="1" thickBot="1"/>
    <row r="13272" s="32" customFormat="1" ht="13.5" thickTop="1" thickBot="1"/>
    <row r="13273" s="32" customFormat="1" ht="13.5" thickTop="1" thickBot="1"/>
    <row r="13274" s="32" customFormat="1" ht="13.5" thickTop="1" thickBot="1"/>
    <row r="13275" s="32" customFormat="1" ht="13.5" thickTop="1" thickBot="1"/>
    <row r="13276" s="32" customFormat="1" ht="13.5" thickTop="1" thickBot="1"/>
    <row r="13277" s="32" customFormat="1" ht="13.5" thickTop="1" thickBot="1"/>
    <row r="13278" s="32" customFormat="1" ht="13.5" thickTop="1" thickBot="1"/>
    <row r="13279" s="32" customFormat="1" ht="13.5" thickTop="1" thickBot="1"/>
    <row r="13280" s="32" customFormat="1" ht="13.5" thickTop="1" thickBot="1"/>
    <row r="13281" s="32" customFormat="1" ht="13.5" thickTop="1" thickBot="1"/>
    <row r="13282" s="32" customFormat="1" ht="13.5" thickTop="1" thickBot="1"/>
    <row r="13283" s="32" customFormat="1" ht="13.5" thickTop="1" thickBot="1"/>
    <row r="13284" s="32" customFormat="1" ht="13.5" thickTop="1" thickBot="1"/>
    <row r="13285" s="32" customFormat="1" ht="13.5" thickTop="1" thickBot="1"/>
    <row r="13286" s="32" customFormat="1" ht="13.5" thickTop="1" thickBot="1"/>
    <row r="13287" s="32" customFormat="1" ht="13.5" thickTop="1" thickBot="1"/>
    <row r="13288" s="32" customFormat="1" ht="13.5" thickTop="1" thickBot="1"/>
    <row r="13289" s="32" customFormat="1" ht="13.5" thickTop="1" thickBot="1"/>
    <row r="13290" s="32" customFormat="1" ht="13.5" thickTop="1" thickBot="1"/>
    <row r="13291" s="32" customFormat="1" ht="13.5" thickTop="1" thickBot="1"/>
    <row r="13292" s="32" customFormat="1" ht="13.5" thickTop="1" thickBot="1"/>
    <row r="13293" s="32" customFormat="1" ht="13.5" thickTop="1" thickBot="1"/>
    <row r="13294" s="32" customFormat="1" ht="13.5" thickTop="1" thickBot="1"/>
    <row r="13295" s="32" customFormat="1" ht="13.5" thickTop="1" thickBot="1"/>
    <row r="13296" s="32" customFormat="1" ht="13.5" thickTop="1" thickBot="1"/>
    <row r="13297" s="32" customFormat="1" ht="13.5" thickTop="1" thickBot="1"/>
    <row r="13298" s="32" customFormat="1" ht="13" thickTop="1"/>
    <row r="13299" s="32" customFormat="1"/>
    <row r="13300" s="32" customFormat="1"/>
    <row r="13301" s="32" customFormat="1"/>
    <row r="13302" s="32" customFormat="1"/>
    <row r="13303" s="32" customFormat="1"/>
    <row r="13304" s="32" customFormat="1"/>
    <row r="13305" s="32" customFormat="1"/>
    <row r="13306" s="32" customFormat="1"/>
    <row r="13307" s="32" customFormat="1"/>
    <row r="13308" s="32" customFormat="1"/>
    <row r="13309" s="32" customFormat="1"/>
    <row r="13310" s="32" customFormat="1"/>
    <row r="13311" s="32" customFormat="1" ht="13" thickBot="1"/>
    <row r="13312" s="32" customFormat="1" ht="13.5" thickTop="1" thickBot="1"/>
    <row r="13313" s="32" customFormat="1" ht="13.5" thickTop="1" thickBot="1"/>
    <row r="13314" s="32" customFormat="1" ht="13.5" thickTop="1" thickBot="1"/>
    <row r="13315" s="32" customFormat="1" ht="13.5" thickTop="1" thickBot="1"/>
    <row r="13316" s="32" customFormat="1" ht="13.5" thickTop="1" thickBot="1"/>
    <row r="13317" s="32" customFormat="1" ht="13.5" thickTop="1" thickBot="1"/>
    <row r="13318" s="32" customFormat="1" ht="13.5" thickTop="1" thickBot="1"/>
    <row r="13319" s="32" customFormat="1" ht="13.5" thickTop="1" thickBot="1"/>
    <row r="13320" s="32" customFormat="1" ht="13.5" thickTop="1" thickBot="1"/>
    <row r="13321" s="32" customFormat="1" ht="13.5" thickTop="1" thickBot="1"/>
    <row r="13322" s="32" customFormat="1" ht="13.5" thickTop="1" thickBot="1"/>
    <row r="13323" s="32" customFormat="1" ht="13.5" thickTop="1" thickBot="1"/>
    <row r="13324" s="32" customFormat="1" ht="13.5" thickTop="1" thickBot="1"/>
    <row r="13325" s="32" customFormat="1" ht="13.5" thickTop="1" thickBot="1"/>
    <row r="13326" s="32" customFormat="1" ht="13.5" thickTop="1" thickBot="1"/>
    <row r="13327" s="32" customFormat="1" ht="13.5" thickTop="1" thickBot="1"/>
    <row r="13328" s="32" customFormat="1" ht="13.5" thickTop="1" thickBot="1"/>
    <row r="13329" s="32" customFormat="1" ht="13.5" thickTop="1" thickBot="1"/>
    <row r="13330" s="32" customFormat="1" ht="13.5" thickTop="1" thickBot="1"/>
    <row r="13331" s="32" customFormat="1" ht="13.5" thickTop="1" thickBot="1"/>
    <row r="13332" s="32" customFormat="1" ht="13.5" thickTop="1" thickBot="1"/>
    <row r="13333" s="32" customFormat="1" ht="13.5" thickTop="1" thickBot="1"/>
    <row r="13334" s="32" customFormat="1" ht="13.5" thickTop="1" thickBot="1"/>
    <row r="13335" s="32" customFormat="1" ht="13.5" thickTop="1" thickBot="1"/>
    <row r="13336" s="32" customFormat="1" ht="13.5" thickTop="1" thickBot="1"/>
    <row r="13337" s="32" customFormat="1" ht="13.5" thickTop="1" thickBot="1"/>
    <row r="13338" s="32" customFormat="1" ht="13.5" thickTop="1" thickBot="1"/>
    <row r="13339" s="32" customFormat="1" ht="13.5" thickTop="1" thickBot="1"/>
    <row r="13340" s="32" customFormat="1" ht="13.5" thickTop="1" thickBot="1"/>
    <row r="13341" s="32" customFormat="1" ht="13.5" thickTop="1" thickBot="1"/>
    <row r="13342" s="32" customFormat="1" ht="13.5" thickTop="1" thickBot="1"/>
    <row r="13343" s="32" customFormat="1" ht="13.5" thickTop="1" thickBot="1"/>
    <row r="13344" s="32" customFormat="1" ht="13.5" thickTop="1" thickBot="1"/>
    <row r="13345" s="32" customFormat="1" ht="13.5" thickTop="1" thickBot="1"/>
    <row r="13346" s="32" customFormat="1" ht="13.5" thickTop="1" thickBot="1"/>
    <row r="13347" s="32" customFormat="1" ht="13.5" thickTop="1" thickBot="1"/>
    <row r="13348" s="32" customFormat="1" ht="13.5" thickTop="1" thickBot="1"/>
    <row r="13349" s="32" customFormat="1" ht="13.5" thickTop="1" thickBot="1"/>
    <row r="13350" s="32" customFormat="1" ht="13.5" thickTop="1" thickBot="1"/>
    <row r="13351" s="32" customFormat="1" ht="13.5" thickTop="1" thickBot="1"/>
    <row r="13352" s="32" customFormat="1" ht="13.5" thickTop="1" thickBot="1"/>
    <row r="13353" s="32" customFormat="1" ht="13.5" thickTop="1" thickBot="1"/>
    <row r="13354" s="32" customFormat="1" ht="13.5" thickTop="1" thickBot="1"/>
    <row r="13355" s="32" customFormat="1" ht="13.5" thickTop="1" thickBot="1"/>
    <row r="13356" s="32" customFormat="1" ht="13.5" thickTop="1" thickBot="1"/>
    <row r="13357" s="32" customFormat="1" ht="13.5" thickTop="1" thickBot="1"/>
    <row r="13358" s="32" customFormat="1" ht="13.5" thickTop="1" thickBot="1"/>
    <row r="13359" s="32" customFormat="1" ht="13.5" thickTop="1" thickBot="1"/>
    <row r="13360" s="32" customFormat="1" ht="13.5" thickTop="1" thickBot="1"/>
    <row r="13361" s="32" customFormat="1" ht="13.5" thickTop="1" thickBot="1"/>
    <row r="13362" s="32" customFormat="1" ht="13.5" thickTop="1" thickBot="1"/>
    <row r="13363" s="32" customFormat="1" ht="13.5" thickTop="1" thickBot="1"/>
    <row r="13364" s="32" customFormat="1" ht="13.5" thickTop="1" thickBot="1"/>
    <row r="13365" s="32" customFormat="1" ht="13.5" thickTop="1" thickBot="1"/>
    <row r="13366" s="32" customFormat="1" ht="13.5" thickTop="1" thickBot="1"/>
    <row r="13367" s="32" customFormat="1" ht="13.5" thickTop="1" thickBot="1"/>
    <row r="13368" s="32" customFormat="1" ht="13" thickTop="1"/>
    <row r="13369" s="32" customFormat="1"/>
    <row r="13370" s="32" customFormat="1"/>
    <row r="13371" s="32" customFormat="1"/>
    <row r="13372" s="32" customFormat="1"/>
    <row r="13373" s="32" customFormat="1"/>
    <row r="13374" s="32" customFormat="1"/>
    <row r="13375" s="32" customFormat="1"/>
    <row r="13376" s="32" customFormat="1"/>
    <row r="13377" s="32" customFormat="1"/>
    <row r="13378" s="32" customFormat="1"/>
    <row r="13379" s="32" customFormat="1"/>
    <row r="13380" s="32" customFormat="1"/>
    <row r="13381" s="32" customFormat="1" ht="13" thickBot="1"/>
    <row r="13382" s="32" customFormat="1" ht="13.5" thickTop="1" thickBot="1"/>
    <row r="13383" s="32" customFormat="1" ht="13.5" thickTop="1" thickBot="1"/>
    <row r="13384" s="32" customFormat="1" ht="13.5" thickTop="1" thickBot="1"/>
    <row r="13385" s="32" customFormat="1" ht="13.5" thickTop="1" thickBot="1"/>
    <row r="13386" s="32" customFormat="1" ht="13.5" thickTop="1" thickBot="1"/>
    <row r="13387" s="32" customFormat="1" ht="13.5" thickTop="1" thickBot="1"/>
    <row r="13388" s="32" customFormat="1" ht="13.5" thickTop="1" thickBot="1"/>
    <row r="13389" s="32" customFormat="1" ht="13.5" thickTop="1" thickBot="1"/>
    <row r="13390" s="32" customFormat="1" ht="13.5" thickTop="1" thickBot="1"/>
    <row r="13391" s="32" customFormat="1" ht="13.5" thickTop="1" thickBot="1"/>
    <row r="13392" s="32" customFormat="1" ht="13.5" thickTop="1" thickBot="1"/>
    <row r="13393" s="32" customFormat="1" ht="13.5" thickTop="1" thickBot="1"/>
    <row r="13394" s="32" customFormat="1" ht="13.5" thickTop="1" thickBot="1"/>
    <row r="13395" s="32" customFormat="1" ht="13.5" thickTop="1" thickBot="1"/>
    <row r="13396" s="32" customFormat="1" ht="13.5" thickTop="1" thickBot="1"/>
    <row r="13397" s="32" customFormat="1" ht="13.5" thickTop="1" thickBot="1"/>
    <row r="13398" s="32" customFormat="1" ht="13.5" thickTop="1" thickBot="1"/>
    <row r="13399" s="32" customFormat="1" ht="13.5" thickTop="1" thickBot="1"/>
    <row r="13400" s="32" customFormat="1" ht="13.5" thickTop="1" thickBot="1"/>
    <row r="13401" s="32" customFormat="1" ht="13.5" thickTop="1" thickBot="1"/>
    <row r="13402" s="32" customFormat="1" ht="13.5" thickTop="1" thickBot="1"/>
    <row r="13403" s="32" customFormat="1" ht="13.5" thickTop="1" thickBot="1"/>
    <row r="13404" s="32" customFormat="1" ht="13.5" thickTop="1" thickBot="1"/>
    <row r="13405" s="32" customFormat="1" ht="13.5" thickTop="1" thickBot="1"/>
    <row r="13406" s="32" customFormat="1" ht="13.5" thickTop="1" thickBot="1"/>
    <row r="13407" s="32" customFormat="1" ht="13.5" thickTop="1" thickBot="1"/>
    <row r="13408" s="32" customFormat="1" ht="13.5" thickTop="1" thickBot="1"/>
    <row r="13409" s="32" customFormat="1" ht="13.5" thickTop="1" thickBot="1"/>
    <row r="13410" s="32" customFormat="1" ht="13.5" thickTop="1" thickBot="1"/>
    <row r="13411" s="32" customFormat="1" ht="13.5" thickTop="1" thickBot="1"/>
    <row r="13412" s="32" customFormat="1" ht="13.5" thickTop="1" thickBot="1"/>
    <row r="13413" s="32" customFormat="1" ht="13.5" thickTop="1" thickBot="1"/>
    <row r="13414" s="32" customFormat="1" ht="13.5" thickTop="1" thickBot="1"/>
    <row r="13415" s="32" customFormat="1" ht="13.5" thickTop="1" thickBot="1"/>
    <row r="13416" s="32" customFormat="1" ht="13.5" thickTop="1" thickBot="1"/>
    <row r="13417" s="32" customFormat="1" ht="13.5" thickTop="1" thickBot="1"/>
    <row r="13418" s="32" customFormat="1" ht="13.5" thickTop="1" thickBot="1"/>
    <row r="13419" s="32" customFormat="1" ht="13.5" thickTop="1" thickBot="1"/>
    <row r="13420" s="32" customFormat="1" ht="13.5" thickTop="1" thickBot="1"/>
    <row r="13421" s="32" customFormat="1" ht="13.5" thickTop="1" thickBot="1"/>
    <row r="13422" s="32" customFormat="1" ht="13.5" thickTop="1" thickBot="1"/>
    <row r="13423" s="32" customFormat="1" ht="13.5" thickTop="1" thickBot="1"/>
    <row r="13424" s="32" customFormat="1" ht="13.5" thickTop="1" thickBot="1"/>
    <row r="13425" s="32" customFormat="1" ht="13.5" thickTop="1" thickBot="1"/>
    <row r="13426" s="32" customFormat="1" ht="13.5" thickTop="1" thickBot="1"/>
    <row r="13427" s="32" customFormat="1" ht="13.5" thickTop="1" thickBot="1"/>
    <row r="13428" s="32" customFormat="1" ht="13.5" thickTop="1" thickBot="1"/>
    <row r="13429" s="32" customFormat="1" ht="13.5" thickTop="1" thickBot="1"/>
    <row r="13430" s="32" customFormat="1" ht="13.5" thickTop="1" thickBot="1"/>
    <row r="13431" s="32" customFormat="1" ht="13.5" thickTop="1" thickBot="1"/>
    <row r="13432" s="32" customFormat="1" ht="13.5" thickTop="1" thickBot="1"/>
    <row r="13433" s="32" customFormat="1" ht="13.5" thickTop="1" thickBot="1"/>
    <row r="13434" s="32" customFormat="1" ht="13.5" thickTop="1" thickBot="1"/>
    <row r="13435" s="32" customFormat="1" ht="13.5" thickTop="1" thickBot="1"/>
    <row r="13436" s="32" customFormat="1" ht="13.5" thickTop="1" thickBot="1"/>
    <row r="13437" s="32" customFormat="1" ht="13.5" thickTop="1" thickBot="1"/>
    <row r="13438" s="32" customFormat="1" ht="13" thickTop="1"/>
    <row r="13439" s="32" customFormat="1"/>
    <row r="13440" s="32" customFormat="1"/>
    <row r="13441" s="32" customFormat="1"/>
    <row r="13442" s="32" customFormat="1"/>
    <row r="13443" s="32" customFormat="1"/>
    <row r="13444" s="32" customFormat="1"/>
    <row r="13445" s="32" customFormat="1"/>
    <row r="13446" s="32" customFormat="1"/>
    <row r="13447" s="32" customFormat="1"/>
    <row r="13448" s="32" customFormat="1"/>
    <row r="13449" s="32" customFormat="1"/>
    <row r="13450" s="32" customFormat="1"/>
    <row r="13451" s="32" customFormat="1" ht="13" thickBot="1"/>
    <row r="13452" s="32" customFormat="1" ht="13.5" thickTop="1" thickBot="1"/>
    <row r="13453" s="32" customFormat="1" ht="13.5" thickTop="1" thickBot="1"/>
    <row r="13454" s="32" customFormat="1" ht="13.5" thickTop="1" thickBot="1"/>
    <row r="13455" s="32" customFormat="1" ht="13.5" thickTop="1" thickBot="1"/>
    <row r="13456" s="32" customFormat="1" ht="13.5" thickTop="1" thickBot="1"/>
    <row r="13457" s="32" customFormat="1" ht="13.5" thickTop="1" thickBot="1"/>
    <row r="13458" s="32" customFormat="1" ht="13.5" thickTop="1" thickBot="1"/>
    <row r="13459" s="32" customFormat="1" ht="13.5" thickTop="1" thickBot="1"/>
    <row r="13460" s="32" customFormat="1" ht="13.5" thickTop="1" thickBot="1"/>
    <row r="13461" s="32" customFormat="1" ht="13.5" thickTop="1" thickBot="1"/>
    <row r="13462" s="32" customFormat="1" ht="13.5" thickTop="1" thickBot="1"/>
    <row r="13463" s="32" customFormat="1" ht="13.5" thickTop="1" thickBot="1"/>
    <row r="13464" s="32" customFormat="1" ht="13.5" thickTop="1" thickBot="1"/>
    <row r="13465" s="32" customFormat="1" ht="13.5" thickTop="1" thickBot="1"/>
    <row r="13466" s="32" customFormat="1" ht="13.5" thickTop="1" thickBot="1"/>
    <row r="13467" s="32" customFormat="1" ht="13.5" thickTop="1" thickBot="1"/>
    <row r="13468" s="32" customFormat="1" ht="13.5" thickTop="1" thickBot="1"/>
    <row r="13469" s="32" customFormat="1" ht="13.5" thickTop="1" thickBot="1"/>
    <row r="13470" s="32" customFormat="1" ht="13.5" thickTop="1" thickBot="1"/>
    <row r="13471" s="32" customFormat="1" ht="13.5" thickTop="1" thickBot="1"/>
    <row r="13472" s="32" customFormat="1" ht="13.5" thickTop="1" thickBot="1"/>
    <row r="13473" s="32" customFormat="1" ht="13.5" thickTop="1" thickBot="1"/>
    <row r="13474" s="32" customFormat="1" ht="13.5" thickTop="1" thickBot="1"/>
    <row r="13475" s="32" customFormat="1" ht="13.5" thickTop="1" thickBot="1"/>
    <row r="13476" s="32" customFormat="1" ht="13.5" thickTop="1" thickBot="1"/>
    <row r="13477" s="32" customFormat="1" ht="13.5" thickTop="1" thickBot="1"/>
    <row r="13478" s="32" customFormat="1" ht="13.5" thickTop="1" thickBot="1"/>
    <row r="13479" s="32" customFormat="1" ht="13.5" thickTop="1" thickBot="1"/>
    <row r="13480" s="32" customFormat="1" ht="13.5" thickTop="1" thickBot="1"/>
    <row r="13481" s="32" customFormat="1" ht="13.5" thickTop="1" thickBot="1"/>
    <row r="13482" s="32" customFormat="1" ht="13.5" thickTop="1" thickBot="1"/>
    <row r="13483" s="32" customFormat="1" ht="13.5" thickTop="1" thickBot="1"/>
    <row r="13484" s="32" customFormat="1" ht="13.5" thickTop="1" thickBot="1"/>
    <row r="13485" s="32" customFormat="1" ht="13.5" thickTop="1" thickBot="1"/>
    <row r="13486" s="32" customFormat="1" ht="13.5" thickTop="1" thickBot="1"/>
    <row r="13487" s="32" customFormat="1" ht="13.5" thickTop="1" thickBot="1"/>
    <row r="13488" s="32" customFormat="1" ht="13.5" thickTop="1" thickBot="1"/>
    <row r="13489" s="32" customFormat="1" ht="13.5" thickTop="1" thickBot="1"/>
    <row r="13490" s="32" customFormat="1" ht="13.5" thickTop="1" thickBot="1"/>
    <row r="13491" s="32" customFormat="1" ht="13.5" thickTop="1" thickBot="1"/>
    <row r="13492" s="32" customFormat="1" ht="13.5" thickTop="1" thickBot="1"/>
    <row r="13493" s="32" customFormat="1" ht="13.5" thickTop="1" thickBot="1"/>
    <row r="13494" s="32" customFormat="1" ht="13.5" thickTop="1" thickBot="1"/>
    <row r="13495" s="32" customFormat="1" ht="13.5" thickTop="1" thickBot="1"/>
    <row r="13496" s="32" customFormat="1" ht="13.5" thickTop="1" thickBot="1"/>
    <row r="13497" s="32" customFormat="1" ht="13.5" thickTop="1" thickBot="1"/>
    <row r="13498" s="32" customFormat="1" ht="13.5" thickTop="1" thickBot="1"/>
    <row r="13499" s="32" customFormat="1" ht="13.5" thickTop="1" thickBot="1"/>
    <row r="13500" s="32" customFormat="1" ht="13.5" thickTop="1" thickBot="1"/>
    <row r="13501" s="32" customFormat="1" ht="13.5" thickTop="1" thickBot="1"/>
    <row r="13502" s="32" customFormat="1" ht="13.5" thickTop="1" thickBot="1"/>
    <row r="13503" s="32" customFormat="1" ht="13.5" thickTop="1" thickBot="1"/>
    <row r="13504" s="32" customFormat="1" ht="13.5" thickTop="1" thickBot="1"/>
    <row r="13505" s="32" customFormat="1" ht="13.5" thickTop="1" thickBot="1"/>
    <row r="13506" s="32" customFormat="1" ht="13.5" thickTop="1" thickBot="1"/>
    <row r="13507" s="32" customFormat="1" ht="13.5" thickTop="1" thickBot="1"/>
    <row r="13508" s="32" customFormat="1" ht="13" thickTop="1"/>
    <row r="13509" s="32" customFormat="1"/>
    <row r="13510" s="32" customFormat="1"/>
    <row r="13511" s="32" customFormat="1"/>
    <row r="13512" s="32" customFormat="1"/>
    <row r="13513" s="32" customFormat="1"/>
    <row r="13514" s="32" customFormat="1"/>
    <row r="13515" s="32" customFormat="1"/>
    <row r="13516" s="32" customFormat="1"/>
    <row r="13517" s="32" customFormat="1"/>
    <row r="13518" s="32" customFormat="1"/>
    <row r="13519" s="32" customFormat="1"/>
    <row r="13520" s="32" customFormat="1"/>
    <row r="13521" s="32" customFormat="1" ht="13" thickBot="1"/>
    <row r="13522" s="32" customFormat="1" ht="13.5" thickTop="1" thickBot="1"/>
    <row r="13523" s="32" customFormat="1" ht="13.5" thickTop="1" thickBot="1"/>
    <row r="13524" s="32" customFormat="1" ht="13.5" thickTop="1" thickBot="1"/>
    <row r="13525" s="32" customFormat="1" ht="13.5" thickTop="1" thickBot="1"/>
    <row r="13526" s="32" customFormat="1" ht="13.5" thickTop="1" thickBot="1"/>
    <row r="13527" s="32" customFormat="1" ht="13.5" thickTop="1" thickBot="1"/>
    <row r="13528" s="32" customFormat="1" ht="13.5" thickTop="1" thickBot="1"/>
    <row r="13529" s="32" customFormat="1" ht="13.5" thickTop="1" thickBot="1"/>
    <row r="13530" s="32" customFormat="1" ht="13.5" thickTop="1" thickBot="1"/>
    <row r="13531" s="32" customFormat="1" ht="13.5" thickTop="1" thickBot="1"/>
    <row r="13532" s="32" customFormat="1" ht="13.5" thickTop="1" thickBot="1"/>
    <row r="13533" s="32" customFormat="1" ht="13.5" thickTop="1" thickBot="1"/>
    <row r="13534" s="32" customFormat="1" ht="13.5" thickTop="1" thickBot="1"/>
    <row r="13535" s="32" customFormat="1" ht="13.5" thickTop="1" thickBot="1"/>
    <row r="13536" s="32" customFormat="1" ht="13.5" thickTop="1" thickBot="1"/>
    <row r="13537" s="32" customFormat="1" ht="13.5" thickTop="1" thickBot="1"/>
    <row r="13538" s="32" customFormat="1" ht="13.5" thickTop="1" thickBot="1"/>
    <row r="13539" s="32" customFormat="1" ht="13.5" thickTop="1" thickBot="1"/>
    <row r="13540" s="32" customFormat="1" ht="13.5" thickTop="1" thickBot="1"/>
    <row r="13541" s="32" customFormat="1" ht="13.5" thickTop="1" thickBot="1"/>
    <row r="13542" s="32" customFormat="1" ht="13.5" thickTop="1" thickBot="1"/>
    <row r="13543" s="32" customFormat="1" ht="13.5" thickTop="1" thickBot="1"/>
    <row r="13544" s="32" customFormat="1" ht="13.5" thickTop="1" thickBot="1"/>
    <row r="13545" s="32" customFormat="1" ht="13.5" thickTop="1" thickBot="1"/>
    <row r="13546" s="32" customFormat="1" ht="13.5" thickTop="1" thickBot="1"/>
    <row r="13547" s="32" customFormat="1" ht="13.5" thickTop="1" thickBot="1"/>
    <row r="13548" s="32" customFormat="1" ht="13.5" thickTop="1" thickBot="1"/>
    <row r="13549" s="32" customFormat="1" ht="13.5" thickTop="1" thickBot="1"/>
    <row r="13550" s="32" customFormat="1" ht="13.5" thickTop="1" thickBot="1"/>
    <row r="13551" s="32" customFormat="1" ht="13.5" thickTop="1" thickBot="1"/>
    <row r="13552" s="32" customFormat="1" ht="13.5" thickTop="1" thickBot="1"/>
    <row r="13553" s="32" customFormat="1" ht="13.5" thickTop="1" thickBot="1"/>
    <row r="13554" s="32" customFormat="1" ht="13.5" thickTop="1" thickBot="1"/>
    <row r="13555" s="32" customFormat="1" ht="13.5" thickTop="1" thickBot="1"/>
    <row r="13556" s="32" customFormat="1" ht="13.5" thickTop="1" thickBot="1"/>
    <row r="13557" s="32" customFormat="1" ht="13.5" thickTop="1" thickBot="1"/>
    <row r="13558" s="32" customFormat="1" ht="13.5" thickTop="1" thickBot="1"/>
    <row r="13559" s="32" customFormat="1" ht="13.5" thickTop="1" thickBot="1"/>
    <row r="13560" s="32" customFormat="1" ht="13.5" thickTop="1" thickBot="1"/>
    <row r="13561" s="32" customFormat="1" ht="13.5" thickTop="1" thickBot="1"/>
    <row r="13562" s="32" customFormat="1" ht="13.5" thickTop="1" thickBot="1"/>
    <row r="13563" s="32" customFormat="1" ht="13.5" thickTop="1" thickBot="1"/>
    <row r="13564" s="32" customFormat="1" ht="13.5" thickTop="1" thickBot="1"/>
    <row r="13565" s="32" customFormat="1" ht="13.5" thickTop="1" thickBot="1"/>
    <row r="13566" s="32" customFormat="1" ht="13.5" thickTop="1" thickBot="1"/>
    <row r="13567" s="32" customFormat="1" ht="13.5" thickTop="1" thickBot="1"/>
    <row r="13568" s="32" customFormat="1" ht="13.5" thickTop="1" thickBot="1"/>
    <row r="13569" s="32" customFormat="1" ht="13.5" thickTop="1" thickBot="1"/>
    <row r="13570" s="32" customFormat="1" ht="13.5" thickTop="1" thickBot="1"/>
    <row r="13571" s="32" customFormat="1" ht="13.5" thickTop="1" thickBot="1"/>
    <row r="13572" s="32" customFormat="1" ht="13.5" thickTop="1" thickBot="1"/>
    <row r="13573" s="32" customFormat="1" ht="13.5" thickTop="1" thickBot="1"/>
    <row r="13574" s="32" customFormat="1" ht="13.5" thickTop="1" thickBot="1"/>
    <row r="13575" s="32" customFormat="1" ht="13.5" thickTop="1" thickBot="1"/>
    <row r="13576" s="32" customFormat="1" ht="13.5" thickTop="1" thickBot="1"/>
    <row r="13577" s="32" customFormat="1" ht="13.5" thickTop="1" thickBot="1"/>
    <row r="13578" s="32" customFormat="1" ht="13" thickTop="1"/>
    <row r="13579" s="32" customFormat="1"/>
    <row r="13580" s="32" customFormat="1"/>
    <row r="13581" s="32" customFormat="1"/>
    <row r="13582" s="32" customFormat="1"/>
    <row r="13583" s="32" customFormat="1"/>
    <row r="13584" s="32" customFormat="1"/>
    <row r="13585" s="32" customFormat="1"/>
    <row r="13586" s="32" customFormat="1"/>
    <row r="13587" s="32" customFormat="1"/>
    <row r="13588" s="32" customFormat="1"/>
    <row r="13589" s="32" customFormat="1"/>
    <row r="13590" s="32" customFormat="1"/>
    <row r="13591" s="32" customFormat="1" ht="13" thickBot="1"/>
    <row r="13592" s="32" customFormat="1" ht="13.5" thickTop="1" thickBot="1"/>
    <row r="13593" s="32" customFormat="1" ht="13.5" thickTop="1" thickBot="1"/>
    <row r="13594" s="32" customFormat="1" ht="13.5" thickTop="1" thickBot="1"/>
    <row r="13595" s="32" customFormat="1" ht="13.5" thickTop="1" thickBot="1"/>
    <row r="13596" s="32" customFormat="1" ht="13.5" thickTop="1" thickBot="1"/>
    <row r="13597" s="32" customFormat="1" ht="13.5" thickTop="1" thickBot="1"/>
    <row r="13598" s="32" customFormat="1" ht="13.5" thickTop="1" thickBot="1"/>
    <row r="13599" s="32" customFormat="1" ht="13.5" thickTop="1" thickBot="1"/>
    <row r="13600" s="32" customFormat="1" ht="13.5" thickTop="1" thickBot="1"/>
    <row r="13601" s="32" customFormat="1" ht="13.5" thickTop="1" thickBot="1"/>
    <row r="13602" s="32" customFormat="1" ht="13.5" thickTop="1" thickBot="1"/>
    <row r="13603" s="32" customFormat="1" ht="13.5" thickTop="1" thickBot="1"/>
    <row r="13604" s="32" customFormat="1" ht="13.5" thickTop="1" thickBot="1"/>
    <row r="13605" s="32" customFormat="1" ht="13.5" thickTop="1" thickBot="1"/>
    <row r="13606" s="32" customFormat="1" ht="13.5" thickTop="1" thickBot="1"/>
    <row r="13607" s="32" customFormat="1" ht="13.5" thickTop="1" thickBot="1"/>
    <row r="13608" s="32" customFormat="1" ht="13.5" thickTop="1" thickBot="1"/>
    <row r="13609" s="32" customFormat="1" ht="13.5" thickTop="1" thickBot="1"/>
    <row r="13610" s="32" customFormat="1" ht="13.5" thickTop="1" thickBot="1"/>
    <row r="13611" s="32" customFormat="1" ht="13.5" thickTop="1" thickBot="1"/>
    <row r="13612" s="32" customFormat="1" ht="13.5" thickTop="1" thickBot="1"/>
    <row r="13613" s="32" customFormat="1" ht="13.5" thickTop="1" thickBot="1"/>
    <row r="13614" s="32" customFormat="1" ht="13.5" thickTop="1" thickBot="1"/>
    <row r="13615" s="32" customFormat="1" ht="13.5" thickTop="1" thickBot="1"/>
    <row r="13616" s="32" customFormat="1" ht="13.5" thickTop="1" thickBot="1"/>
    <row r="13617" s="32" customFormat="1" ht="13.5" thickTop="1" thickBot="1"/>
    <row r="13618" s="32" customFormat="1" ht="13.5" thickTop="1" thickBot="1"/>
    <row r="13619" s="32" customFormat="1" ht="13.5" thickTop="1" thickBot="1"/>
    <row r="13620" s="32" customFormat="1" ht="13.5" thickTop="1" thickBot="1"/>
    <row r="13621" s="32" customFormat="1" ht="13.5" thickTop="1" thickBot="1"/>
    <row r="13622" s="32" customFormat="1" ht="13.5" thickTop="1" thickBot="1"/>
    <row r="13623" s="32" customFormat="1" ht="13.5" thickTop="1" thickBot="1"/>
    <row r="13624" s="32" customFormat="1" ht="13.5" thickTop="1" thickBot="1"/>
    <row r="13625" s="32" customFormat="1" ht="13.5" thickTop="1" thickBot="1"/>
    <row r="13626" s="32" customFormat="1" ht="13.5" thickTop="1" thickBot="1"/>
    <row r="13627" s="32" customFormat="1" ht="13.5" thickTop="1" thickBot="1"/>
    <row r="13628" s="32" customFormat="1" ht="13.5" thickTop="1" thickBot="1"/>
    <row r="13629" s="32" customFormat="1" ht="13.5" thickTop="1" thickBot="1"/>
    <row r="13630" s="32" customFormat="1" ht="13.5" thickTop="1" thickBot="1"/>
    <row r="13631" s="32" customFormat="1" ht="13.5" thickTop="1" thickBot="1"/>
    <row r="13632" s="32" customFormat="1" ht="13.5" thickTop="1" thickBot="1"/>
    <row r="13633" s="32" customFormat="1" ht="13.5" thickTop="1" thickBot="1"/>
    <row r="13634" s="32" customFormat="1" ht="13.5" thickTop="1" thickBot="1"/>
    <row r="13635" s="32" customFormat="1" ht="13.5" thickTop="1" thickBot="1"/>
    <row r="13636" s="32" customFormat="1" ht="13.5" thickTop="1" thickBot="1"/>
    <row r="13637" s="32" customFormat="1" ht="13.5" thickTop="1" thickBot="1"/>
    <row r="13638" s="32" customFormat="1" ht="13.5" thickTop="1" thickBot="1"/>
    <row r="13639" s="32" customFormat="1" ht="13.5" thickTop="1" thickBot="1"/>
    <row r="13640" s="32" customFormat="1" ht="13.5" thickTop="1" thickBot="1"/>
    <row r="13641" s="32" customFormat="1" ht="13.5" thickTop="1" thickBot="1"/>
    <row r="13642" s="32" customFormat="1" ht="13.5" thickTop="1" thickBot="1"/>
    <row r="13643" s="32" customFormat="1" ht="13.5" thickTop="1" thickBot="1"/>
    <row r="13644" s="32" customFormat="1" ht="13.5" thickTop="1" thickBot="1"/>
    <row r="13645" s="32" customFormat="1" ht="13.5" thickTop="1" thickBot="1"/>
    <row r="13646" s="32" customFormat="1" ht="13.5" thickTop="1" thickBot="1"/>
    <row r="13647" s="32" customFormat="1" ht="13.5" thickTop="1" thickBot="1"/>
    <row r="13648" s="32" customFormat="1" ht="13" thickTop="1"/>
    <row r="13649" s="32" customFormat="1"/>
    <row r="13650" s="32" customFormat="1"/>
    <row r="13651" s="32" customFormat="1"/>
    <row r="13652" s="32" customFormat="1"/>
    <row r="13653" s="32" customFormat="1"/>
    <row r="13654" s="32" customFormat="1"/>
    <row r="13655" s="32" customFormat="1"/>
    <row r="13656" s="32" customFormat="1"/>
    <row r="13657" s="32" customFormat="1"/>
    <row r="13658" s="32" customFormat="1"/>
    <row r="13659" s="32" customFormat="1"/>
    <row r="13660" s="32" customFormat="1"/>
    <row r="13661" s="32" customFormat="1" ht="13" thickBot="1"/>
    <row r="13662" s="32" customFormat="1" ht="13.5" thickTop="1" thickBot="1"/>
    <row r="13663" s="32" customFormat="1" ht="13.5" thickTop="1" thickBot="1"/>
    <row r="13664" s="32" customFormat="1" ht="13.5" thickTop="1" thickBot="1"/>
    <row r="13665" s="32" customFormat="1" ht="13.5" thickTop="1" thickBot="1"/>
    <row r="13666" s="32" customFormat="1" ht="13.5" thickTop="1" thickBot="1"/>
    <row r="13667" s="32" customFormat="1" ht="13.5" thickTop="1" thickBot="1"/>
    <row r="13668" s="32" customFormat="1" ht="13.5" thickTop="1" thickBot="1"/>
    <row r="13669" s="32" customFormat="1" ht="13.5" thickTop="1" thickBot="1"/>
    <row r="13670" s="32" customFormat="1" ht="13.5" thickTop="1" thickBot="1"/>
    <row r="13671" s="32" customFormat="1" ht="13.5" thickTop="1" thickBot="1"/>
    <row r="13672" s="32" customFormat="1" ht="13.5" thickTop="1" thickBot="1"/>
    <row r="13673" s="32" customFormat="1" ht="13.5" thickTop="1" thickBot="1"/>
    <row r="13674" s="32" customFormat="1" ht="13.5" thickTop="1" thickBot="1"/>
    <row r="13675" s="32" customFormat="1" ht="13.5" thickTop="1" thickBot="1"/>
    <row r="13676" s="32" customFormat="1" ht="13.5" thickTop="1" thickBot="1"/>
    <row r="13677" s="32" customFormat="1" ht="13.5" thickTop="1" thickBot="1"/>
    <row r="13678" s="32" customFormat="1" ht="13.5" thickTop="1" thickBot="1"/>
    <row r="13679" s="32" customFormat="1" ht="13.5" thickTop="1" thickBot="1"/>
    <row r="13680" s="32" customFormat="1" ht="13.5" thickTop="1" thickBot="1"/>
    <row r="13681" s="32" customFormat="1" ht="13.5" thickTop="1" thickBot="1"/>
    <row r="13682" s="32" customFormat="1" ht="13.5" thickTop="1" thickBot="1"/>
    <row r="13683" s="32" customFormat="1" ht="13.5" thickTop="1" thickBot="1"/>
    <row r="13684" s="32" customFormat="1" ht="13.5" thickTop="1" thickBot="1"/>
    <row r="13685" s="32" customFormat="1" ht="13.5" thickTop="1" thickBot="1"/>
    <row r="13686" s="32" customFormat="1" ht="13.5" thickTop="1" thickBot="1"/>
    <row r="13687" s="32" customFormat="1" ht="13.5" thickTop="1" thickBot="1"/>
    <row r="13688" s="32" customFormat="1" ht="13.5" thickTop="1" thickBot="1"/>
    <row r="13689" s="32" customFormat="1" ht="13.5" thickTop="1" thickBot="1"/>
    <row r="13690" s="32" customFormat="1" ht="13.5" thickTop="1" thickBot="1"/>
    <row r="13691" s="32" customFormat="1" ht="13.5" thickTop="1" thickBot="1"/>
    <row r="13692" s="32" customFormat="1" ht="13.5" thickTop="1" thickBot="1"/>
    <row r="13693" s="32" customFormat="1" ht="13.5" thickTop="1" thickBot="1"/>
    <row r="13694" s="32" customFormat="1" ht="13.5" thickTop="1" thickBot="1"/>
    <row r="13695" s="32" customFormat="1" ht="13.5" thickTop="1" thickBot="1"/>
    <row r="13696" s="32" customFormat="1" ht="13.5" thickTop="1" thickBot="1"/>
    <row r="13697" s="32" customFormat="1" ht="13.5" thickTop="1" thickBot="1"/>
    <row r="13698" s="32" customFormat="1" ht="13.5" thickTop="1" thickBot="1"/>
    <row r="13699" s="32" customFormat="1" ht="13.5" thickTop="1" thickBot="1"/>
    <row r="13700" s="32" customFormat="1" ht="13.5" thickTop="1" thickBot="1"/>
    <row r="13701" s="32" customFormat="1" ht="13.5" thickTop="1" thickBot="1"/>
    <row r="13702" s="32" customFormat="1" ht="13.5" thickTop="1" thickBot="1"/>
    <row r="13703" s="32" customFormat="1" ht="13.5" thickTop="1" thickBot="1"/>
    <row r="13704" s="32" customFormat="1" ht="13.5" thickTop="1" thickBot="1"/>
    <row r="13705" s="32" customFormat="1" ht="13.5" thickTop="1" thickBot="1"/>
    <row r="13706" s="32" customFormat="1" ht="13.5" thickTop="1" thickBot="1"/>
    <row r="13707" s="32" customFormat="1" ht="13.5" thickTop="1" thickBot="1"/>
    <row r="13708" s="32" customFormat="1" ht="13.5" thickTop="1" thickBot="1"/>
    <row r="13709" s="32" customFormat="1" ht="13.5" thickTop="1" thickBot="1"/>
    <row r="13710" s="32" customFormat="1" ht="13.5" thickTop="1" thickBot="1"/>
    <row r="13711" s="32" customFormat="1" ht="13.5" thickTop="1" thickBot="1"/>
    <row r="13712" s="32" customFormat="1" ht="13.5" thickTop="1" thickBot="1"/>
    <row r="13713" s="32" customFormat="1" ht="13.5" thickTop="1" thickBot="1"/>
    <row r="13714" s="32" customFormat="1" ht="13.5" thickTop="1" thickBot="1"/>
    <row r="13715" s="32" customFormat="1" ht="13.5" thickTop="1" thickBot="1"/>
    <row r="13716" s="32" customFormat="1" ht="13.5" thickTop="1" thickBot="1"/>
    <row r="13717" s="32" customFormat="1" ht="13.5" thickTop="1" thickBot="1"/>
    <row r="13718" s="32" customFormat="1" ht="13" thickTop="1"/>
    <row r="13719" s="32" customFormat="1"/>
    <row r="13720" s="32" customFormat="1"/>
    <row r="13721" s="32" customFormat="1"/>
    <row r="13722" s="32" customFormat="1"/>
    <row r="13723" s="32" customFormat="1"/>
    <row r="13724" s="32" customFormat="1"/>
    <row r="13725" s="32" customFormat="1"/>
    <row r="13726" s="32" customFormat="1"/>
    <row r="13727" s="32" customFormat="1"/>
    <row r="13728" s="32" customFormat="1"/>
    <row r="13729" s="32" customFormat="1"/>
    <row r="13730" s="32" customFormat="1"/>
    <row r="13731" s="32" customFormat="1" ht="13" thickBot="1"/>
    <row r="13732" s="32" customFormat="1" ht="13.5" thickTop="1" thickBot="1"/>
    <row r="13733" s="32" customFormat="1" ht="13.5" thickTop="1" thickBot="1"/>
    <row r="13734" s="32" customFormat="1" ht="13.5" thickTop="1" thickBot="1"/>
    <row r="13735" s="32" customFormat="1" ht="13.5" thickTop="1" thickBot="1"/>
    <row r="13736" s="32" customFormat="1" ht="13.5" thickTop="1" thickBot="1"/>
    <row r="13737" s="32" customFormat="1" ht="13.5" thickTop="1" thickBot="1"/>
    <row r="13738" s="32" customFormat="1" ht="13.5" thickTop="1" thickBot="1"/>
    <row r="13739" s="32" customFormat="1" ht="13.5" thickTop="1" thickBot="1"/>
    <row r="13740" s="32" customFormat="1" ht="13.5" thickTop="1" thickBot="1"/>
    <row r="13741" s="32" customFormat="1" ht="13.5" thickTop="1" thickBot="1"/>
    <row r="13742" s="32" customFormat="1" ht="13.5" thickTop="1" thickBot="1"/>
    <row r="13743" s="32" customFormat="1" ht="13.5" thickTop="1" thickBot="1"/>
    <row r="13744" s="32" customFormat="1" ht="13.5" thickTop="1" thickBot="1"/>
    <row r="13745" s="32" customFormat="1" ht="13.5" thickTop="1" thickBot="1"/>
    <row r="13746" s="32" customFormat="1" ht="13.5" thickTop="1" thickBot="1"/>
    <row r="13747" s="32" customFormat="1" ht="13.5" thickTop="1" thickBot="1"/>
    <row r="13748" s="32" customFormat="1" ht="13.5" thickTop="1" thickBot="1"/>
    <row r="13749" s="32" customFormat="1" ht="13.5" thickTop="1" thickBot="1"/>
    <row r="13750" s="32" customFormat="1" ht="13.5" thickTop="1" thickBot="1"/>
    <row r="13751" s="32" customFormat="1" ht="13.5" thickTop="1" thickBot="1"/>
    <row r="13752" s="32" customFormat="1" ht="13.5" thickTop="1" thickBot="1"/>
    <row r="13753" s="32" customFormat="1" ht="13.5" thickTop="1" thickBot="1"/>
    <row r="13754" s="32" customFormat="1" ht="13.5" thickTop="1" thickBot="1"/>
    <row r="13755" s="32" customFormat="1" ht="13.5" thickTop="1" thickBot="1"/>
    <row r="13756" s="32" customFormat="1" ht="13.5" thickTop="1" thickBot="1"/>
    <row r="13757" s="32" customFormat="1" ht="13.5" thickTop="1" thickBot="1"/>
    <row r="13758" s="32" customFormat="1" ht="13.5" thickTop="1" thickBot="1"/>
    <row r="13759" s="32" customFormat="1" ht="13.5" thickTop="1" thickBot="1"/>
    <row r="13760" s="32" customFormat="1" ht="13.5" thickTop="1" thickBot="1"/>
    <row r="13761" s="32" customFormat="1" ht="13.5" thickTop="1" thickBot="1"/>
    <row r="13762" s="32" customFormat="1" ht="13.5" thickTop="1" thickBot="1"/>
    <row r="13763" s="32" customFormat="1" ht="13.5" thickTop="1" thickBot="1"/>
    <row r="13764" s="32" customFormat="1" ht="13.5" thickTop="1" thickBot="1"/>
    <row r="13765" s="32" customFormat="1" ht="13.5" thickTop="1" thickBot="1"/>
    <row r="13766" s="32" customFormat="1" ht="13.5" thickTop="1" thickBot="1"/>
    <row r="13767" s="32" customFormat="1" ht="13.5" thickTop="1" thickBot="1"/>
    <row r="13768" s="32" customFormat="1" ht="13.5" thickTop="1" thickBot="1"/>
    <row r="13769" s="32" customFormat="1" ht="13.5" thickTop="1" thickBot="1"/>
    <row r="13770" s="32" customFormat="1" ht="13.5" thickTop="1" thickBot="1"/>
    <row r="13771" s="32" customFormat="1" ht="13.5" thickTop="1" thickBot="1"/>
    <row r="13772" s="32" customFormat="1" ht="13.5" thickTop="1" thickBot="1"/>
    <row r="13773" s="32" customFormat="1" ht="13.5" thickTop="1" thickBot="1"/>
    <row r="13774" s="32" customFormat="1" ht="13.5" thickTop="1" thickBot="1"/>
    <row r="13775" s="32" customFormat="1" ht="13.5" thickTop="1" thickBot="1"/>
    <row r="13776" s="32" customFormat="1" ht="13.5" thickTop="1" thickBot="1"/>
    <row r="13777" s="32" customFormat="1" ht="13.5" thickTop="1" thickBot="1"/>
    <row r="13778" s="32" customFormat="1" ht="13.5" thickTop="1" thickBot="1"/>
    <row r="13779" s="32" customFormat="1" ht="13.5" thickTop="1" thickBot="1"/>
    <row r="13780" s="32" customFormat="1" ht="13.5" thickTop="1" thickBot="1"/>
    <row r="13781" s="32" customFormat="1" ht="13.5" thickTop="1" thickBot="1"/>
    <row r="13782" s="32" customFormat="1" ht="13.5" thickTop="1" thickBot="1"/>
    <row r="13783" s="32" customFormat="1" ht="13.5" thickTop="1" thickBot="1"/>
    <row r="13784" s="32" customFormat="1" ht="13.5" thickTop="1" thickBot="1"/>
    <row r="13785" s="32" customFormat="1" ht="13.5" thickTop="1" thickBot="1"/>
    <row r="13786" s="32" customFormat="1" ht="13.5" thickTop="1" thickBot="1"/>
    <row r="13787" s="32" customFormat="1" ht="13.5" thickTop="1" thickBot="1"/>
    <row r="13788" s="32" customFormat="1" ht="13" thickTop="1"/>
    <row r="13789" s="32" customFormat="1"/>
    <row r="13790" s="32" customFormat="1"/>
    <row r="13791" s="32" customFormat="1"/>
    <row r="13792" s="32" customFormat="1"/>
    <row r="13793" s="32" customFormat="1"/>
    <row r="13794" s="32" customFormat="1"/>
    <row r="13795" s="32" customFormat="1"/>
    <row r="13796" s="32" customFormat="1"/>
    <row r="13797" s="32" customFormat="1"/>
    <row r="13798" s="32" customFormat="1"/>
    <row r="13799" s="32" customFormat="1"/>
    <row r="13800" s="32" customFormat="1"/>
    <row r="13801" s="32" customFormat="1" ht="13" thickBot="1"/>
    <row r="13802" s="32" customFormat="1" ht="13.5" thickTop="1" thickBot="1"/>
    <row r="13803" s="32" customFormat="1" ht="13.5" thickTop="1" thickBot="1"/>
    <row r="13804" s="32" customFormat="1" ht="13.5" thickTop="1" thickBot="1"/>
    <row r="13805" s="32" customFormat="1" ht="13.5" thickTop="1" thickBot="1"/>
    <row r="13806" s="32" customFormat="1" ht="13.5" thickTop="1" thickBot="1"/>
    <row r="13807" s="32" customFormat="1" ht="13.5" thickTop="1" thickBot="1"/>
    <row r="13808" s="32" customFormat="1" ht="13.5" thickTop="1" thickBot="1"/>
    <row r="13809" s="32" customFormat="1" ht="13.5" thickTop="1" thickBot="1"/>
    <row r="13810" s="32" customFormat="1" ht="13.5" thickTop="1" thickBot="1"/>
    <row r="13811" s="32" customFormat="1" ht="13.5" thickTop="1" thickBot="1"/>
    <row r="13812" s="32" customFormat="1" ht="13.5" thickTop="1" thickBot="1"/>
    <row r="13813" s="32" customFormat="1" ht="13.5" thickTop="1" thickBot="1"/>
    <row r="13814" s="32" customFormat="1" ht="13.5" thickTop="1" thickBot="1"/>
    <row r="13815" s="32" customFormat="1" ht="13.5" thickTop="1" thickBot="1"/>
    <row r="13816" s="32" customFormat="1" ht="13.5" thickTop="1" thickBot="1"/>
    <row r="13817" s="32" customFormat="1" ht="13.5" thickTop="1" thickBot="1"/>
    <row r="13818" s="32" customFormat="1" ht="13.5" thickTop="1" thickBot="1"/>
    <row r="13819" s="32" customFormat="1" ht="13.5" thickTop="1" thickBot="1"/>
    <row r="13820" s="32" customFormat="1" ht="13.5" thickTop="1" thickBot="1"/>
    <row r="13821" s="32" customFormat="1" ht="13.5" thickTop="1" thickBot="1"/>
    <row r="13822" s="32" customFormat="1" ht="13.5" thickTop="1" thickBot="1"/>
    <row r="13823" s="32" customFormat="1" ht="13.5" thickTop="1" thickBot="1"/>
    <row r="13824" s="32" customFormat="1" ht="13.5" thickTop="1" thickBot="1"/>
    <row r="13825" s="32" customFormat="1" ht="13.5" thickTop="1" thickBot="1"/>
    <row r="13826" s="32" customFormat="1" ht="13.5" thickTop="1" thickBot="1"/>
    <row r="13827" s="32" customFormat="1" ht="13.5" thickTop="1" thickBot="1"/>
    <row r="13828" s="32" customFormat="1" ht="13.5" thickTop="1" thickBot="1"/>
    <row r="13829" s="32" customFormat="1" ht="13.5" thickTop="1" thickBot="1"/>
    <row r="13830" s="32" customFormat="1" ht="13.5" thickTop="1" thickBot="1"/>
    <row r="13831" s="32" customFormat="1" ht="13.5" thickTop="1" thickBot="1"/>
    <row r="13832" s="32" customFormat="1" ht="13.5" thickTop="1" thickBot="1"/>
    <row r="13833" s="32" customFormat="1" ht="13.5" thickTop="1" thickBot="1"/>
    <row r="13834" s="32" customFormat="1" ht="13.5" thickTop="1" thickBot="1"/>
    <row r="13835" s="32" customFormat="1" ht="13.5" thickTop="1" thickBot="1"/>
    <row r="13836" s="32" customFormat="1" ht="13.5" thickTop="1" thickBot="1"/>
    <row r="13837" s="32" customFormat="1" ht="13.5" thickTop="1" thickBot="1"/>
    <row r="13838" s="32" customFormat="1" ht="13.5" thickTop="1" thickBot="1"/>
    <row r="13839" s="32" customFormat="1" ht="13.5" thickTop="1" thickBot="1"/>
    <row r="13840" s="32" customFormat="1" ht="13.5" thickTop="1" thickBot="1"/>
    <row r="13841" s="32" customFormat="1" ht="13.5" thickTop="1" thickBot="1"/>
    <row r="13842" s="32" customFormat="1" ht="13.5" thickTop="1" thickBot="1"/>
    <row r="13843" s="32" customFormat="1" ht="13.5" thickTop="1" thickBot="1"/>
    <row r="13844" s="32" customFormat="1" ht="13.5" thickTop="1" thickBot="1"/>
    <row r="13845" s="32" customFormat="1" ht="13.5" thickTop="1" thickBot="1"/>
    <row r="13846" s="32" customFormat="1" ht="13.5" thickTop="1" thickBot="1"/>
    <row r="13847" s="32" customFormat="1" ht="13.5" thickTop="1" thickBot="1"/>
    <row r="13848" s="32" customFormat="1" ht="13.5" thickTop="1" thickBot="1"/>
    <row r="13849" s="32" customFormat="1" ht="13.5" thickTop="1" thickBot="1"/>
    <row r="13850" s="32" customFormat="1" ht="13.5" thickTop="1" thickBot="1"/>
    <row r="13851" s="32" customFormat="1" ht="13.5" thickTop="1" thickBot="1"/>
    <row r="13852" s="32" customFormat="1" ht="13.5" thickTop="1" thickBot="1"/>
    <row r="13853" s="32" customFormat="1" ht="13.5" thickTop="1" thickBot="1"/>
    <row r="13854" s="32" customFormat="1" ht="13.5" thickTop="1" thickBot="1"/>
    <row r="13855" s="32" customFormat="1" ht="13.5" thickTop="1" thickBot="1"/>
    <row r="13856" s="32" customFormat="1" ht="13.5" thickTop="1" thickBot="1"/>
    <row r="13857" s="32" customFormat="1" ht="13.5" thickTop="1" thickBot="1"/>
    <row r="13858" s="32" customFormat="1" ht="13" thickTop="1"/>
    <row r="13859" s="32" customFormat="1"/>
    <row r="13860" s="32" customFormat="1"/>
    <row r="13861" s="32" customFormat="1"/>
    <row r="13862" s="32" customFormat="1"/>
    <row r="13863" s="32" customFormat="1"/>
    <row r="13864" s="32" customFormat="1"/>
    <row r="13865" s="32" customFormat="1"/>
    <row r="13866" s="32" customFormat="1"/>
    <row r="13867" s="32" customFormat="1"/>
    <row r="13868" s="32" customFormat="1"/>
    <row r="13869" s="32" customFormat="1"/>
    <row r="13870" s="32" customFormat="1"/>
    <row r="13871" s="32" customFormat="1" ht="13" thickBot="1"/>
    <row r="13872" s="32" customFormat="1" ht="13.5" thickTop="1" thickBot="1"/>
    <row r="13873" s="32" customFormat="1" ht="13.5" thickTop="1" thickBot="1"/>
    <row r="13874" s="32" customFormat="1" ht="13.5" thickTop="1" thickBot="1"/>
    <row r="13875" s="32" customFormat="1" ht="13.5" thickTop="1" thickBot="1"/>
    <row r="13876" s="32" customFormat="1" ht="13.5" thickTop="1" thickBot="1"/>
    <row r="13877" s="32" customFormat="1" ht="13.5" thickTop="1" thickBot="1"/>
    <row r="13878" s="32" customFormat="1" ht="13.5" thickTop="1" thickBot="1"/>
    <row r="13879" s="32" customFormat="1" ht="13.5" thickTop="1" thickBot="1"/>
    <row r="13880" s="32" customFormat="1" ht="13.5" thickTop="1" thickBot="1"/>
    <row r="13881" s="32" customFormat="1" ht="13.5" thickTop="1" thickBot="1"/>
    <row r="13882" s="32" customFormat="1" ht="13.5" thickTop="1" thickBot="1"/>
    <row r="13883" s="32" customFormat="1" ht="13.5" thickTop="1" thickBot="1"/>
    <row r="13884" s="32" customFormat="1" ht="13.5" thickTop="1" thickBot="1"/>
    <row r="13885" s="32" customFormat="1" ht="13.5" thickTop="1" thickBot="1"/>
    <row r="13886" s="32" customFormat="1" ht="13.5" thickTop="1" thickBot="1"/>
    <row r="13887" s="32" customFormat="1" ht="13.5" thickTop="1" thickBot="1"/>
    <row r="13888" s="32" customFormat="1" ht="13.5" thickTop="1" thickBot="1"/>
    <row r="13889" s="32" customFormat="1" ht="13.5" thickTop="1" thickBot="1"/>
    <row r="13890" s="32" customFormat="1" ht="13.5" thickTop="1" thickBot="1"/>
    <row r="13891" s="32" customFormat="1" ht="13.5" thickTop="1" thickBot="1"/>
    <row r="13892" s="32" customFormat="1" ht="13.5" thickTop="1" thickBot="1"/>
    <row r="13893" s="32" customFormat="1" ht="13.5" thickTop="1" thickBot="1"/>
    <row r="13894" s="32" customFormat="1" ht="13.5" thickTop="1" thickBot="1"/>
    <row r="13895" s="32" customFormat="1" ht="13.5" thickTop="1" thickBot="1"/>
    <row r="13896" s="32" customFormat="1" ht="13.5" thickTop="1" thickBot="1"/>
    <row r="13897" s="32" customFormat="1" ht="13.5" thickTop="1" thickBot="1"/>
    <row r="13898" s="32" customFormat="1" ht="13.5" thickTop="1" thickBot="1"/>
    <row r="13899" s="32" customFormat="1" ht="13.5" thickTop="1" thickBot="1"/>
    <row r="13900" s="32" customFormat="1" ht="13.5" thickTop="1" thickBot="1"/>
    <row r="13901" s="32" customFormat="1" ht="13.5" thickTop="1" thickBot="1"/>
    <row r="13902" s="32" customFormat="1" ht="13.5" thickTop="1" thickBot="1"/>
    <row r="13903" s="32" customFormat="1" ht="13.5" thickTop="1" thickBot="1"/>
    <row r="13904" s="32" customFormat="1" ht="13.5" thickTop="1" thickBot="1"/>
    <row r="13905" s="32" customFormat="1" ht="13.5" thickTop="1" thickBot="1"/>
    <row r="13906" s="32" customFormat="1" ht="13.5" thickTop="1" thickBot="1"/>
    <row r="13907" s="32" customFormat="1" ht="13.5" thickTop="1" thickBot="1"/>
    <row r="13908" s="32" customFormat="1" ht="13.5" thickTop="1" thickBot="1"/>
    <row r="13909" s="32" customFormat="1" ht="13.5" thickTop="1" thickBot="1"/>
    <row r="13910" s="32" customFormat="1" ht="13.5" thickTop="1" thickBot="1"/>
    <row r="13911" s="32" customFormat="1" ht="13.5" thickTop="1" thickBot="1"/>
    <row r="13912" s="32" customFormat="1" ht="13.5" thickTop="1" thickBot="1"/>
    <row r="13913" s="32" customFormat="1" ht="13.5" thickTop="1" thickBot="1"/>
    <row r="13914" s="32" customFormat="1" ht="13.5" thickTop="1" thickBot="1"/>
    <row r="13915" s="32" customFormat="1" ht="13.5" thickTop="1" thickBot="1"/>
    <row r="13916" s="32" customFormat="1" ht="13.5" thickTop="1" thickBot="1"/>
    <row r="13917" s="32" customFormat="1" ht="13.5" thickTop="1" thickBot="1"/>
    <row r="13918" s="32" customFormat="1" ht="13.5" thickTop="1" thickBot="1"/>
    <row r="13919" s="32" customFormat="1" ht="13.5" thickTop="1" thickBot="1"/>
    <row r="13920" s="32" customFormat="1" ht="13.5" thickTop="1" thickBot="1"/>
    <row r="13921" s="32" customFormat="1" ht="13.5" thickTop="1" thickBot="1"/>
    <row r="13922" s="32" customFormat="1" ht="13.5" thickTop="1" thickBot="1"/>
    <row r="13923" s="32" customFormat="1" ht="13.5" thickTop="1" thickBot="1"/>
    <row r="13924" s="32" customFormat="1" ht="13.5" thickTop="1" thickBot="1"/>
    <row r="13925" s="32" customFormat="1" ht="13.5" thickTop="1" thickBot="1"/>
    <row r="13926" s="32" customFormat="1" ht="13.5" thickTop="1" thickBot="1"/>
    <row r="13927" s="32" customFormat="1" ht="13.5" thickTop="1" thickBot="1"/>
    <row r="13928" s="32" customFormat="1" ht="13" thickTop="1"/>
    <row r="13929" s="32" customFormat="1"/>
    <row r="13930" s="32" customFormat="1"/>
    <row r="13931" s="32" customFormat="1"/>
    <row r="13932" s="32" customFormat="1"/>
    <row r="13933" s="32" customFormat="1"/>
    <row r="13934" s="32" customFormat="1"/>
    <row r="13935" s="32" customFormat="1"/>
    <row r="13936" s="32" customFormat="1"/>
    <row r="13937" s="32" customFormat="1"/>
    <row r="13938" s="32" customFormat="1"/>
    <row r="13939" s="32" customFormat="1"/>
    <row r="13940" s="32" customFormat="1"/>
    <row r="13941" s="32" customFormat="1" ht="13" thickBot="1"/>
    <row r="13942" s="32" customFormat="1" ht="13.5" thickTop="1" thickBot="1"/>
    <row r="13943" s="32" customFormat="1" ht="13.5" thickTop="1" thickBot="1"/>
    <row r="13944" s="32" customFormat="1" ht="13.5" thickTop="1" thickBot="1"/>
    <row r="13945" s="32" customFormat="1" ht="13.5" thickTop="1" thickBot="1"/>
    <row r="13946" s="32" customFormat="1" ht="13.5" thickTop="1" thickBot="1"/>
    <row r="13947" s="32" customFormat="1" ht="13.5" thickTop="1" thickBot="1"/>
    <row r="13948" s="32" customFormat="1" ht="13.5" thickTop="1" thickBot="1"/>
    <row r="13949" s="32" customFormat="1" ht="13.5" thickTop="1" thickBot="1"/>
    <row r="13950" s="32" customFormat="1" ht="13.5" thickTop="1" thickBot="1"/>
    <row r="13951" s="32" customFormat="1" ht="13.5" thickTop="1" thickBot="1"/>
    <row r="13952" s="32" customFormat="1" ht="13.5" thickTop="1" thickBot="1"/>
    <row r="13953" s="32" customFormat="1" ht="13.5" thickTop="1" thickBot="1"/>
    <row r="13954" s="32" customFormat="1" ht="13.5" thickTop="1" thickBot="1"/>
    <row r="13955" s="32" customFormat="1" ht="13.5" thickTop="1" thickBot="1"/>
    <row r="13956" s="32" customFormat="1" ht="13.5" thickTop="1" thickBot="1"/>
    <row r="13957" s="32" customFormat="1" ht="13.5" thickTop="1" thickBot="1"/>
    <row r="13958" s="32" customFormat="1" ht="13.5" thickTop="1" thickBot="1"/>
    <row r="13959" s="32" customFormat="1" ht="13.5" thickTop="1" thickBot="1"/>
    <row r="13960" s="32" customFormat="1" ht="13.5" thickTop="1" thickBot="1"/>
    <row r="13961" s="32" customFormat="1" ht="13.5" thickTop="1" thickBot="1"/>
    <row r="13962" s="32" customFormat="1" ht="13.5" thickTop="1" thickBot="1"/>
    <row r="13963" s="32" customFormat="1" ht="13.5" thickTop="1" thickBot="1"/>
    <row r="13964" s="32" customFormat="1" ht="13.5" thickTop="1" thickBot="1"/>
    <row r="13965" s="32" customFormat="1" ht="13.5" thickTop="1" thickBot="1"/>
    <row r="13966" s="32" customFormat="1" ht="13.5" thickTop="1" thickBot="1"/>
    <row r="13967" s="32" customFormat="1" ht="13.5" thickTop="1" thickBot="1"/>
    <row r="13968" s="32" customFormat="1" ht="13.5" thickTop="1" thickBot="1"/>
    <row r="13969" s="32" customFormat="1" ht="13.5" thickTop="1" thickBot="1"/>
    <row r="13970" s="32" customFormat="1" ht="13.5" thickTop="1" thickBot="1"/>
    <row r="13971" s="32" customFormat="1" ht="13.5" thickTop="1" thickBot="1"/>
    <row r="13972" s="32" customFormat="1" ht="13.5" thickTop="1" thickBot="1"/>
    <row r="13973" s="32" customFormat="1" ht="13.5" thickTop="1" thickBot="1"/>
    <row r="13974" s="32" customFormat="1" ht="13.5" thickTop="1" thickBot="1"/>
    <row r="13975" s="32" customFormat="1" ht="13.5" thickTop="1" thickBot="1"/>
    <row r="13976" s="32" customFormat="1" ht="13.5" thickTop="1" thickBot="1"/>
    <row r="13977" s="32" customFormat="1" ht="13.5" thickTop="1" thickBot="1"/>
    <row r="13978" s="32" customFormat="1" ht="13.5" thickTop="1" thickBot="1"/>
    <row r="13979" s="32" customFormat="1" ht="13.5" thickTop="1" thickBot="1"/>
    <row r="13980" s="32" customFormat="1" ht="13.5" thickTop="1" thickBot="1"/>
    <row r="13981" s="32" customFormat="1" ht="13.5" thickTop="1" thickBot="1"/>
    <row r="13982" s="32" customFormat="1" ht="13.5" thickTop="1" thickBot="1"/>
    <row r="13983" s="32" customFormat="1" ht="13.5" thickTop="1" thickBot="1"/>
    <row r="13984" s="32" customFormat="1" ht="13.5" thickTop="1" thickBot="1"/>
    <row r="13985" s="32" customFormat="1" ht="13.5" thickTop="1" thickBot="1"/>
    <row r="13986" s="32" customFormat="1" ht="13.5" thickTop="1" thickBot="1"/>
    <row r="13987" s="32" customFormat="1" ht="13.5" thickTop="1" thickBot="1"/>
    <row r="13988" s="32" customFormat="1" ht="13.5" thickTop="1" thickBot="1"/>
    <row r="13989" s="32" customFormat="1" ht="13.5" thickTop="1" thickBot="1"/>
    <row r="13990" s="32" customFormat="1" ht="13.5" thickTop="1" thickBot="1"/>
    <row r="13991" s="32" customFormat="1" ht="13.5" thickTop="1" thickBot="1"/>
    <row r="13992" s="32" customFormat="1" ht="13.5" thickTop="1" thickBot="1"/>
    <row r="13993" s="32" customFormat="1" ht="13.5" thickTop="1" thickBot="1"/>
    <row r="13994" s="32" customFormat="1" ht="13.5" thickTop="1" thickBot="1"/>
    <row r="13995" s="32" customFormat="1" ht="13.5" thickTop="1" thickBot="1"/>
    <row r="13996" s="32" customFormat="1" ht="13.5" thickTop="1" thickBot="1"/>
    <row r="13997" s="32" customFormat="1" ht="13.5" thickTop="1" thickBot="1"/>
    <row r="13998" s="32" customFormat="1" ht="13" thickTop="1"/>
    <row r="13999" s="32" customFormat="1"/>
    <row r="14000" s="32" customFormat="1"/>
    <row r="14001" s="32" customFormat="1"/>
    <row r="14002" s="32" customFormat="1"/>
    <row r="14003" s="32" customFormat="1"/>
    <row r="14004" s="32" customFormat="1"/>
    <row r="14005" s="32" customFormat="1"/>
    <row r="14006" s="32" customFormat="1"/>
    <row r="14007" s="32" customFormat="1"/>
    <row r="14008" s="32" customFormat="1"/>
    <row r="14009" s="32" customFormat="1"/>
    <row r="14010" s="32" customFormat="1"/>
    <row r="14011" s="32" customFormat="1" ht="13" thickBot="1"/>
    <row r="14012" s="32" customFormat="1" ht="13.5" thickTop="1" thickBot="1"/>
    <row r="14013" s="32" customFormat="1" ht="13.5" thickTop="1" thickBot="1"/>
    <row r="14014" s="32" customFormat="1" ht="13.5" thickTop="1" thickBot="1"/>
    <row r="14015" s="32" customFormat="1" ht="13.5" thickTop="1" thickBot="1"/>
    <row r="14016" s="32" customFormat="1" ht="13.5" thickTop="1" thickBot="1"/>
    <row r="14017" s="32" customFormat="1" ht="13.5" thickTop="1" thickBot="1"/>
    <row r="14018" s="32" customFormat="1" ht="13.5" thickTop="1" thickBot="1"/>
    <row r="14019" s="32" customFormat="1" ht="13.5" thickTop="1" thickBot="1"/>
    <row r="14020" s="32" customFormat="1" ht="13.5" thickTop="1" thickBot="1"/>
    <row r="14021" s="32" customFormat="1" ht="13.5" thickTop="1" thickBot="1"/>
    <row r="14022" s="32" customFormat="1" ht="13.5" thickTop="1" thickBot="1"/>
    <row r="14023" s="32" customFormat="1" ht="13.5" thickTop="1" thickBot="1"/>
    <row r="14024" s="32" customFormat="1" ht="13.5" thickTop="1" thickBot="1"/>
    <row r="14025" s="32" customFormat="1" ht="13.5" thickTop="1" thickBot="1"/>
    <row r="14026" s="32" customFormat="1" ht="13.5" thickTop="1" thickBot="1"/>
    <row r="14027" s="32" customFormat="1" ht="13.5" thickTop="1" thickBot="1"/>
    <row r="14028" s="32" customFormat="1" ht="13.5" thickTop="1" thickBot="1"/>
    <row r="14029" s="32" customFormat="1" ht="13.5" thickTop="1" thickBot="1"/>
    <row r="14030" s="32" customFormat="1" ht="13.5" thickTop="1" thickBot="1"/>
    <row r="14031" s="32" customFormat="1" ht="13.5" thickTop="1" thickBot="1"/>
    <row r="14032" s="32" customFormat="1" ht="13.5" thickTop="1" thickBot="1"/>
    <row r="14033" s="32" customFormat="1" ht="13.5" thickTop="1" thickBot="1"/>
    <row r="14034" s="32" customFormat="1" ht="13.5" thickTop="1" thickBot="1"/>
    <row r="14035" s="32" customFormat="1" ht="13.5" thickTop="1" thickBot="1"/>
    <row r="14036" s="32" customFormat="1" ht="13.5" thickTop="1" thickBot="1"/>
    <row r="14037" s="32" customFormat="1" ht="13.5" thickTop="1" thickBot="1"/>
    <row r="14038" s="32" customFormat="1" ht="13.5" thickTop="1" thickBot="1"/>
    <row r="14039" s="32" customFormat="1" ht="13.5" thickTop="1" thickBot="1"/>
    <row r="14040" s="32" customFormat="1" ht="13.5" thickTop="1" thickBot="1"/>
    <row r="14041" s="32" customFormat="1" ht="13.5" thickTop="1" thickBot="1"/>
    <row r="14042" s="32" customFormat="1" ht="13.5" thickTop="1" thickBot="1"/>
    <row r="14043" s="32" customFormat="1" ht="13.5" thickTop="1" thickBot="1"/>
    <row r="14044" s="32" customFormat="1" ht="13.5" thickTop="1" thickBot="1"/>
    <row r="14045" s="32" customFormat="1" ht="13.5" thickTop="1" thickBot="1"/>
    <row r="14046" s="32" customFormat="1" ht="13.5" thickTop="1" thickBot="1"/>
    <row r="14047" s="32" customFormat="1" ht="13.5" thickTop="1" thickBot="1"/>
    <row r="14048" s="32" customFormat="1" ht="13.5" thickTop="1" thickBot="1"/>
    <row r="14049" s="32" customFormat="1" ht="13.5" thickTop="1" thickBot="1"/>
    <row r="14050" s="32" customFormat="1" ht="13.5" thickTop="1" thickBot="1"/>
    <row r="14051" s="32" customFormat="1" ht="13.5" thickTop="1" thickBot="1"/>
    <row r="14052" s="32" customFormat="1" ht="13.5" thickTop="1" thickBot="1"/>
    <row r="14053" s="32" customFormat="1" ht="13.5" thickTop="1" thickBot="1"/>
    <row r="14054" s="32" customFormat="1" ht="13.5" thickTop="1" thickBot="1"/>
    <row r="14055" s="32" customFormat="1" ht="13.5" thickTop="1" thickBot="1"/>
    <row r="14056" s="32" customFormat="1" ht="13.5" thickTop="1" thickBot="1"/>
    <row r="14057" s="32" customFormat="1" ht="13.5" thickTop="1" thickBot="1"/>
    <row r="14058" s="32" customFormat="1" ht="13.5" thickTop="1" thickBot="1"/>
    <row r="14059" s="32" customFormat="1" ht="13.5" thickTop="1" thickBot="1"/>
    <row r="14060" s="32" customFormat="1" ht="13.5" thickTop="1" thickBot="1"/>
    <row r="14061" s="32" customFormat="1" ht="13.5" thickTop="1" thickBot="1"/>
    <row r="14062" s="32" customFormat="1" ht="13.5" thickTop="1" thickBot="1"/>
    <row r="14063" s="32" customFormat="1" ht="13.5" thickTop="1" thickBot="1"/>
    <row r="14064" s="32" customFormat="1" ht="13.5" thickTop="1" thickBot="1"/>
    <row r="14065" s="32" customFormat="1" ht="13.5" thickTop="1" thickBot="1"/>
    <row r="14066" s="32" customFormat="1" ht="13.5" thickTop="1" thickBot="1"/>
    <row r="14067" s="32" customFormat="1" ht="13.5" thickTop="1" thickBot="1"/>
    <row r="14068" s="32" customFormat="1" ht="13" thickTop="1"/>
    <row r="14069" s="32" customFormat="1"/>
    <row r="14070" s="32" customFormat="1"/>
    <row r="14071" s="32" customFormat="1"/>
    <row r="14072" s="32" customFormat="1"/>
    <row r="14073" s="32" customFormat="1"/>
    <row r="14074" s="32" customFormat="1"/>
    <row r="14075" s="32" customFormat="1"/>
    <row r="14076" s="32" customFormat="1"/>
    <row r="14077" s="32" customFormat="1"/>
    <row r="14078" s="32" customFormat="1"/>
    <row r="14079" s="32" customFormat="1"/>
    <row r="14080" s="32" customFormat="1"/>
    <row r="14081" s="32" customFormat="1" ht="13" thickBot="1"/>
    <row r="14082" s="32" customFormat="1" ht="13.5" thickTop="1" thickBot="1"/>
    <row r="14083" s="32" customFormat="1" ht="13.5" thickTop="1" thickBot="1"/>
    <row r="14084" s="32" customFormat="1" ht="13.5" thickTop="1" thickBot="1"/>
    <row r="14085" s="32" customFormat="1" ht="13.5" thickTop="1" thickBot="1"/>
    <row r="14086" s="32" customFormat="1" ht="13.5" thickTop="1" thickBot="1"/>
    <row r="14087" s="32" customFormat="1" ht="13.5" thickTop="1" thickBot="1"/>
    <row r="14088" s="32" customFormat="1" ht="13.5" thickTop="1" thickBot="1"/>
    <row r="14089" s="32" customFormat="1" ht="13.5" thickTop="1" thickBot="1"/>
    <row r="14090" s="32" customFormat="1" ht="13.5" thickTop="1" thickBot="1"/>
    <row r="14091" s="32" customFormat="1" ht="13.5" thickTop="1" thickBot="1"/>
    <row r="14092" s="32" customFormat="1" ht="13.5" thickTop="1" thickBot="1"/>
    <row r="14093" s="32" customFormat="1" ht="13.5" thickTop="1" thickBot="1"/>
    <row r="14094" s="32" customFormat="1" ht="13.5" thickTop="1" thickBot="1"/>
    <row r="14095" s="32" customFormat="1" ht="13.5" thickTop="1" thickBot="1"/>
    <row r="14096" s="32" customFormat="1" ht="13.5" thickTop="1" thickBot="1"/>
    <row r="14097" s="32" customFormat="1" ht="13.5" thickTop="1" thickBot="1"/>
    <row r="14098" s="32" customFormat="1" ht="13.5" thickTop="1" thickBot="1"/>
    <row r="14099" s="32" customFormat="1" ht="13.5" thickTop="1" thickBot="1"/>
    <row r="14100" s="32" customFormat="1" ht="13.5" thickTop="1" thickBot="1"/>
    <row r="14101" s="32" customFormat="1" ht="13.5" thickTop="1" thickBot="1"/>
    <row r="14102" s="32" customFormat="1" ht="13.5" thickTop="1" thickBot="1"/>
    <row r="14103" s="32" customFormat="1" ht="13.5" thickTop="1" thickBot="1"/>
    <row r="14104" s="32" customFormat="1" ht="13.5" thickTop="1" thickBot="1"/>
    <row r="14105" s="32" customFormat="1" ht="13.5" thickTop="1" thickBot="1"/>
    <row r="14106" s="32" customFormat="1" ht="13.5" thickTop="1" thickBot="1"/>
    <row r="14107" s="32" customFormat="1" ht="13.5" thickTop="1" thickBot="1"/>
    <row r="14108" s="32" customFormat="1" ht="13.5" thickTop="1" thickBot="1"/>
    <row r="14109" s="32" customFormat="1" ht="13.5" thickTop="1" thickBot="1"/>
    <row r="14110" s="32" customFormat="1" ht="13.5" thickTop="1" thickBot="1"/>
    <row r="14111" s="32" customFormat="1" ht="13.5" thickTop="1" thickBot="1"/>
    <row r="14112" s="32" customFormat="1" ht="13.5" thickTop="1" thickBot="1"/>
    <row r="14113" s="32" customFormat="1" ht="13.5" thickTop="1" thickBot="1"/>
    <row r="14114" s="32" customFormat="1" ht="13.5" thickTop="1" thickBot="1"/>
    <row r="14115" s="32" customFormat="1" ht="13.5" thickTop="1" thickBot="1"/>
    <row r="14116" s="32" customFormat="1" ht="13.5" thickTop="1" thickBot="1"/>
    <row r="14117" s="32" customFormat="1" ht="13.5" thickTop="1" thickBot="1"/>
    <row r="14118" s="32" customFormat="1" ht="13.5" thickTop="1" thickBot="1"/>
    <row r="14119" s="32" customFormat="1" ht="13.5" thickTop="1" thickBot="1"/>
    <row r="14120" s="32" customFormat="1" ht="13.5" thickTop="1" thickBot="1"/>
    <row r="14121" s="32" customFormat="1" ht="13.5" thickTop="1" thickBot="1"/>
    <row r="14122" s="32" customFormat="1" ht="13.5" thickTop="1" thickBot="1"/>
    <row r="14123" s="32" customFormat="1" ht="13.5" thickTop="1" thickBot="1"/>
    <row r="14124" s="32" customFormat="1" ht="13.5" thickTop="1" thickBot="1"/>
    <row r="14125" s="32" customFormat="1" ht="13.5" thickTop="1" thickBot="1"/>
    <row r="14126" s="32" customFormat="1" ht="13.5" thickTop="1" thickBot="1"/>
    <row r="14127" s="32" customFormat="1" ht="13.5" thickTop="1" thickBot="1"/>
    <row r="14128" s="32" customFormat="1" ht="13.5" thickTop="1" thickBot="1"/>
    <row r="14129" s="32" customFormat="1" ht="13.5" thickTop="1" thickBot="1"/>
    <row r="14130" s="32" customFormat="1" ht="13.5" thickTop="1" thickBot="1"/>
    <row r="14131" s="32" customFormat="1" ht="13.5" thickTop="1" thickBot="1"/>
    <row r="14132" s="32" customFormat="1" ht="13.5" thickTop="1" thickBot="1"/>
    <row r="14133" s="32" customFormat="1" ht="13.5" thickTop="1" thickBot="1"/>
    <row r="14134" s="32" customFormat="1" ht="13.5" thickTop="1" thickBot="1"/>
    <row r="14135" s="32" customFormat="1" ht="13.5" thickTop="1" thickBot="1"/>
    <row r="14136" s="32" customFormat="1" ht="13.5" thickTop="1" thickBot="1"/>
    <row r="14137" s="32" customFormat="1" ht="13.5" thickTop="1" thickBot="1"/>
    <row r="14138" s="32" customFormat="1" ht="13" thickTop="1"/>
    <row r="14139" s="32" customFormat="1"/>
    <row r="14140" s="32" customFormat="1"/>
    <row r="14141" s="32" customFormat="1"/>
    <row r="14142" s="32" customFormat="1"/>
    <row r="14143" s="32" customFormat="1"/>
    <row r="14144" s="32" customFormat="1"/>
    <row r="14145" s="32" customFormat="1"/>
    <row r="14146" s="32" customFormat="1"/>
    <row r="14147" s="32" customFormat="1"/>
    <row r="14148" s="32" customFormat="1"/>
    <row r="14149" s="32" customFormat="1"/>
    <row r="14150" s="32" customFormat="1"/>
    <row r="14151" s="32" customFormat="1" ht="13" thickBot="1"/>
    <row r="14152" s="32" customFormat="1" ht="13.5" thickTop="1" thickBot="1"/>
    <row r="14153" s="32" customFormat="1" ht="13.5" thickTop="1" thickBot="1"/>
    <row r="14154" s="32" customFormat="1" ht="13.5" thickTop="1" thickBot="1"/>
    <row r="14155" s="32" customFormat="1" ht="13.5" thickTop="1" thickBot="1"/>
    <row r="14156" s="32" customFormat="1" ht="13.5" thickTop="1" thickBot="1"/>
    <row r="14157" s="32" customFormat="1" ht="13.5" thickTop="1" thickBot="1"/>
    <row r="14158" s="32" customFormat="1" ht="13.5" thickTop="1" thickBot="1"/>
    <row r="14159" s="32" customFormat="1" ht="13.5" thickTop="1" thickBot="1"/>
    <row r="14160" s="32" customFormat="1" ht="13.5" thickTop="1" thickBot="1"/>
    <row r="14161" s="32" customFormat="1" ht="13.5" thickTop="1" thickBot="1"/>
    <row r="14162" s="32" customFormat="1" ht="13.5" thickTop="1" thickBot="1"/>
    <row r="14163" s="32" customFormat="1" ht="13.5" thickTop="1" thickBot="1"/>
    <row r="14164" s="32" customFormat="1" ht="13.5" thickTop="1" thickBot="1"/>
    <row r="14165" s="32" customFormat="1" ht="13.5" thickTop="1" thickBot="1"/>
    <row r="14166" s="32" customFormat="1" ht="13.5" thickTop="1" thickBot="1"/>
    <row r="14167" s="32" customFormat="1" ht="13.5" thickTop="1" thickBot="1"/>
    <row r="14168" s="32" customFormat="1" ht="13.5" thickTop="1" thickBot="1"/>
    <row r="14169" s="32" customFormat="1" ht="13.5" thickTop="1" thickBot="1"/>
    <row r="14170" s="32" customFormat="1" ht="13.5" thickTop="1" thickBot="1"/>
    <row r="14171" s="32" customFormat="1" ht="13.5" thickTop="1" thickBot="1"/>
    <row r="14172" s="32" customFormat="1" ht="13.5" thickTop="1" thickBot="1"/>
    <row r="14173" s="32" customFormat="1" ht="13.5" thickTop="1" thickBot="1"/>
    <row r="14174" s="32" customFormat="1" ht="13.5" thickTop="1" thickBot="1"/>
    <row r="14175" s="32" customFormat="1" ht="13.5" thickTop="1" thickBot="1"/>
    <row r="14176" s="32" customFormat="1" ht="13.5" thickTop="1" thickBot="1"/>
    <row r="14177" s="32" customFormat="1" ht="13.5" thickTop="1" thickBot="1"/>
    <row r="14178" s="32" customFormat="1" ht="13.5" thickTop="1" thickBot="1"/>
    <row r="14179" s="32" customFormat="1" ht="13.5" thickTop="1" thickBot="1"/>
    <row r="14180" s="32" customFormat="1" ht="13.5" thickTop="1" thickBot="1"/>
    <row r="14181" s="32" customFormat="1" ht="13.5" thickTop="1" thickBot="1"/>
    <row r="14182" s="32" customFormat="1" ht="13.5" thickTop="1" thickBot="1"/>
    <row r="14183" s="32" customFormat="1" ht="13.5" thickTop="1" thickBot="1"/>
    <row r="14184" s="32" customFormat="1" ht="13.5" thickTop="1" thickBot="1"/>
    <row r="14185" s="32" customFormat="1" ht="13.5" thickTop="1" thickBot="1"/>
    <row r="14186" s="32" customFormat="1" ht="13.5" thickTop="1" thickBot="1"/>
    <row r="14187" s="32" customFormat="1" ht="13.5" thickTop="1" thickBot="1"/>
    <row r="14188" s="32" customFormat="1" ht="13.5" thickTop="1" thickBot="1"/>
    <row r="14189" s="32" customFormat="1" ht="13.5" thickTop="1" thickBot="1"/>
    <row r="14190" s="32" customFormat="1" ht="13.5" thickTop="1" thickBot="1"/>
    <row r="14191" s="32" customFormat="1" ht="13.5" thickTop="1" thickBot="1"/>
    <row r="14192" s="32" customFormat="1" ht="13.5" thickTop="1" thickBot="1"/>
    <row r="14193" s="32" customFormat="1" ht="13.5" thickTop="1" thickBot="1"/>
    <row r="14194" s="32" customFormat="1" ht="13.5" thickTop="1" thickBot="1"/>
    <row r="14195" s="32" customFormat="1" ht="13.5" thickTop="1" thickBot="1"/>
    <row r="14196" s="32" customFormat="1" ht="13.5" thickTop="1" thickBot="1"/>
    <row r="14197" s="32" customFormat="1" ht="13.5" thickTop="1" thickBot="1"/>
    <row r="14198" s="32" customFormat="1" ht="13.5" thickTop="1" thickBot="1"/>
    <row r="14199" s="32" customFormat="1" ht="13.5" thickTop="1" thickBot="1"/>
    <row r="14200" s="32" customFormat="1" ht="13.5" thickTop="1" thickBot="1"/>
    <row r="14201" s="32" customFormat="1" ht="13.5" thickTop="1" thickBot="1"/>
    <row r="14202" s="32" customFormat="1" ht="13.5" thickTop="1" thickBot="1"/>
    <row r="14203" s="32" customFormat="1" ht="13.5" thickTop="1" thickBot="1"/>
    <row r="14204" s="32" customFormat="1" ht="13.5" thickTop="1" thickBot="1"/>
    <row r="14205" s="32" customFormat="1" ht="13.5" thickTop="1" thickBot="1"/>
    <row r="14206" s="32" customFormat="1" ht="13.5" thickTop="1" thickBot="1"/>
    <row r="14207" s="32" customFormat="1" ht="13.5" thickTop="1" thickBot="1"/>
    <row r="14208" s="32" customFormat="1" ht="13" thickTop="1"/>
    <row r="14209" s="32" customFormat="1"/>
    <row r="14210" s="32" customFormat="1"/>
    <row r="14211" s="32" customFormat="1"/>
    <row r="14212" s="32" customFormat="1"/>
    <row r="14213" s="32" customFormat="1"/>
    <row r="14214" s="32" customFormat="1"/>
    <row r="14215" s="32" customFormat="1"/>
    <row r="14216" s="32" customFormat="1"/>
    <row r="14217" s="32" customFormat="1"/>
    <row r="14218" s="32" customFormat="1"/>
    <row r="14219" s="32" customFormat="1"/>
    <row r="14220" s="32" customFormat="1"/>
    <row r="14221" s="32" customFormat="1" ht="13" thickBot="1"/>
    <row r="14222" s="32" customFormat="1" ht="13.5" thickTop="1" thickBot="1"/>
    <row r="14223" s="32" customFormat="1" ht="13.5" thickTop="1" thickBot="1"/>
    <row r="14224" s="32" customFormat="1" ht="13.5" thickTop="1" thickBot="1"/>
    <row r="14225" s="32" customFormat="1" ht="13.5" thickTop="1" thickBot="1"/>
    <row r="14226" s="32" customFormat="1" ht="13.5" thickTop="1" thickBot="1"/>
    <row r="14227" s="32" customFormat="1" ht="13.5" thickTop="1" thickBot="1"/>
    <row r="14228" s="32" customFormat="1" ht="13.5" thickTop="1" thickBot="1"/>
    <row r="14229" s="32" customFormat="1" ht="13.5" thickTop="1" thickBot="1"/>
    <row r="14230" s="32" customFormat="1" ht="13.5" thickTop="1" thickBot="1"/>
    <row r="14231" s="32" customFormat="1" ht="13.5" thickTop="1" thickBot="1"/>
    <row r="14232" s="32" customFormat="1" ht="13.5" thickTop="1" thickBot="1"/>
    <row r="14233" s="32" customFormat="1" ht="13.5" thickTop="1" thickBot="1"/>
    <row r="14234" s="32" customFormat="1" ht="13.5" thickTop="1" thickBot="1"/>
    <row r="14235" s="32" customFormat="1" ht="13.5" thickTop="1" thickBot="1"/>
    <row r="14236" s="32" customFormat="1" ht="13.5" thickTop="1" thickBot="1"/>
    <row r="14237" s="32" customFormat="1" ht="13.5" thickTop="1" thickBot="1"/>
    <row r="14238" s="32" customFormat="1" ht="13.5" thickTop="1" thickBot="1"/>
    <row r="14239" s="32" customFormat="1" ht="13.5" thickTop="1" thickBot="1"/>
    <row r="14240" s="32" customFormat="1" ht="13.5" thickTop="1" thickBot="1"/>
    <row r="14241" s="32" customFormat="1" ht="13.5" thickTop="1" thickBot="1"/>
    <row r="14242" s="32" customFormat="1" ht="13.5" thickTop="1" thickBot="1"/>
    <row r="14243" s="32" customFormat="1" ht="13.5" thickTop="1" thickBot="1"/>
    <row r="14244" s="32" customFormat="1" ht="13.5" thickTop="1" thickBot="1"/>
    <row r="14245" s="32" customFormat="1" ht="13.5" thickTop="1" thickBot="1"/>
    <row r="14246" s="32" customFormat="1" ht="13.5" thickTop="1" thickBot="1"/>
    <row r="14247" s="32" customFormat="1" ht="13.5" thickTop="1" thickBot="1"/>
    <row r="14248" s="32" customFormat="1" ht="13.5" thickTop="1" thickBot="1"/>
    <row r="14249" s="32" customFormat="1" ht="13.5" thickTop="1" thickBot="1"/>
    <row r="14250" s="32" customFormat="1" ht="13.5" thickTop="1" thickBot="1"/>
    <row r="14251" s="32" customFormat="1" ht="13.5" thickTop="1" thickBot="1"/>
    <row r="14252" s="32" customFormat="1" ht="13.5" thickTop="1" thickBot="1"/>
    <row r="14253" s="32" customFormat="1" ht="13.5" thickTop="1" thickBot="1"/>
    <row r="14254" s="32" customFormat="1" ht="13.5" thickTop="1" thickBot="1"/>
    <row r="14255" s="32" customFormat="1" ht="13.5" thickTop="1" thickBot="1"/>
    <row r="14256" s="32" customFormat="1" ht="13.5" thickTop="1" thickBot="1"/>
    <row r="14257" s="32" customFormat="1" ht="13.5" thickTop="1" thickBot="1"/>
    <row r="14258" s="32" customFormat="1" ht="13.5" thickTop="1" thickBot="1"/>
    <row r="14259" s="32" customFormat="1" ht="13.5" thickTop="1" thickBot="1"/>
    <row r="14260" s="32" customFormat="1" ht="13.5" thickTop="1" thickBot="1"/>
    <row r="14261" s="32" customFormat="1" ht="13.5" thickTop="1" thickBot="1"/>
    <row r="14262" s="32" customFormat="1" ht="13.5" thickTop="1" thickBot="1"/>
    <row r="14263" s="32" customFormat="1" ht="13.5" thickTop="1" thickBot="1"/>
    <row r="14264" s="32" customFormat="1" ht="13.5" thickTop="1" thickBot="1"/>
    <row r="14265" s="32" customFormat="1" ht="13.5" thickTop="1" thickBot="1"/>
    <row r="14266" s="32" customFormat="1" ht="13.5" thickTop="1" thickBot="1"/>
    <row r="14267" s="32" customFormat="1" ht="13.5" thickTop="1" thickBot="1"/>
    <row r="14268" s="32" customFormat="1" ht="13.5" thickTop="1" thickBot="1"/>
    <row r="14269" s="32" customFormat="1" ht="13.5" thickTop="1" thickBot="1"/>
    <row r="14270" s="32" customFormat="1" ht="13.5" thickTop="1" thickBot="1"/>
    <row r="14271" s="32" customFormat="1" ht="13.5" thickTop="1" thickBot="1"/>
    <row r="14272" s="32" customFormat="1" ht="13.5" thickTop="1" thickBot="1"/>
    <row r="14273" s="32" customFormat="1" ht="13.5" thickTop="1" thickBot="1"/>
    <row r="14274" s="32" customFormat="1" ht="13.5" thickTop="1" thickBot="1"/>
    <row r="14275" s="32" customFormat="1" ht="13.5" thickTop="1" thickBot="1"/>
    <row r="14276" s="32" customFormat="1" ht="13.5" thickTop="1" thickBot="1"/>
    <row r="14277" s="32" customFormat="1" ht="13.5" thickTop="1" thickBot="1"/>
    <row r="14278" s="32" customFormat="1" ht="13" thickTop="1"/>
    <row r="14279" s="32" customFormat="1"/>
    <row r="14280" s="32" customFormat="1"/>
    <row r="14281" s="32" customFormat="1"/>
    <row r="14282" s="32" customFormat="1"/>
    <row r="14283" s="32" customFormat="1"/>
    <row r="14284" s="32" customFormat="1"/>
    <row r="14285" s="32" customFormat="1"/>
    <row r="14286" s="32" customFormat="1"/>
    <row r="14287" s="32" customFormat="1"/>
    <row r="14288" s="32" customFormat="1"/>
    <row r="14289" s="32" customFormat="1"/>
    <row r="14290" s="32" customFormat="1"/>
    <row r="14291" s="32" customFormat="1" ht="13" thickBot="1"/>
    <row r="14292" s="32" customFormat="1" ht="13.5" thickTop="1" thickBot="1"/>
    <row r="14293" s="32" customFormat="1" ht="13.5" thickTop="1" thickBot="1"/>
    <row r="14294" s="32" customFormat="1" ht="13.5" thickTop="1" thickBot="1"/>
    <row r="14295" s="32" customFormat="1" ht="13.5" thickTop="1" thickBot="1"/>
    <row r="14296" s="32" customFormat="1" ht="13.5" thickTop="1" thickBot="1"/>
    <row r="14297" s="32" customFormat="1" ht="13.5" thickTop="1" thickBot="1"/>
    <row r="14298" s="32" customFormat="1" ht="13.5" thickTop="1" thickBot="1"/>
    <row r="14299" s="32" customFormat="1" ht="13.5" thickTop="1" thickBot="1"/>
    <row r="14300" s="32" customFormat="1" ht="13.5" thickTop="1" thickBot="1"/>
    <row r="14301" s="32" customFormat="1" ht="13.5" thickTop="1" thickBot="1"/>
    <row r="14302" s="32" customFormat="1" ht="13.5" thickTop="1" thickBot="1"/>
    <row r="14303" s="32" customFormat="1" ht="13.5" thickTop="1" thickBot="1"/>
    <row r="14304" s="32" customFormat="1" ht="13.5" thickTop="1" thickBot="1"/>
    <row r="14305" s="32" customFormat="1" ht="13.5" thickTop="1" thickBot="1"/>
    <row r="14306" s="32" customFormat="1" ht="13.5" thickTop="1" thickBot="1"/>
    <row r="14307" s="32" customFormat="1" ht="13.5" thickTop="1" thickBot="1"/>
    <row r="14308" s="32" customFormat="1" ht="13.5" thickTop="1" thickBot="1"/>
    <row r="14309" s="32" customFormat="1" ht="13.5" thickTop="1" thickBot="1"/>
    <row r="14310" s="32" customFormat="1" ht="13.5" thickTop="1" thickBot="1"/>
    <row r="14311" s="32" customFormat="1" ht="13.5" thickTop="1" thickBot="1"/>
    <row r="14312" s="32" customFormat="1" ht="13.5" thickTop="1" thickBot="1"/>
    <row r="14313" s="32" customFormat="1" ht="13.5" thickTop="1" thickBot="1"/>
    <row r="14314" s="32" customFormat="1" ht="13.5" thickTop="1" thickBot="1"/>
    <row r="14315" s="32" customFormat="1" ht="13.5" thickTop="1" thickBot="1"/>
    <row r="14316" s="32" customFormat="1" ht="13.5" thickTop="1" thickBot="1"/>
    <row r="14317" s="32" customFormat="1" ht="13.5" thickTop="1" thickBot="1"/>
    <row r="14318" s="32" customFormat="1" ht="13.5" thickTop="1" thickBot="1"/>
    <row r="14319" s="32" customFormat="1" ht="13.5" thickTop="1" thickBot="1"/>
    <row r="14320" s="32" customFormat="1" ht="13.5" thickTop="1" thickBot="1"/>
    <row r="14321" s="32" customFormat="1" ht="13.5" thickTop="1" thickBot="1"/>
    <row r="14322" s="32" customFormat="1" ht="13.5" thickTop="1" thickBot="1"/>
    <row r="14323" s="32" customFormat="1" ht="13.5" thickTop="1" thickBot="1"/>
    <row r="14324" s="32" customFormat="1" ht="13.5" thickTop="1" thickBot="1"/>
    <row r="14325" s="32" customFormat="1" ht="13.5" thickTop="1" thickBot="1"/>
    <row r="14326" s="32" customFormat="1" ht="13.5" thickTop="1" thickBot="1"/>
    <row r="14327" s="32" customFormat="1" ht="13.5" thickTop="1" thickBot="1"/>
    <row r="14328" s="32" customFormat="1" ht="13.5" thickTop="1" thickBot="1"/>
    <row r="14329" s="32" customFormat="1" ht="13.5" thickTop="1" thickBot="1"/>
    <row r="14330" s="32" customFormat="1" ht="13.5" thickTop="1" thickBot="1"/>
    <row r="14331" s="32" customFormat="1" ht="13.5" thickTop="1" thickBot="1"/>
    <row r="14332" s="32" customFormat="1" ht="13.5" thickTop="1" thickBot="1"/>
    <row r="14333" s="32" customFormat="1" ht="13.5" thickTop="1" thickBot="1"/>
    <row r="14334" s="32" customFormat="1" ht="13.5" thickTop="1" thickBot="1"/>
    <row r="14335" s="32" customFormat="1" ht="13.5" thickTop="1" thickBot="1"/>
    <row r="14336" s="32" customFormat="1" ht="13.5" thickTop="1" thickBot="1"/>
    <row r="14337" s="32" customFormat="1" ht="13.5" thickTop="1" thickBot="1"/>
    <row r="14338" s="32" customFormat="1" ht="13.5" thickTop="1" thickBot="1"/>
    <row r="14339" s="32" customFormat="1" ht="13.5" thickTop="1" thickBot="1"/>
    <row r="14340" s="32" customFormat="1" ht="13.5" thickTop="1" thickBot="1"/>
    <row r="14341" s="32" customFormat="1" ht="13.5" thickTop="1" thickBot="1"/>
    <row r="14342" s="32" customFormat="1" ht="13.5" thickTop="1" thickBot="1"/>
    <row r="14343" s="32" customFormat="1" ht="13.5" thickTop="1" thickBot="1"/>
    <row r="14344" s="32" customFormat="1" ht="13.5" thickTop="1" thickBot="1"/>
    <row r="14345" s="32" customFormat="1" ht="13.5" thickTop="1" thickBot="1"/>
    <row r="14346" s="32" customFormat="1" ht="13.5" thickTop="1" thickBot="1"/>
    <row r="14347" s="32" customFormat="1" ht="13.5" thickTop="1" thickBot="1"/>
    <row r="14348" s="32" customFormat="1" ht="13" thickTop="1"/>
    <row r="14349" s="32" customFormat="1"/>
    <row r="14350" s="32" customFormat="1"/>
    <row r="14351" s="32" customFormat="1"/>
    <row r="14352" s="32" customFormat="1"/>
    <row r="14353" s="32" customFormat="1"/>
    <row r="14354" s="32" customFormat="1"/>
    <row r="14355" s="32" customFormat="1"/>
    <row r="14356" s="32" customFormat="1"/>
    <row r="14357" s="32" customFormat="1"/>
    <row r="14358" s="32" customFormat="1"/>
    <row r="14359" s="32" customFormat="1"/>
    <row r="14360" s="32" customFormat="1"/>
    <row r="14361" s="32" customFormat="1" ht="13" thickBot="1"/>
    <row r="14362" s="32" customFormat="1" ht="13.5" thickTop="1" thickBot="1"/>
    <row r="14363" s="32" customFormat="1" ht="13.5" thickTop="1" thickBot="1"/>
    <row r="14364" s="32" customFormat="1" ht="13.5" thickTop="1" thickBot="1"/>
    <row r="14365" s="32" customFormat="1" ht="13.5" thickTop="1" thickBot="1"/>
    <row r="14366" s="32" customFormat="1" ht="13.5" thickTop="1" thickBot="1"/>
    <row r="14367" s="32" customFormat="1" ht="13.5" thickTop="1" thickBot="1"/>
    <row r="14368" s="32" customFormat="1" ht="13.5" thickTop="1" thickBot="1"/>
    <row r="14369" s="32" customFormat="1" ht="13.5" thickTop="1" thickBot="1"/>
    <row r="14370" s="32" customFormat="1" ht="13.5" thickTop="1" thickBot="1"/>
    <row r="14371" s="32" customFormat="1" ht="13.5" thickTop="1" thickBot="1"/>
    <row r="14372" s="32" customFormat="1" ht="13.5" thickTop="1" thickBot="1"/>
    <row r="14373" s="32" customFormat="1" ht="13.5" thickTop="1" thickBot="1"/>
    <row r="14374" s="32" customFormat="1" ht="13.5" thickTop="1" thickBot="1"/>
    <row r="14375" s="32" customFormat="1" ht="13.5" thickTop="1" thickBot="1"/>
    <row r="14376" s="32" customFormat="1" ht="13.5" thickTop="1" thickBot="1"/>
    <row r="14377" s="32" customFormat="1" ht="13.5" thickTop="1" thickBot="1"/>
    <row r="14378" s="32" customFormat="1" ht="13.5" thickTop="1" thickBot="1"/>
    <row r="14379" s="32" customFormat="1" ht="13.5" thickTop="1" thickBot="1"/>
    <row r="14380" s="32" customFormat="1" ht="13.5" thickTop="1" thickBot="1"/>
    <row r="14381" s="32" customFormat="1" ht="13.5" thickTop="1" thickBot="1"/>
    <row r="14382" s="32" customFormat="1" ht="13.5" thickTop="1" thickBot="1"/>
    <row r="14383" s="32" customFormat="1" ht="13.5" thickTop="1" thickBot="1"/>
    <row r="14384" s="32" customFormat="1" ht="13.5" thickTop="1" thickBot="1"/>
    <row r="14385" s="32" customFormat="1" ht="13.5" thickTop="1" thickBot="1"/>
    <row r="14386" s="32" customFormat="1" ht="13.5" thickTop="1" thickBot="1"/>
    <row r="14387" s="32" customFormat="1" ht="13.5" thickTop="1" thickBot="1"/>
    <row r="14388" s="32" customFormat="1" ht="13.5" thickTop="1" thickBot="1"/>
    <row r="14389" s="32" customFormat="1" ht="13.5" thickTop="1" thickBot="1"/>
    <row r="14390" s="32" customFormat="1" ht="13.5" thickTop="1" thickBot="1"/>
    <row r="14391" s="32" customFormat="1" ht="13.5" thickTop="1" thickBot="1"/>
    <row r="14392" s="32" customFormat="1" ht="13.5" thickTop="1" thickBot="1"/>
    <row r="14393" s="32" customFormat="1" ht="13.5" thickTop="1" thickBot="1"/>
    <row r="14394" s="32" customFormat="1" ht="13.5" thickTop="1" thickBot="1"/>
    <row r="14395" s="32" customFormat="1" ht="13.5" thickTop="1" thickBot="1"/>
    <row r="14396" s="32" customFormat="1" ht="13.5" thickTop="1" thickBot="1"/>
    <row r="14397" s="32" customFormat="1" ht="13.5" thickTop="1" thickBot="1"/>
    <row r="14398" s="32" customFormat="1" ht="13.5" thickTop="1" thickBot="1"/>
    <row r="14399" s="32" customFormat="1" ht="13.5" thickTop="1" thickBot="1"/>
    <row r="14400" s="32" customFormat="1" ht="13.5" thickTop="1" thickBot="1"/>
    <row r="14401" s="32" customFormat="1" ht="13.5" thickTop="1" thickBot="1"/>
    <row r="14402" s="32" customFormat="1" ht="13.5" thickTop="1" thickBot="1"/>
    <row r="14403" s="32" customFormat="1" ht="13.5" thickTop="1" thickBot="1"/>
    <row r="14404" s="32" customFormat="1" ht="13.5" thickTop="1" thickBot="1"/>
    <row r="14405" s="32" customFormat="1" ht="13.5" thickTop="1" thickBot="1"/>
    <row r="14406" s="32" customFormat="1" ht="13.5" thickTop="1" thickBot="1"/>
    <row r="14407" s="32" customFormat="1" ht="13.5" thickTop="1" thickBot="1"/>
    <row r="14408" s="32" customFormat="1" ht="13.5" thickTop="1" thickBot="1"/>
    <row r="14409" s="32" customFormat="1" ht="13.5" thickTop="1" thickBot="1"/>
    <row r="14410" s="32" customFormat="1" ht="13.5" thickTop="1" thickBot="1"/>
    <row r="14411" s="32" customFormat="1" ht="13.5" thickTop="1" thickBot="1"/>
    <row r="14412" s="32" customFormat="1" ht="13.5" thickTop="1" thickBot="1"/>
    <row r="14413" s="32" customFormat="1" ht="13.5" thickTop="1" thickBot="1"/>
    <row r="14414" s="32" customFormat="1" ht="13.5" thickTop="1" thickBot="1"/>
    <row r="14415" s="32" customFormat="1" ht="13.5" thickTop="1" thickBot="1"/>
    <row r="14416" s="32" customFormat="1" ht="13.5" thickTop="1" thickBot="1"/>
    <row r="14417" s="32" customFormat="1" ht="13.5" thickTop="1" thickBot="1"/>
    <row r="14418" s="32" customFormat="1" ht="13" thickTop="1"/>
    <row r="14419" s="32" customFormat="1"/>
    <row r="14420" s="32" customFormat="1"/>
    <row r="14421" s="32" customFormat="1"/>
    <row r="14422" s="32" customFormat="1"/>
    <row r="14423" s="32" customFormat="1"/>
    <row r="14424" s="32" customFormat="1"/>
    <row r="14425" s="32" customFormat="1"/>
    <row r="14426" s="32" customFormat="1"/>
    <row r="14427" s="32" customFormat="1"/>
    <row r="14428" s="32" customFormat="1"/>
    <row r="14429" s="32" customFormat="1"/>
    <row r="14430" s="32" customFormat="1"/>
    <row r="14431" s="32" customFormat="1" ht="13" thickBot="1"/>
    <row r="14432" s="32" customFormat="1" ht="13.5" thickTop="1" thickBot="1"/>
    <row r="14433" s="32" customFormat="1" ht="13.5" thickTop="1" thickBot="1"/>
    <row r="14434" s="32" customFormat="1" ht="13.5" thickTop="1" thickBot="1"/>
    <row r="14435" s="32" customFormat="1" ht="13.5" thickTop="1" thickBot="1"/>
    <row r="14436" s="32" customFormat="1" ht="13.5" thickTop="1" thickBot="1"/>
    <row r="14437" s="32" customFormat="1" ht="13.5" thickTop="1" thickBot="1"/>
    <row r="14438" s="32" customFormat="1" ht="13.5" thickTop="1" thickBot="1"/>
    <row r="14439" s="32" customFormat="1" ht="13.5" thickTop="1" thickBot="1"/>
    <row r="14440" s="32" customFormat="1" ht="13.5" thickTop="1" thickBot="1"/>
    <row r="14441" s="32" customFormat="1" ht="13.5" thickTop="1" thickBot="1"/>
    <row r="14442" s="32" customFormat="1" ht="13.5" thickTop="1" thickBot="1"/>
    <row r="14443" s="32" customFormat="1" ht="13.5" thickTop="1" thickBot="1"/>
    <row r="14444" s="32" customFormat="1" ht="13.5" thickTop="1" thickBot="1"/>
    <row r="14445" s="32" customFormat="1" ht="13.5" thickTop="1" thickBot="1"/>
    <row r="14446" s="32" customFormat="1" ht="13.5" thickTop="1" thickBot="1"/>
    <row r="14447" s="32" customFormat="1" ht="13.5" thickTop="1" thickBot="1"/>
    <row r="14448" s="32" customFormat="1" ht="13.5" thickTop="1" thickBot="1"/>
    <row r="14449" s="32" customFormat="1" ht="13.5" thickTop="1" thickBot="1"/>
    <row r="14450" s="32" customFormat="1" ht="13.5" thickTop="1" thickBot="1"/>
    <row r="14451" s="32" customFormat="1" ht="13.5" thickTop="1" thickBot="1"/>
    <row r="14452" s="32" customFormat="1" ht="13.5" thickTop="1" thickBot="1"/>
    <row r="14453" s="32" customFormat="1" ht="13.5" thickTop="1" thickBot="1"/>
    <row r="14454" s="32" customFormat="1" ht="13.5" thickTop="1" thickBot="1"/>
    <row r="14455" s="32" customFormat="1" ht="13.5" thickTop="1" thickBot="1"/>
    <row r="14456" s="32" customFormat="1" ht="13.5" thickTop="1" thickBot="1"/>
    <row r="14457" s="32" customFormat="1" ht="13.5" thickTop="1" thickBot="1"/>
    <row r="14458" s="32" customFormat="1" ht="13.5" thickTop="1" thickBot="1"/>
    <row r="14459" s="32" customFormat="1" ht="13.5" thickTop="1" thickBot="1"/>
    <row r="14460" s="32" customFormat="1" ht="13.5" thickTop="1" thickBot="1"/>
    <row r="14461" s="32" customFormat="1" ht="13.5" thickTop="1" thickBot="1"/>
    <row r="14462" s="32" customFormat="1" ht="13.5" thickTop="1" thickBot="1"/>
    <row r="14463" s="32" customFormat="1" ht="13.5" thickTop="1" thickBot="1"/>
    <row r="14464" s="32" customFormat="1" ht="13.5" thickTop="1" thickBot="1"/>
    <row r="14465" s="32" customFormat="1" ht="13.5" thickTop="1" thickBot="1"/>
    <row r="14466" s="32" customFormat="1" ht="13.5" thickTop="1" thickBot="1"/>
    <row r="14467" s="32" customFormat="1" ht="13.5" thickTop="1" thickBot="1"/>
    <row r="14468" s="32" customFormat="1" ht="13.5" thickTop="1" thickBot="1"/>
    <row r="14469" s="32" customFormat="1" ht="13.5" thickTop="1" thickBot="1"/>
    <row r="14470" s="32" customFormat="1" ht="13.5" thickTop="1" thickBot="1"/>
    <row r="14471" s="32" customFormat="1" ht="13.5" thickTop="1" thickBot="1"/>
    <row r="14472" s="32" customFormat="1" ht="13.5" thickTop="1" thickBot="1"/>
    <row r="14473" s="32" customFormat="1" ht="13.5" thickTop="1" thickBot="1"/>
    <row r="14474" s="32" customFormat="1" ht="13.5" thickTop="1" thickBot="1"/>
    <row r="14475" s="32" customFormat="1" ht="13.5" thickTop="1" thickBot="1"/>
    <row r="14476" s="32" customFormat="1" ht="13.5" thickTop="1" thickBot="1"/>
    <row r="14477" s="32" customFormat="1" ht="13.5" thickTop="1" thickBot="1"/>
    <row r="14478" s="32" customFormat="1" ht="13.5" thickTop="1" thickBot="1"/>
    <row r="14479" s="32" customFormat="1" ht="13.5" thickTop="1" thickBot="1"/>
    <row r="14480" s="32" customFormat="1" ht="13.5" thickTop="1" thickBot="1"/>
    <row r="14481" s="32" customFormat="1" ht="13.5" thickTop="1" thickBot="1"/>
    <row r="14482" s="32" customFormat="1" ht="13.5" thickTop="1" thickBot="1"/>
    <row r="14483" s="32" customFormat="1" ht="13.5" thickTop="1" thickBot="1"/>
    <row r="14484" s="32" customFormat="1" ht="13.5" thickTop="1" thickBot="1"/>
    <row r="14485" s="32" customFormat="1" ht="13.5" thickTop="1" thickBot="1"/>
    <row r="14486" s="32" customFormat="1" ht="13.5" thickTop="1" thickBot="1"/>
    <row r="14487" s="32" customFormat="1" ht="13.5" thickTop="1" thickBot="1"/>
    <row r="14488" s="32" customFormat="1" ht="13" thickTop="1"/>
    <row r="14489" s="32" customFormat="1"/>
    <row r="14490" s="32" customFormat="1"/>
    <row r="14491" s="32" customFormat="1"/>
    <row r="14492" s="32" customFormat="1"/>
    <row r="14493" s="32" customFormat="1"/>
    <row r="14494" s="32" customFormat="1"/>
    <row r="14495" s="32" customFormat="1"/>
    <row r="14496" s="32" customFormat="1"/>
    <row r="14497" s="32" customFormat="1"/>
    <row r="14498" s="32" customFormat="1"/>
    <row r="14499" s="32" customFormat="1"/>
    <row r="14500" s="32" customFormat="1"/>
    <row r="14501" s="32" customFormat="1" ht="13" thickBot="1"/>
    <row r="14502" s="32" customFormat="1" ht="13.5" thickTop="1" thickBot="1"/>
    <row r="14503" s="32" customFormat="1" ht="13.5" thickTop="1" thickBot="1"/>
    <row r="14504" s="32" customFormat="1" ht="13.5" thickTop="1" thickBot="1"/>
    <row r="14505" s="32" customFormat="1" ht="13.5" thickTop="1" thickBot="1"/>
    <row r="14506" s="32" customFormat="1" ht="13.5" thickTop="1" thickBot="1"/>
    <row r="14507" s="32" customFormat="1" ht="13.5" thickTop="1" thickBot="1"/>
    <row r="14508" s="32" customFormat="1" ht="13.5" thickTop="1" thickBot="1"/>
    <row r="14509" s="32" customFormat="1" ht="13.5" thickTop="1" thickBot="1"/>
    <row r="14510" s="32" customFormat="1" ht="13.5" thickTop="1" thickBot="1"/>
    <row r="14511" s="32" customFormat="1" ht="13.5" thickTop="1" thickBot="1"/>
    <row r="14512" s="32" customFormat="1" ht="13.5" thickTop="1" thickBot="1"/>
    <row r="14513" s="32" customFormat="1" ht="13.5" thickTop="1" thickBot="1"/>
    <row r="14514" s="32" customFormat="1" ht="13.5" thickTop="1" thickBot="1"/>
    <row r="14515" s="32" customFormat="1" ht="13.5" thickTop="1" thickBot="1"/>
    <row r="14516" s="32" customFormat="1" ht="13.5" thickTop="1" thickBot="1"/>
    <row r="14517" s="32" customFormat="1" ht="13.5" thickTop="1" thickBot="1"/>
    <row r="14518" s="32" customFormat="1" ht="13.5" thickTop="1" thickBot="1"/>
    <row r="14519" s="32" customFormat="1" ht="13.5" thickTop="1" thickBot="1"/>
    <row r="14520" s="32" customFormat="1" ht="13.5" thickTop="1" thickBot="1"/>
    <row r="14521" s="32" customFormat="1" ht="13.5" thickTop="1" thickBot="1"/>
    <row r="14522" s="32" customFormat="1" ht="13.5" thickTop="1" thickBot="1"/>
    <row r="14523" s="32" customFormat="1" ht="13.5" thickTop="1" thickBot="1"/>
    <row r="14524" s="32" customFormat="1" ht="13.5" thickTop="1" thickBot="1"/>
    <row r="14525" s="32" customFormat="1" ht="13.5" thickTop="1" thickBot="1"/>
    <row r="14526" s="32" customFormat="1" ht="13.5" thickTop="1" thickBot="1"/>
    <row r="14527" s="32" customFormat="1" ht="13.5" thickTop="1" thickBot="1"/>
    <row r="14528" s="32" customFormat="1" ht="13.5" thickTop="1" thickBot="1"/>
    <row r="14529" s="32" customFormat="1" ht="13.5" thickTop="1" thickBot="1"/>
    <row r="14530" s="32" customFormat="1" ht="13.5" thickTop="1" thickBot="1"/>
    <row r="14531" s="32" customFormat="1" ht="13.5" thickTop="1" thickBot="1"/>
    <row r="14532" s="32" customFormat="1" ht="13.5" thickTop="1" thickBot="1"/>
    <row r="14533" s="32" customFormat="1" ht="13.5" thickTop="1" thickBot="1"/>
    <row r="14534" s="32" customFormat="1" ht="13.5" thickTop="1" thickBot="1"/>
    <row r="14535" s="32" customFormat="1" ht="13.5" thickTop="1" thickBot="1"/>
    <row r="14536" s="32" customFormat="1" ht="13.5" thickTop="1" thickBot="1"/>
    <row r="14537" s="32" customFormat="1" ht="13.5" thickTop="1" thickBot="1"/>
    <row r="14538" s="32" customFormat="1" ht="13.5" thickTop="1" thickBot="1"/>
    <row r="14539" s="32" customFormat="1" ht="13.5" thickTop="1" thickBot="1"/>
    <row r="14540" s="32" customFormat="1" ht="13.5" thickTop="1" thickBot="1"/>
    <row r="14541" s="32" customFormat="1" ht="13.5" thickTop="1" thickBot="1"/>
    <row r="14542" s="32" customFormat="1" ht="13.5" thickTop="1" thickBot="1"/>
    <row r="14543" s="32" customFormat="1" ht="13.5" thickTop="1" thickBot="1"/>
    <row r="14544" s="32" customFormat="1" ht="13.5" thickTop="1" thickBot="1"/>
    <row r="14545" s="32" customFormat="1" ht="13.5" thickTop="1" thickBot="1"/>
    <row r="14546" s="32" customFormat="1" ht="13.5" thickTop="1" thickBot="1"/>
    <row r="14547" s="32" customFormat="1" ht="13.5" thickTop="1" thickBot="1"/>
    <row r="14548" s="32" customFormat="1" ht="13.5" thickTop="1" thickBot="1"/>
    <row r="14549" s="32" customFormat="1" ht="13.5" thickTop="1" thickBot="1"/>
    <row r="14550" s="32" customFormat="1" ht="13.5" thickTop="1" thickBot="1"/>
    <row r="14551" s="32" customFormat="1" ht="13.5" thickTop="1" thickBot="1"/>
    <row r="14552" s="32" customFormat="1" ht="13.5" thickTop="1" thickBot="1"/>
    <row r="14553" s="32" customFormat="1" ht="13.5" thickTop="1" thickBot="1"/>
    <row r="14554" s="32" customFormat="1" ht="13.5" thickTop="1" thickBot="1"/>
    <row r="14555" s="32" customFormat="1" ht="13.5" thickTop="1" thickBot="1"/>
    <row r="14556" s="32" customFormat="1" ht="13.5" thickTop="1" thickBot="1"/>
    <row r="14557" s="32" customFormat="1" ht="13.5" thickTop="1" thickBot="1"/>
    <row r="14558" s="32" customFormat="1" ht="13" thickTop="1"/>
    <row r="14559" s="32" customFormat="1"/>
    <row r="14560" s="32" customFormat="1"/>
    <row r="14561" s="32" customFormat="1"/>
    <row r="14562" s="32" customFormat="1"/>
    <row r="14563" s="32" customFormat="1"/>
    <row r="14564" s="32" customFormat="1"/>
    <row r="14565" s="32" customFormat="1"/>
    <row r="14566" s="32" customFormat="1"/>
    <row r="14567" s="32" customFormat="1"/>
    <row r="14568" s="32" customFormat="1"/>
    <row r="14569" s="32" customFormat="1"/>
    <row r="14570" s="32" customFormat="1"/>
    <row r="14571" s="32" customFormat="1" ht="13" thickBot="1"/>
    <row r="14572" s="32" customFormat="1" ht="13.5" thickTop="1" thickBot="1"/>
    <row r="14573" s="32" customFormat="1" ht="13.5" thickTop="1" thickBot="1"/>
    <row r="14574" s="32" customFormat="1" ht="13.5" thickTop="1" thickBot="1"/>
    <row r="14575" s="32" customFormat="1" ht="13.5" thickTop="1" thickBot="1"/>
    <row r="14576" s="32" customFormat="1" ht="13.5" thickTop="1" thickBot="1"/>
    <row r="14577" s="32" customFormat="1" ht="13.5" thickTop="1" thickBot="1"/>
    <row r="14578" s="32" customFormat="1" ht="13.5" thickTop="1" thickBot="1"/>
    <row r="14579" s="32" customFormat="1" ht="13.5" thickTop="1" thickBot="1"/>
    <row r="14580" s="32" customFormat="1" ht="13.5" thickTop="1" thickBot="1"/>
    <row r="14581" s="32" customFormat="1" ht="13.5" thickTop="1" thickBot="1"/>
    <row r="14582" s="32" customFormat="1" ht="13.5" thickTop="1" thickBot="1"/>
    <row r="14583" s="32" customFormat="1" ht="13.5" thickTop="1" thickBot="1"/>
    <row r="14584" s="32" customFormat="1" ht="13.5" thickTop="1" thickBot="1"/>
    <row r="14585" s="32" customFormat="1" ht="13.5" thickTop="1" thickBot="1"/>
    <row r="14586" s="32" customFormat="1" ht="13.5" thickTop="1" thickBot="1"/>
    <row r="14587" s="32" customFormat="1" ht="13.5" thickTop="1" thickBot="1"/>
    <row r="14588" s="32" customFormat="1" ht="13.5" thickTop="1" thickBot="1"/>
    <row r="14589" s="32" customFormat="1" ht="13.5" thickTop="1" thickBot="1"/>
    <row r="14590" s="32" customFormat="1" ht="13.5" thickTop="1" thickBot="1"/>
    <row r="14591" s="32" customFormat="1" ht="13.5" thickTop="1" thickBot="1"/>
    <row r="14592" s="32" customFormat="1" ht="13.5" thickTop="1" thickBot="1"/>
    <row r="14593" s="32" customFormat="1" ht="13.5" thickTop="1" thickBot="1"/>
    <row r="14594" s="32" customFormat="1" ht="13.5" thickTop="1" thickBot="1"/>
    <row r="14595" s="32" customFormat="1" ht="13.5" thickTop="1" thickBot="1"/>
    <row r="14596" s="32" customFormat="1" ht="13.5" thickTop="1" thickBot="1"/>
    <row r="14597" s="32" customFormat="1" ht="13.5" thickTop="1" thickBot="1"/>
    <row r="14598" s="32" customFormat="1" ht="13.5" thickTop="1" thickBot="1"/>
    <row r="14599" s="32" customFormat="1" ht="13.5" thickTop="1" thickBot="1"/>
    <row r="14600" s="32" customFormat="1" ht="13.5" thickTop="1" thickBot="1"/>
    <row r="14601" s="32" customFormat="1" ht="13.5" thickTop="1" thickBot="1"/>
    <row r="14602" s="32" customFormat="1" ht="13.5" thickTop="1" thickBot="1"/>
    <row r="14603" s="32" customFormat="1" ht="13.5" thickTop="1" thickBot="1"/>
    <row r="14604" s="32" customFormat="1" ht="13.5" thickTop="1" thickBot="1"/>
    <row r="14605" s="32" customFormat="1" ht="13.5" thickTop="1" thickBot="1"/>
    <row r="14606" s="32" customFormat="1" ht="13.5" thickTop="1" thickBot="1"/>
    <row r="14607" s="32" customFormat="1" ht="13.5" thickTop="1" thickBot="1"/>
    <row r="14608" s="32" customFormat="1" ht="13.5" thickTop="1" thickBot="1"/>
    <row r="14609" s="32" customFormat="1" ht="13.5" thickTop="1" thickBot="1"/>
    <row r="14610" s="32" customFormat="1" ht="13.5" thickTop="1" thickBot="1"/>
    <row r="14611" s="32" customFormat="1" ht="13.5" thickTop="1" thickBot="1"/>
    <row r="14612" s="32" customFormat="1" ht="13.5" thickTop="1" thickBot="1"/>
    <row r="14613" s="32" customFormat="1" ht="13.5" thickTop="1" thickBot="1"/>
    <row r="14614" s="32" customFormat="1" ht="13.5" thickTop="1" thickBot="1"/>
    <row r="14615" s="32" customFormat="1" ht="13.5" thickTop="1" thickBot="1"/>
    <row r="14616" s="32" customFormat="1" ht="13.5" thickTop="1" thickBot="1"/>
    <row r="14617" s="32" customFormat="1" ht="13.5" thickTop="1" thickBot="1"/>
    <row r="14618" s="32" customFormat="1" ht="13.5" thickTop="1" thickBot="1"/>
    <row r="14619" s="32" customFormat="1" ht="13.5" thickTop="1" thickBot="1"/>
    <row r="14620" s="32" customFormat="1" ht="13.5" thickTop="1" thickBot="1"/>
    <row r="14621" s="32" customFormat="1" ht="13.5" thickTop="1" thickBot="1"/>
    <row r="14622" s="32" customFormat="1" ht="13.5" thickTop="1" thickBot="1"/>
    <row r="14623" s="32" customFormat="1" ht="13.5" thickTop="1" thickBot="1"/>
    <row r="14624" s="32" customFormat="1" ht="13.5" thickTop="1" thickBot="1"/>
    <row r="14625" s="32" customFormat="1" ht="13.5" thickTop="1" thickBot="1"/>
    <row r="14626" s="32" customFormat="1" ht="13.5" thickTop="1" thickBot="1"/>
    <row r="14627" s="32" customFormat="1" ht="13.5" thickTop="1" thickBot="1"/>
    <row r="14628" s="32" customFormat="1" ht="13" thickTop="1"/>
    <row r="14629" s="32" customFormat="1"/>
    <row r="14630" s="32" customFormat="1"/>
    <row r="14631" s="32" customFormat="1"/>
    <row r="14632" s="32" customFormat="1"/>
    <row r="14633" s="32" customFormat="1"/>
    <row r="14634" s="32" customFormat="1"/>
    <row r="14635" s="32" customFormat="1"/>
    <row r="14636" s="32" customFormat="1"/>
    <row r="14637" s="32" customFormat="1"/>
    <row r="14638" s="32" customFormat="1"/>
    <row r="14639" s="32" customFormat="1"/>
    <row r="14640" s="32" customFormat="1"/>
    <row r="14641" s="32" customFormat="1" ht="13" thickBot="1"/>
    <row r="14642" s="32" customFormat="1" ht="13.5" thickTop="1" thickBot="1"/>
    <row r="14643" s="32" customFormat="1" ht="13.5" thickTop="1" thickBot="1"/>
    <row r="14644" s="32" customFormat="1" ht="13.5" thickTop="1" thickBot="1"/>
    <row r="14645" s="32" customFormat="1" ht="13.5" thickTop="1" thickBot="1"/>
    <row r="14646" s="32" customFormat="1" ht="13.5" thickTop="1" thickBot="1"/>
    <row r="14647" s="32" customFormat="1" ht="13.5" thickTop="1" thickBot="1"/>
    <row r="14648" s="32" customFormat="1" ht="13.5" thickTop="1" thickBot="1"/>
    <row r="14649" s="32" customFormat="1" ht="13.5" thickTop="1" thickBot="1"/>
    <row r="14650" s="32" customFormat="1" ht="13.5" thickTop="1" thickBot="1"/>
    <row r="14651" s="32" customFormat="1" ht="13.5" thickTop="1" thickBot="1"/>
    <row r="14652" s="32" customFormat="1" ht="13.5" thickTop="1" thickBot="1"/>
    <row r="14653" s="32" customFormat="1" ht="13.5" thickTop="1" thickBot="1"/>
    <row r="14654" s="32" customFormat="1" ht="13.5" thickTop="1" thickBot="1"/>
    <row r="14655" s="32" customFormat="1" ht="13.5" thickTop="1" thickBot="1"/>
    <row r="14656" s="32" customFormat="1" ht="13.5" thickTop="1" thickBot="1"/>
    <row r="14657" s="32" customFormat="1" ht="13.5" thickTop="1" thickBot="1"/>
    <row r="14658" s="32" customFormat="1" ht="13.5" thickTop="1" thickBot="1"/>
    <row r="14659" s="32" customFormat="1" ht="13.5" thickTop="1" thickBot="1"/>
    <row r="14660" s="32" customFormat="1" ht="13.5" thickTop="1" thickBot="1"/>
    <row r="14661" s="32" customFormat="1" ht="13.5" thickTop="1" thickBot="1"/>
    <row r="14662" s="32" customFormat="1" ht="13.5" thickTop="1" thickBot="1"/>
    <row r="14663" s="32" customFormat="1" ht="13.5" thickTop="1" thickBot="1"/>
    <row r="14664" s="32" customFormat="1" ht="13.5" thickTop="1" thickBot="1"/>
    <row r="14665" s="32" customFormat="1" ht="13.5" thickTop="1" thickBot="1"/>
    <row r="14666" s="32" customFormat="1" ht="13.5" thickTop="1" thickBot="1"/>
    <row r="14667" s="32" customFormat="1" ht="13.5" thickTop="1" thickBot="1"/>
    <row r="14668" s="32" customFormat="1" ht="13.5" thickTop="1" thickBot="1"/>
    <row r="14669" s="32" customFormat="1" ht="13.5" thickTop="1" thickBot="1"/>
    <row r="14670" s="32" customFormat="1" ht="13.5" thickTop="1" thickBot="1"/>
    <row r="14671" s="32" customFormat="1" ht="13.5" thickTop="1" thickBot="1"/>
    <row r="14672" s="32" customFormat="1" ht="13.5" thickTop="1" thickBot="1"/>
    <row r="14673" s="32" customFormat="1" ht="13.5" thickTop="1" thickBot="1"/>
    <row r="14674" s="32" customFormat="1" ht="13.5" thickTop="1" thickBot="1"/>
    <row r="14675" s="32" customFormat="1" ht="13.5" thickTop="1" thickBot="1"/>
    <row r="14676" s="32" customFormat="1" ht="13.5" thickTop="1" thickBot="1"/>
    <row r="14677" s="32" customFormat="1" ht="13.5" thickTop="1" thickBot="1"/>
    <row r="14678" s="32" customFormat="1" ht="13.5" thickTop="1" thickBot="1"/>
    <row r="14679" s="32" customFormat="1" ht="13.5" thickTop="1" thickBot="1"/>
    <row r="14680" s="32" customFormat="1" ht="13.5" thickTop="1" thickBot="1"/>
    <row r="14681" s="32" customFormat="1" ht="13.5" thickTop="1" thickBot="1"/>
    <row r="14682" s="32" customFormat="1" ht="13.5" thickTop="1" thickBot="1"/>
    <row r="14683" s="32" customFormat="1" ht="13.5" thickTop="1" thickBot="1"/>
    <row r="14684" s="32" customFormat="1" ht="13.5" thickTop="1" thickBot="1"/>
    <row r="14685" s="32" customFormat="1" ht="13.5" thickTop="1" thickBot="1"/>
    <row r="14686" s="32" customFormat="1" ht="13.5" thickTop="1" thickBot="1"/>
    <row r="14687" s="32" customFormat="1" ht="13.5" thickTop="1" thickBot="1"/>
    <row r="14688" s="32" customFormat="1" ht="13.5" thickTop="1" thickBot="1"/>
    <row r="14689" s="32" customFormat="1" ht="13.5" thickTop="1" thickBot="1"/>
    <row r="14690" s="32" customFormat="1" ht="13.5" thickTop="1" thickBot="1"/>
    <row r="14691" s="32" customFormat="1" ht="13.5" thickTop="1" thickBot="1"/>
    <row r="14692" s="32" customFormat="1" ht="13.5" thickTop="1" thickBot="1"/>
    <row r="14693" s="32" customFormat="1" ht="13.5" thickTop="1" thickBot="1"/>
    <row r="14694" s="32" customFormat="1" ht="13.5" thickTop="1" thickBot="1"/>
    <row r="14695" s="32" customFormat="1" ht="13.5" thickTop="1" thickBot="1"/>
    <row r="14696" s="32" customFormat="1" ht="13.5" thickTop="1" thickBot="1"/>
    <row r="14697" s="32" customFormat="1" ht="13.5" thickTop="1" thickBot="1"/>
    <row r="14698" s="32" customFormat="1" ht="13" thickTop="1"/>
    <row r="14699" s="32" customFormat="1"/>
    <row r="14700" s="32" customFormat="1"/>
    <row r="14701" s="32" customFormat="1"/>
    <row r="14702" s="32" customFormat="1"/>
    <row r="14703" s="32" customFormat="1"/>
    <row r="14704" s="32" customFormat="1"/>
    <row r="14705" s="32" customFormat="1"/>
    <row r="14706" s="32" customFormat="1"/>
    <row r="14707" s="32" customFormat="1"/>
    <row r="14708" s="32" customFormat="1"/>
    <row r="14709" s="32" customFormat="1"/>
    <row r="14710" s="32" customFormat="1"/>
    <row r="14711" s="32" customFormat="1" ht="13" thickBot="1"/>
    <row r="14712" s="32" customFormat="1" ht="13.5" thickTop="1" thickBot="1"/>
    <row r="14713" s="32" customFormat="1" ht="13.5" thickTop="1" thickBot="1"/>
    <row r="14714" s="32" customFormat="1" ht="13.5" thickTop="1" thickBot="1"/>
    <row r="14715" s="32" customFormat="1" ht="13.5" thickTop="1" thickBot="1"/>
    <row r="14716" s="32" customFormat="1" ht="13.5" thickTop="1" thickBot="1"/>
    <row r="14717" s="32" customFormat="1" ht="13.5" thickTop="1" thickBot="1"/>
    <row r="14718" s="32" customFormat="1" ht="13.5" thickTop="1" thickBot="1"/>
    <row r="14719" s="32" customFormat="1" ht="13.5" thickTop="1" thickBot="1"/>
    <row r="14720" s="32" customFormat="1" ht="13.5" thickTop="1" thickBot="1"/>
    <row r="14721" s="32" customFormat="1" ht="13.5" thickTop="1" thickBot="1"/>
    <row r="14722" s="32" customFormat="1" ht="13.5" thickTop="1" thickBot="1"/>
    <row r="14723" s="32" customFormat="1" ht="13.5" thickTop="1" thickBot="1"/>
    <row r="14724" s="32" customFormat="1" ht="13.5" thickTop="1" thickBot="1"/>
    <row r="14725" s="32" customFormat="1" ht="13.5" thickTop="1" thickBot="1"/>
    <row r="14726" s="32" customFormat="1" ht="13.5" thickTop="1" thickBot="1"/>
    <row r="14727" s="32" customFormat="1" ht="13.5" thickTop="1" thickBot="1"/>
    <row r="14728" s="32" customFormat="1" ht="13.5" thickTop="1" thickBot="1"/>
    <row r="14729" s="32" customFormat="1" ht="13.5" thickTop="1" thickBot="1"/>
    <row r="14730" s="32" customFormat="1" ht="13.5" thickTop="1" thickBot="1"/>
    <row r="14731" s="32" customFormat="1" ht="13.5" thickTop="1" thickBot="1"/>
    <row r="14732" s="32" customFormat="1" ht="13.5" thickTop="1" thickBot="1"/>
    <row r="14733" s="32" customFormat="1" ht="13.5" thickTop="1" thickBot="1"/>
    <row r="14734" s="32" customFormat="1" ht="13.5" thickTop="1" thickBot="1"/>
    <row r="14735" s="32" customFormat="1" ht="13.5" thickTop="1" thickBot="1"/>
    <row r="14736" s="32" customFormat="1" ht="13.5" thickTop="1" thickBot="1"/>
    <row r="14737" s="32" customFormat="1" ht="13.5" thickTop="1" thickBot="1"/>
    <row r="14738" s="32" customFormat="1" ht="13.5" thickTop="1" thickBot="1"/>
    <row r="14739" s="32" customFormat="1" ht="13.5" thickTop="1" thickBot="1"/>
    <row r="14740" s="32" customFormat="1" ht="13.5" thickTop="1" thickBot="1"/>
    <row r="14741" s="32" customFormat="1" ht="13.5" thickTop="1" thickBot="1"/>
    <row r="14742" s="32" customFormat="1" ht="13.5" thickTop="1" thickBot="1"/>
    <row r="14743" s="32" customFormat="1" ht="13.5" thickTop="1" thickBot="1"/>
    <row r="14744" s="32" customFormat="1" ht="13.5" thickTop="1" thickBot="1"/>
    <row r="14745" s="32" customFormat="1" ht="13.5" thickTop="1" thickBot="1"/>
    <row r="14746" s="32" customFormat="1" ht="13.5" thickTop="1" thickBot="1"/>
    <row r="14747" s="32" customFormat="1" ht="13.5" thickTop="1" thickBot="1"/>
    <row r="14748" s="32" customFormat="1" ht="13.5" thickTop="1" thickBot="1"/>
    <row r="14749" s="32" customFormat="1" ht="13.5" thickTop="1" thickBot="1"/>
    <row r="14750" s="32" customFormat="1" ht="13.5" thickTop="1" thickBot="1"/>
    <row r="14751" s="32" customFormat="1" ht="13.5" thickTop="1" thickBot="1"/>
    <row r="14752" s="32" customFormat="1" ht="13.5" thickTop="1" thickBot="1"/>
    <row r="14753" s="32" customFormat="1" ht="13.5" thickTop="1" thickBot="1"/>
    <row r="14754" s="32" customFormat="1" ht="13.5" thickTop="1" thickBot="1"/>
    <row r="14755" s="32" customFormat="1" ht="13.5" thickTop="1" thickBot="1"/>
    <row r="14756" s="32" customFormat="1" ht="13.5" thickTop="1" thickBot="1"/>
    <row r="14757" s="32" customFormat="1" ht="13.5" thickTop="1" thickBot="1"/>
    <row r="14758" s="32" customFormat="1" ht="13.5" thickTop="1" thickBot="1"/>
    <row r="14759" s="32" customFormat="1" ht="13.5" thickTop="1" thickBot="1"/>
    <row r="14760" s="32" customFormat="1" ht="13.5" thickTop="1" thickBot="1"/>
    <row r="14761" s="32" customFormat="1" ht="13.5" thickTop="1" thickBot="1"/>
    <row r="14762" s="32" customFormat="1" ht="13.5" thickTop="1" thickBot="1"/>
    <row r="14763" s="32" customFormat="1" ht="13.5" thickTop="1" thickBot="1"/>
    <row r="14764" s="32" customFormat="1" ht="13.5" thickTop="1" thickBot="1"/>
    <row r="14765" s="32" customFormat="1" ht="13.5" thickTop="1" thickBot="1"/>
    <row r="14766" s="32" customFormat="1" ht="13.5" thickTop="1" thickBot="1"/>
    <row r="14767" s="32" customFormat="1" ht="13.5" thickTop="1" thickBot="1"/>
    <row r="14768" s="32" customFormat="1" ht="13" thickTop="1"/>
    <row r="14769" s="32" customFormat="1"/>
    <row r="14770" s="32" customFormat="1"/>
    <row r="14771" s="32" customFormat="1"/>
    <row r="14772" s="32" customFormat="1"/>
    <row r="14773" s="32" customFormat="1"/>
    <row r="14774" s="32" customFormat="1"/>
    <row r="14775" s="32" customFormat="1"/>
    <row r="14776" s="32" customFormat="1"/>
    <row r="14777" s="32" customFormat="1"/>
    <row r="14778" s="32" customFormat="1"/>
    <row r="14779" s="32" customFormat="1"/>
    <row r="14780" s="32" customFormat="1"/>
    <row r="14781" s="32" customFormat="1" ht="13" thickBot="1"/>
    <row r="14782" s="32" customFormat="1" ht="13.5" thickTop="1" thickBot="1"/>
    <row r="14783" s="32" customFormat="1" ht="13.5" thickTop="1" thickBot="1"/>
    <row r="14784" s="32" customFormat="1" ht="13.5" thickTop="1" thickBot="1"/>
    <row r="14785" s="32" customFormat="1" ht="13.5" thickTop="1" thickBot="1"/>
    <row r="14786" s="32" customFormat="1" ht="13.5" thickTop="1" thickBot="1"/>
    <row r="14787" s="32" customFormat="1" ht="13.5" thickTop="1" thickBot="1"/>
    <row r="14788" s="32" customFormat="1" ht="13.5" thickTop="1" thickBot="1"/>
    <row r="14789" s="32" customFormat="1" ht="13.5" thickTop="1" thickBot="1"/>
    <row r="14790" s="32" customFormat="1" ht="13.5" thickTop="1" thickBot="1"/>
    <row r="14791" s="32" customFormat="1" ht="13.5" thickTop="1" thickBot="1"/>
    <row r="14792" s="32" customFormat="1" ht="13.5" thickTop="1" thickBot="1"/>
    <row r="14793" s="32" customFormat="1" ht="13.5" thickTop="1" thickBot="1"/>
    <row r="14794" s="32" customFormat="1" ht="13.5" thickTop="1" thickBot="1"/>
    <row r="14795" s="32" customFormat="1" ht="13.5" thickTop="1" thickBot="1"/>
    <row r="14796" s="32" customFormat="1" ht="13.5" thickTop="1" thickBot="1"/>
    <row r="14797" s="32" customFormat="1" ht="13.5" thickTop="1" thickBot="1"/>
    <row r="14798" s="32" customFormat="1" ht="13.5" thickTop="1" thickBot="1"/>
    <row r="14799" s="32" customFormat="1" ht="13.5" thickTop="1" thickBot="1"/>
    <row r="14800" s="32" customFormat="1" ht="13.5" thickTop="1" thickBot="1"/>
    <row r="14801" s="32" customFormat="1" ht="13.5" thickTop="1" thickBot="1"/>
    <row r="14802" s="32" customFormat="1" ht="13.5" thickTop="1" thickBot="1"/>
    <row r="14803" s="32" customFormat="1" ht="13.5" thickTop="1" thickBot="1"/>
    <row r="14804" s="32" customFormat="1" ht="13.5" thickTop="1" thickBot="1"/>
    <row r="14805" s="32" customFormat="1" ht="13.5" thickTop="1" thickBot="1"/>
    <row r="14806" s="32" customFormat="1" ht="13.5" thickTop="1" thickBot="1"/>
    <row r="14807" s="32" customFormat="1" ht="13.5" thickTop="1" thickBot="1"/>
    <row r="14808" s="32" customFormat="1" ht="13.5" thickTop="1" thickBot="1"/>
    <row r="14809" s="32" customFormat="1" ht="13.5" thickTop="1" thickBot="1"/>
    <row r="14810" s="32" customFormat="1" ht="13.5" thickTop="1" thickBot="1"/>
    <row r="14811" s="32" customFormat="1" ht="13.5" thickTop="1" thickBot="1"/>
    <row r="14812" s="32" customFormat="1" ht="13.5" thickTop="1" thickBot="1"/>
    <row r="14813" s="32" customFormat="1" ht="13.5" thickTop="1" thickBot="1"/>
    <row r="14814" s="32" customFormat="1" ht="13.5" thickTop="1" thickBot="1"/>
    <row r="14815" s="32" customFormat="1" ht="13.5" thickTop="1" thickBot="1"/>
    <row r="14816" s="32" customFormat="1" ht="13.5" thickTop="1" thickBot="1"/>
    <row r="14817" s="32" customFormat="1" ht="13.5" thickTop="1" thickBot="1"/>
    <row r="14818" s="32" customFormat="1" ht="13.5" thickTop="1" thickBot="1"/>
    <row r="14819" s="32" customFormat="1" ht="13.5" thickTop="1" thickBot="1"/>
    <row r="14820" s="32" customFormat="1" ht="13.5" thickTop="1" thickBot="1"/>
    <row r="14821" s="32" customFormat="1" ht="13.5" thickTop="1" thickBot="1"/>
    <row r="14822" s="32" customFormat="1" ht="13.5" thickTop="1" thickBot="1"/>
    <row r="14823" s="32" customFormat="1" ht="13.5" thickTop="1" thickBot="1"/>
    <row r="14824" s="32" customFormat="1" ht="13.5" thickTop="1" thickBot="1"/>
    <row r="14825" s="32" customFormat="1" ht="13.5" thickTop="1" thickBot="1"/>
    <row r="14826" s="32" customFormat="1" ht="13.5" thickTop="1" thickBot="1"/>
    <row r="14827" s="32" customFormat="1" ht="13.5" thickTop="1" thickBot="1"/>
    <row r="14828" s="32" customFormat="1" ht="13.5" thickTop="1" thickBot="1"/>
    <row r="14829" s="32" customFormat="1" ht="13.5" thickTop="1" thickBot="1"/>
    <row r="14830" s="32" customFormat="1" ht="13.5" thickTop="1" thickBot="1"/>
    <row r="14831" s="32" customFormat="1" ht="13.5" thickTop="1" thickBot="1"/>
    <row r="14832" s="32" customFormat="1" ht="13.5" thickTop="1" thickBot="1"/>
    <row r="14833" s="32" customFormat="1" ht="13.5" thickTop="1" thickBot="1"/>
    <row r="14834" s="32" customFormat="1" ht="13.5" thickTop="1" thickBot="1"/>
    <row r="14835" s="32" customFormat="1" ht="13.5" thickTop="1" thickBot="1"/>
    <row r="14836" s="32" customFormat="1" ht="13.5" thickTop="1" thickBot="1"/>
    <row r="14837" s="32" customFormat="1" ht="13.5" thickTop="1" thickBot="1"/>
    <row r="14838" s="32" customFormat="1" ht="13" thickTop="1"/>
    <row r="14839" s="32" customFormat="1"/>
    <row r="14840" s="32" customFormat="1"/>
    <row r="14841" s="32" customFormat="1"/>
    <row r="14842" s="32" customFormat="1"/>
    <row r="14843" s="32" customFormat="1"/>
    <row r="14844" s="32" customFormat="1"/>
    <row r="14845" s="32" customFormat="1"/>
    <row r="14846" s="32" customFormat="1"/>
    <row r="14847" s="32" customFormat="1"/>
    <row r="14848" s="32" customFormat="1"/>
    <row r="14849" s="32" customFormat="1"/>
    <row r="14850" s="32" customFormat="1"/>
    <row r="14851" s="32" customFormat="1" ht="13" thickBot="1"/>
    <row r="14852" s="32" customFormat="1" ht="13.5" thickTop="1" thickBot="1"/>
    <row r="14853" s="32" customFormat="1" ht="13.5" thickTop="1" thickBot="1"/>
    <row r="14854" s="32" customFormat="1" ht="13.5" thickTop="1" thickBot="1"/>
    <row r="14855" s="32" customFormat="1" ht="13.5" thickTop="1" thickBot="1"/>
    <row r="14856" s="32" customFormat="1" ht="13.5" thickTop="1" thickBot="1"/>
    <row r="14857" s="32" customFormat="1" ht="13.5" thickTop="1" thickBot="1"/>
    <row r="14858" s="32" customFormat="1" ht="13.5" thickTop="1" thickBot="1"/>
    <row r="14859" s="32" customFormat="1" ht="13.5" thickTop="1" thickBot="1"/>
    <row r="14860" s="32" customFormat="1" ht="13.5" thickTop="1" thickBot="1"/>
    <row r="14861" s="32" customFormat="1" ht="13.5" thickTop="1" thickBot="1"/>
    <row r="14862" s="32" customFormat="1" ht="13.5" thickTop="1" thickBot="1"/>
    <row r="14863" s="32" customFormat="1" ht="13.5" thickTop="1" thickBot="1"/>
    <row r="14864" s="32" customFormat="1" ht="13.5" thickTop="1" thickBot="1"/>
    <row r="14865" s="32" customFormat="1" ht="13.5" thickTop="1" thickBot="1"/>
    <row r="14866" s="32" customFormat="1" ht="13.5" thickTop="1" thickBot="1"/>
    <row r="14867" s="32" customFormat="1" ht="13.5" thickTop="1" thickBot="1"/>
    <row r="14868" s="32" customFormat="1" ht="13.5" thickTop="1" thickBot="1"/>
    <row r="14869" s="32" customFormat="1" ht="13.5" thickTop="1" thickBot="1"/>
    <row r="14870" s="32" customFormat="1" ht="13.5" thickTop="1" thickBot="1"/>
    <row r="14871" s="32" customFormat="1" ht="13.5" thickTop="1" thickBot="1"/>
    <row r="14872" s="32" customFormat="1" ht="13.5" thickTop="1" thickBot="1"/>
    <row r="14873" s="32" customFormat="1" ht="13.5" thickTop="1" thickBot="1"/>
    <row r="14874" s="32" customFormat="1" ht="13.5" thickTop="1" thickBot="1"/>
    <row r="14875" s="32" customFormat="1" ht="13.5" thickTop="1" thickBot="1"/>
    <row r="14876" s="32" customFormat="1" ht="13.5" thickTop="1" thickBot="1"/>
    <row r="14877" s="32" customFormat="1" ht="13.5" thickTop="1" thickBot="1"/>
    <row r="14878" s="32" customFormat="1" ht="13.5" thickTop="1" thickBot="1"/>
    <row r="14879" s="32" customFormat="1" ht="13.5" thickTop="1" thickBot="1"/>
    <row r="14880" s="32" customFormat="1" ht="13.5" thickTop="1" thickBot="1"/>
    <row r="14881" s="32" customFormat="1" ht="13.5" thickTop="1" thickBot="1"/>
    <row r="14882" s="32" customFormat="1" ht="13.5" thickTop="1" thickBot="1"/>
    <row r="14883" s="32" customFormat="1" ht="13.5" thickTop="1" thickBot="1"/>
    <row r="14884" s="32" customFormat="1" ht="13.5" thickTop="1" thickBot="1"/>
    <row r="14885" s="32" customFormat="1" ht="13.5" thickTop="1" thickBot="1"/>
    <row r="14886" s="32" customFormat="1" ht="13.5" thickTop="1" thickBot="1"/>
    <row r="14887" s="32" customFormat="1" ht="13.5" thickTop="1" thickBot="1"/>
    <row r="14888" s="32" customFormat="1" ht="13.5" thickTop="1" thickBot="1"/>
    <row r="14889" s="32" customFormat="1" ht="13.5" thickTop="1" thickBot="1"/>
    <row r="14890" s="32" customFormat="1" ht="13.5" thickTop="1" thickBot="1"/>
    <row r="14891" s="32" customFormat="1" ht="13.5" thickTop="1" thickBot="1"/>
    <row r="14892" s="32" customFormat="1" ht="13.5" thickTop="1" thickBot="1"/>
    <row r="14893" s="32" customFormat="1" ht="13.5" thickTop="1" thickBot="1"/>
    <row r="14894" s="32" customFormat="1" ht="13.5" thickTop="1" thickBot="1"/>
    <row r="14895" s="32" customFormat="1" ht="13.5" thickTop="1" thickBot="1"/>
    <row r="14896" s="32" customFormat="1" ht="13.5" thickTop="1" thickBot="1"/>
    <row r="14897" s="32" customFormat="1" ht="13.5" thickTop="1" thickBot="1"/>
    <row r="14898" s="32" customFormat="1" ht="13.5" thickTop="1" thickBot="1"/>
    <row r="14899" s="32" customFormat="1" ht="13.5" thickTop="1" thickBot="1"/>
    <row r="14900" s="32" customFormat="1" ht="13.5" thickTop="1" thickBot="1"/>
    <row r="14901" s="32" customFormat="1" ht="13.5" thickTop="1" thickBot="1"/>
    <row r="14902" s="32" customFormat="1" ht="13.5" thickTop="1" thickBot="1"/>
    <row r="14903" s="32" customFormat="1" ht="13.5" thickTop="1" thickBot="1"/>
    <row r="14904" s="32" customFormat="1" ht="13.5" thickTop="1" thickBot="1"/>
    <row r="14905" s="32" customFormat="1" ht="13.5" thickTop="1" thickBot="1"/>
    <row r="14906" s="32" customFormat="1" ht="13.5" thickTop="1" thickBot="1"/>
    <row r="14907" s="32" customFormat="1" ht="13.5" thickTop="1" thickBot="1"/>
    <row r="14908" s="32" customFormat="1" ht="13" thickTop="1"/>
    <row r="14909" s="32" customFormat="1"/>
    <row r="14910" s="32" customFormat="1"/>
    <row r="14911" s="32" customFormat="1"/>
    <row r="14912" s="32" customFormat="1"/>
    <row r="14913" s="32" customFormat="1"/>
    <row r="14914" s="32" customFormat="1"/>
    <row r="14915" s="32" customFormat="1"/>
    <row r="14916" s="32" customFormat="1"/>
    <row r="14917" s="32" customFormat="1"/>
    <row r="14918" s="32" customFormat="1"/>
    <row r="14919" s="32" customFormat="1"/>
    <row r="14920" s="32" customFormat="1"/>
    <row r="14921" s="32" customFormat="1" ht="13" thickBot="1"/>
    <row r="14922" s="32" customFormat="1" ht="13.5" thickTop="1" thickBot="1"/>
    <row r="14923" s="32" customFormat="1" ht="13.5" thickTop="1" thickBot="1"/>
    <row r="14924" s="32" customFormat="1" ht="13.5" thickTop="1" thickBot="1"/>
    <row r="14925" s="32" customFormat="1" ht="13.5" thickTop="1" thickBot="1"/>
    <row r="14926" s="32" customFormat="1" ht="13.5" thickTop="1" thickBot="1"/>
    <row r="14927" s="32" customFormat="1" ht="13.5" thickTop="1" thickBot="1"/>
    <row r="14928" s="32" customFormat="1" ht="13.5" thickTop="1" thickBot="1"/>
    <row r="14929" s="32" customFormat="1" ht="13.5" thickTop="1" thickBot="1"/>
    <row r="14930" s="32" customFormat="1" ht="13.5" thickTop="1" thickBot="1"/>
    <row r="14931" s="32" customFormat="1" ht="13.5" thickTop="1" thickBot="1"/>
    <row r="14932" s="32" customFormat="1" ht="13.5" thickTop="1" thickBot="1"/>
    <row r="14933" s="32" customFormat="1" ht="13.5" thickTop="1" thickBot="1"/>
    <row r="14934" s="32" customFormat="1" ht="13.5" thickTop="1" thickBot="1"/>
    <row r="14935" s="32" customFormat="1" ht="13.5" thickTop="1" thickBot="1"/>
    <row r="14936" s="32" customFormat="1" ht="13.5" thickTop="1" thickBot="1"/>
    <row r="14937" s="32" customFormat="1" ht="13.5" thickTop="1" thickBot="1"/>
    <row r="14938" s="32" customFormat="1" ht="13.5" thickTop="1" thickBot="1"/>
    <row r="14939" s="32" customFormat="1" ht="13.5" thickTop="1" thickBot="1"/>
    <row r="14940" s="32" customFormat="1" ht="13.5" thickTop="1" thickBot="1"/>
    <row r="14941" s="32" customFormat="1" ht="13.5" thickTop="1" thickBot="1"/>
    <row r="14942" s="32" customFormat="1" ht="13.5" thickTop="1" thickBot="1"/>
    <row r="14943" s="32" customFormat="1" ht="13.5" thickTop="1" thickBot="1"/>
    <row r="14944" s="32" customFormat="1" ht="13.5" thickTop="1" thickBot="1"/>
    <row r="14945" s="32" customFormat="1" ht="13.5" thickTop="1" thickBot="1"/>
    <row r="14946" s="32" customFormat="1" ht="13.5" thickTop="1" thickBot="1"/>
    <row r="14947" s="32" customFormat="1" ht="13.5" thickTop="1" thickBot="1"/>
    <row r="14948" s="32" customFormat="1" ht="13.5" thickTop="1" thickBot="1"/>
    <row r="14949" s="32" customFormat="1" ht="13.5" thickTop="1" thickBot="1"/>
    <row r="14950" s="32" customFormat="1" ht="13.5" thickTop="1" thickBot="1"/>
    <row r="14951" s="32" customFormat="1" ht="13.5" thickTop="1" thickBot="1"/>
    <row r="14952" s="32" customFormat="1" ht="13.5" thickTop="1" thickBot="1"/>
    <row r="14953" s="32" customFormat="1" ht="13.5" thickTop="1" thickBot="1"/>
    <row r="14954" s="32" customFormat="1" ht="13.5" thickTop="1" thickBot="1"/>
    <row r="14955" s="32" customFormat="1" ht="13.5" thickTop="1" thickBot="1"/>
    <row r="14956" s="32" customFormat="1" ht="13.5" thickTop="1" thickBot="1"/>
    <row r="14957" s="32" customFormat="1" ht="13.5" thickTop="1" thickBot="1"/>
    <row r="14958" s="32" customFormat="1" ht="13.5" thickTop="1" thickBot="1"/>
    <row r="14959" s="32" customFormat="1" ht="13.5" thickTop="1" thickBot="1"/>
    <row r="14960" s="32" customFormat="1" ht="13.5" thickTop="1" thickBot="1"/>
    <row r="14961" s="32" customFormat="1" ht="13.5" thickTop="1" thickBot="1"/>
    <row r="14962" s="32" customFormat="1" ht="13.5" thickTop="1" thickBot="1"/>
    <row r="14963" s="32" customFormat="1" ht="13.5" thickTop="1" thickBot="1"/>
    <row r="14964" s="32" customFormat="1" ht="13.5" thickTop="1" thickBot="1"/>
    <row r="14965" s="32" customFormat="1" ht="13.5" thickTop="1" thickBot="1"/>
    <row r="14966" s="32" customFormat="1" ht="13.5" thickTop="1" thickBot="1"/>
    <row r="14967" s="32" customFormat="1" ht="13.5" thickTop="1" thickBot="1"/>
    <row r="14968" s="32" customFormat="1" ht="13.5" thickTop="1" thickBot="1"/>
    <row r="14969" s="32" customFormat="1" ht="13.5" thickTop="1" thickBot="1"/>
    <row r="14970" s="32" customFormat="1" ht="13.5" thickTop="1" thickBot="1"/>
    <row r="14971" s="32" customFormat="1" ht="13.5" thickTop="1" thickBot="1"/>
    <row r="14972" s="32" customFormat="1" ht="13.5" thickTop="1" thickBot="1"/>
    <row r="14973" s="32" customFormat="1" ht="13.5" thickTop="1" thickBot="1"/>
    <row r="14974" s="32" customFormat="1" ht="13.5" thickTop="1" thickBot="1"/>
    <row r="14975" s="32" customFormat="1" ht="13.5" thickTop="1" thickBot="1"/>
    <row r="14976" s="32" customFormat="1" ht="13.5" thickTop="1" thickBot="1"/>
    <row r="14977" s="32" customFormat="1" ht="13.5" thickTop="1" thickBot="1"/>
    <row r="14978" s="32" customFormat="1" ht="13" thickTop="1"/>
    <row r="14979" s="32" customFormat="1"/>
    <row r="14980" s="32" customFormat="1"/>
    <row r="14981" s="32" customFormat="1"/>
    <row r="14982" s="32" customFormat="1"/>
    <row r="14983" s="32" customFormat="1"/>
    <row r="14984" s="32" customFormat="1"/>
    <row r="14985" s="32" customFormat="1"/>
    <row r="14986" s="32" customFormat="1"/>
    <row r="14987" s="32" customFormat="1"/>
    <row r="14988" s="32" customFormat="1"/>
    <row r="14989" s="32" customFormat="1"/>
    <row r="14990" s="32" customFormat="1"/>
    <row r="14991" s="32" customFormat="1" ht="13" thickBot="1"/>
    <row r="14992" s="32" customFormat="1" ht="13.5" thickTop="1" thickBot="1"/>
    <row r="14993" s="32" customFormat="1" ht="13.5" thickTop="1" thickBot="1"/>
    <row r="14994" s="32" customFormat="1" ht="13.5" thickTop="1" thickBot="1"/>
    <row r="14995" s="32" customFormat="1" ht="13.5" thickTop="1" thickBot="1"/>
    <row r="14996" s="32" customFormat="1" ht="13.5" thickTop="1" thickBot="1"/>
    <row r="14997" s="32" customFormat="1" ht="13.5" thickTop="1" thickBot="1"/>
    <row r="14998" s="32" customFormat="1" ht="13.5" thickTop="1" thickBot="1"/>
    <row r="14999" s="32" customFormat="1" ht="13.5" thickTop="1" thickBot="1"/>
    <row r="15000" s="32" customFormat="1" ht="13.5" thickTop="1" thickBot="1"/>
    <row r="15001" s="32" customFormat="1" ht="13.5" thickTop="1" thickBot="1"/>
    <row r="15002" s="32" customFormat="1" ht="13.5" thickTop="1" thickBot="1"/>
    <row r="15003" s="32" customFormat="1" ht="13.5" thickTop="1" thickBot="1"/>
    <row r="15004" s="32" customFormat="1" ht="13.5" thickTop="1" thickBot="1"/>
    <row r="15005" s="32" customFormat="1" ht="13.5" thickTop="1" thickBot="1"/>
    <row r="15006" s="32" customFormat="1" ht="13.5" thickTop="1" thickBot="1"/>
    <row r="15007" s="32" customFormat="1" ht="13.5" thickTop="1" thickBot="1"/>
    <row r="15008" s="32" customFormat="1" ht="13.5" thickTop="1" thickBot="1"/>
    <row r="15009" s="32" customFormat="1" ht="13.5" thickTop="1" thickBot="1"/>
    <row r="15010" s="32" customFormat="1" ht="13.5" thickTop="1" thickBot="1"/>
    <row r="15011" s="32" customFormat="1" ht="13.5" thickTop="1" thickBot="1"/>
    <row r="15012" s="32" customFormat="1" ht="13.5" thickTop="1" thickBot="1"/>
    <row r="15013" s="32" customFormat="1" ht="13.5" thickTop="1" thickBot="1"/>
    <row r="15014" s="32" customFormat="1" ht="13.5" thickTop="1" thickBot="1"/>
    <row r="15015" s="32" customFormat="1" ht="13.5" thickTop="1" thickBot="1"/>
    <row r="15016" s="32" customFormat="1" ht="13.5" thickTop="1" thickBot="1"/>
    <row r="15017" s="32" customFormat="1" ht="13.5" thickTop="1" thickBot="1"/>
    <row r="15018" s="32" customFormat="1" ht="13.5" thickTop="1" thickBot="1"/>
    <row r="15019" s="32" customFormat="1" ht="13.5" thickTop="1" thickBot="1"/>
    <row r="15020" s="32" customFormat="1" ht="13.5" thickTop="1" thickBot="1"/>
    <row r="15021" s="32" customFormat="1" ht="13.5" thickTop="1" thickBot="1"/>
    <row r="15022" s="32" customFormat="1" ht="13.5" thickTop="1" thickBot="1"/>
    <row r="15023" s="32" customFormat="1" ht="13.5" thickTop="1" thickBot="1"/>
    <row r="15024" s="32" customFormat="1" ht="13.5" thickTop="1" thickBot="1"/>
    <row r="15025" s="32" customFormat="1" ht="13.5" thickTop="1" thickBot="1"/>
    <row r="15026" s="32" customFormat="1" ht="13.5" thickTop="1" thickBot="1"/>
    <row r="15027" s="32" customFormat="1" ht="13.5" thickTop="1" thickBot="1"/>
    <row r="15028" s="32" customFormat="1" ht="13.5" thickTop="1" thickBot="1"/>
    <row r="15029" s="32" customFormat="1" ht="13.5" thickTop="1" thickBot="1"/>
    <row r="15030" s="32" customFormat="1" ht="13.5" thickTop="1" thickBot="1"/>
    <row r="15031" s="32" customFormat="1" ht="13.5" thickTop="1" thickBot="1"/>
    <row r="15032" s="32" customFormat="1" ht="13.5" thickTop="1" thickBot="1"/>
    <row r="15033" s="32" customFormat="1" ht="13.5" thickTop="1" thickBot="1"/>
    <row r="15034" s="32" customFormat="1" ht="13.5" thickTop="1" thickBot="1"/>
    <row r="15035" s="32" customFormat="1" ht="13.5" thickTop="1" thickBot="1"/>
    <row r="15036" s="32" customFormat="1" ht="13.5" thickTop="1" thickBot="1"/>
    <row r="15037" s="32" customFormat="1" ht="13.5" thickTop="1" thickBot="1"/>
    <row r="15038" s="32" customFormat="1" ht="13.5" thickTop="1" thickBot="1"/>
    <row r="15039" s="32" customFormat="1" ht="13.5" thickTop="1" thickBot="1"/>
    <row r="15040" s="32" customFormat="1" ht="13.5" thickTop="1" thickBot="1"/>
    <row r="15041" s="32" customFormat="1" ht="13.5" thickTop="1" thickBot="1"/>
    <row r="15042" s="32" customFormat="1" ht="13.5" thickTop="1" thickBot="1"/>
    <row r="15043" s="32" customFormat="1" ht="13.5" thickTop="1" thickBot="1"/>
    <row r="15044" s="32" customFormat="1" ht="13.5" thickTop="1" thickBot="1"/>
    <row r="15045" s="32" customFormat="1" ht="13.5" thickTop="1" thickBot="1"/>
    <row r="15046" s="32" customFormat="1" ht="13.5" thickTop="1" thickBot="1"/>
    <row r="15047" s="32" customFormat="1" ht="13.5" thickTop="1" thickBot="1"/>
    <row r="15048" s="32" customFormat="1" ht="13" thickTop="1"/>
    <row r="15049" s="32" customFormat="1"/>
    <row r="15050" s="32" customFormat="1"/>
    <row r="15051" s="32" customFormat="1"/>
    <row r="15052" s="32" customFormat="1"/>
    <row r="15053" s="32" customFormat="1"/>
    <row r="15054" s="32" customFormat="1"/>
    <row r="15055" s="32" customFormat="1"/>
    <row r="15056" s="32" customFormat="1"/>
    <row r="15057" s="32" customFormat="1"/>
    <row r="15058" s="32" customFormat="1"/>
    <row r="15059" s="32" customFormat="1"/>
    <row r="15060" s="32" customFormat="1"/>
    <row r="15061" s="32" customFormat="1" ht="13" thickBot="1"/>
    <row r="15062" s="32" customFormat="1" ht="13.5" thickTop="1" thickBot="1"/>
    <row r="15063" s="32" customFormat="1" ht="13.5" thickTop="1" thickBot="1"/>
    <row r="15064" s="32" customFormat="1" ht="13.5" thickTop="1" thickBot="1"/>
    <row r="15065" s="32" customFormat="1" ht="13.5" thickTop="1" thickBot="1"/>
    <row r="15066" s="32" customFormat="1" ht="13.5" thickTop="1" thickBot="1"/>
    <row r="15067" s="32" customFormat="1" ht="13.5" thickTop="1" thickBot="1"/>
    <row r="15068" s="32" customFormat="1" ht="13.5" thickTop="1" thickBot="1"/>
    <row r="15069" s="32" customFormat="1" ht="13.5" thickTop="1" thickBot="1"/>
    <row r="15070" s="32" customFormat="1" ht="13.5" thickTop="1" thickBot="1"/>
    <row r="15071" s="32" customFormat="1" ht="13.5" thickTop="1" thickBot="1"/>
    <row r="15072" s="32" customFormat="1" ht="13.5" thickTop="1" thickBot="1"/>
    <row r="15073" s="32" customFormat="1" ht="13.5" thickTop="1" thickBot="1"/>
    <row r="15074" s="32" customFormat="1" ht="13.5" thickTop="1" thickBot="1"/>
    <row r="15075" s="32" customFormat="1" ht="13.5" thickTop="1" thickBot="1"/>
    <row r="15076" s="32" customFormat="1" ht="13.5" thickTop="1" thickBot="1"/>
    <row r="15077" s="32" customFormat="1" ht="13.5" thickTop="1" thickBot="1"/>
    <row r="15078" s="32" customFormat="1" ht="13.5" thickTop="1" thickBot="1"/>
    <row r="15079" s="32" customFormat="1" ht="13.5" thickTop="1" thickBot="1"/>
    <row r="15080" s="32" customFormat="1" ht="13.5" thickTop="1" thickBot="1"/>
    <row r="15081" s="32" customFormat="1" ht="13.5" thickTop="1" thickBot="1"/>
    <row r="15082" s="32" customFormat="1" ht="13.5" thickTop="1" thickBot="1"/>
    <row r="15083" s="32" customFormat="1" ht="13.5" thickTop="1" thickBot="1"/>
    <row r="15084" s="32" customFormat="1" ht="13.5" thickTop="1" thickBot="1"/>
    <row r="15085" s="32" customFormat="1" ht="13.5" thickTop="1" thickBot="1"/>
    <row r="15086" s="32" customFormat="1" ht="13.5" thickTop="1" thickBot="1"/>
    <row r="15087" s="32" customFormat="1" ht="13.5" thickTop="1" thickBot="1"/>
    <row r="15088" s="32" customFormat="1" ht="13.5" thickTop="1" thickBot="1"/>
    <row r="15089" s="32" customFormat="1" ht="13.5" thickTop="1" thickBot="1"/>
    <row r="15090" s="32" customFormat="1" ht="13.5" thickTop="1" thickBot="1"/>
    <row r="15091" s="32" customFormat="1" ht="13.5" thickTop="1" thickBot="1"/>
    <row r="15092" s="32" customFormat="1" ht="13.5" thickTop="1" thickBot="1"/>
    <row r="15093" s="32" customFormat="1" ht="13.5" thickTop="1" thickBot="1"/>
    <row r="15094" s="32" customFormat="1" ht="13.5" thickTop="1" thickBot="1"/>
    <row r="15095" s="32" customFormat="1" ht="13.5" thickTop="1" thickBot="1"/>
    <row r="15096" s="32" customFormat="1" ht="13.5" thickTop="1" thickBot="1"/>
    <row r="15097" s="32" customFormat="1" ht="13.5" thickTop="1" thickBot="1"/>
    <row r="15098" s="32" customFormat="1" ht="13.5" thickTop="1" thickBot="1"/>
    <row r="15099" s="32" customFormat="1" ht="13.5" thickTop="1" thickBot="1"/>
    <row r="15100" s="32" customFormat="1" ht="13.5" thickTop="1" thickBot="1"/>
    <row r="15101" s="32" customFormat="1" ht="13.5" thickTop="1" thickBot="1"/>
    <row r="15102" s="32" customFormat="1" ht="13.5" thickTop="1" thickBot="1"/>
    <row r="15103" s="32" customFormat="1" ht="13.5" thickTop="1" thickBot="1"/>
    <row r="15104" s="32" customFormat="1" ht="13.5" thickTop="1" thickBot="1"/>
    <row r="15105" s="32" customFormat="1" ht="13.5" thickTop="1" thickBot="1"/>
    <row r="15106" s="32" customFormat="1" ht="13.5" thickTop="1" thickBot="1"/>
    <row r="15107" s="32" customFormat="1" ht="13.5" thickTop="1" thickBot="1"/>
    <row r="15108" s="32" customFormat="1" ht="13.5" thickTop="1" thickBot="1"/>
    <row r="15109" s="32" customFormat="1" ht="13.5" thickTop="1" thickBot="1"/>
    <row r="15110" s="32" customFormat="1" ht="13.5" thickTop="1" thickBot="1"/>
    <row r="15111" s="32" customFormat="1" ht="13.5" thickTop="1" thickBot="1"/>
    <row r="15112" s="32" customFormat="1" ht="13.5" thickTop="1" thickBot="1"/>
    <row r="15113" s="32" customFormat="1" ht="13.5" thickTop="1" thickBot="1"/>
    <row r="15114" s="32" customFormat="1" ht="13.5" thickTop="1" thickBot="1"/>
    <row r="15115" s="32" customFormat="1" ht="13.5" thickTop="1" thickBot="1"/>
    <row r="15116" s="32" customFormat="1" ht="13.5" thickTop="1" thickBot="1"/>
    <row r="15117" s="32" customFormat="1" ht="13.5" thickTop="1" thickBot="1"/>
    <row r="15118" s="32" customFormat="1" ht="13" thickTop="1"/>
    <row r="15119" s="32" customFormat="1"/>
    <row r="15120" s="32" customFormat="1"/>
    <row r="15121" s="32" customFormat="1"/>
    <row r="15122" s="32" customFormat="1"/>
    <row r="15123" s="32" customFormat="1"/>
    <row r="15124" s="32" customFormat="1"/>
    <row r="15125" s="32" customFormat="1"/>
    <row r="15126" s="32" customFormat="1"/>
    <row r="15127" s="32" customFormat="1"/>
    <row r="15128" s="32" customFormat="1"/>
    <row r="15129" s="32" customFormat="1"/>
    <row r="15130" s="32" customFormat="1"/>
    <row r="15131" s="32" customFormat="1" ht="13" thickBot="1"/>
    <row r="15132" s="32" customFormat="1" ht="13.5" thickTop="1" thickBot="1"/>
    <row r="15133" s="32" customFormat="1" ht="13.5" thickTop="1" thickBot="1"/>
    <row r="15134" s="32" customFormat="1" ht="13.5" thickTop="1" thickBot="1"/>
    <row r="15135" s="32" customFormat="1" ht="13.5" thickTop="1" thickBot="1"/>
    <row r="15136" s="32" customFormat="1" ht="13.5" thickTop="1" thickBot="1"/>
    <row r="15137" s="32" customFormat="1" ht="13.5" thickTop="1" thickBot="1"/>
    <row r="15138" s="32" customFormat="1" ht="13.5" thickTop="1" thickBot="1"/>
    <row r="15139" s="32" customFormat="1" ht="13.5" thickTop="1" thickBot="1"/>
    <row r="15140" s="32" customFormat="1" ht="13.5" thickTop="1" thickBot="1"/>
    <row r="15141" s="32" customFormat="1" ht="13.5" thickTop="1" thickBot="1"/>
    <row r="15142" s="32" customFormat="1" ht="13.5" thickTop="1" thickBot="1"/>
    <row r="15143" s="32" customFormat="1" ht="13.5" thickTop="1" thickBot="1"/>
    <row r="15144" s="32" customFormat="1" ht="13.5" thickTop="1" thickBot="1"/>
    <row r="15145" s="32" customFormat="1" ht="13.5" thickTop="1" thickBot="1"/>
    <row r="15146" s="32" customFormat="1" ht="13.5" thickTop="1" thickBot="1"/>
    <row r="15147" s="32" customFormat="1" ht="13.5" thickTop="1" thickBot="1"/>
    <row r="15148" s="32" customFormat="1" ht="13.5" thickTop="1" thickBot="1"/>
    <row r="15149" s="32" customFormat="1" ht="13.5" thickTop="1" thickBot="1"/>
    <row r="15150" s="32" customFormat="1" ht="13.5" thickTop="1" thickBot="1"/>
    <row r="15151" s="32" customFormat="1" ht="13.5" thickTop="1" thickBot="1"/>
    <row r="15152" s="32" customFormat="1" ht="13.5" thickTop="1" thickBot="1"/>
    <row r="15153" s="32" customFormat="1" ht="13.5" thickTop="1" thickBot="1"/>
    <row r="15154" s="32" customFormat="1" ht="13.5" thickTop="1" thickBot="1"/>
    <row r="15155" s="32" customFormat="1" ht="13.5" thickTop="1" thickBot="1"/>
    <row r="15156" s="32" customFormat="1" ht="13.5" thickTop="1" thickBot="1"/>
    <row r="15157" s="32" customFormat="1" ht="13.5" thickTop="1" thickBot="1"/>
    <row r="15158" s="32" customFormat="1" ht="13.5" thickTop="1" thickBot="1"/>
    <row r="15159" s="32" customFormat="1" ht="13.5" thickTop="1" thickBot="1"/>
    <row r="15160" s="32" customFormat="1" ht="13.5" thickTop="1" thickBot="1"/>
    <row r="15161" s="32" customFormat="1" ht="13.5" thickTop="1" thickBot="1"/>
    <row r="15162" s="32" customFormat="1" ht="13.5" thickTop="1" thickBot="1"/>
    <row r="15163" s="32" customFormat="1" ht="13.5" thickTop="1" thickBot="1"/>
    <row r="15164" s="32" customFormat="1" ht="13.5" thickTop="1" thickBot="1"/>
    <row r="15165" s="32" customFormat="1" ht="13.5" thickTop="1" thickBot="1"/>
    <row r="15166" s="32" customFormat="1" ht="13.5" thickTop="1" thickBot="1"/>
    <row r="15167" s="32" customFormat="1" ht="13.5" thickTop="1" thickBot="1"/>
    <row r="15168" s="32" customFormat="1" ht="13.5" thickTop="1" thickBot="1"/>
    <row r="15169" s="32" customFormat="1" ht="13.5" thickTop="1" thickBot="1"/>
    <row r="15170" s="32" customFormat="1" ht="13.5" thickTop="1" thickBot="1"/>
    <row r="15171" s="32" customFormat="1" ht="13.5" thickTop="1" thickBot="1"/>
    <row r="15172" s="32" customFormat="1" ht="13.5" thickTop="1" thickBot="1"/>
    <row r="15173" s="32" customFormat="1" ht="13.5" thickTop="1" thickBot="1"/>
    <row r="15174" s="32" customFormat="1" ht="13.5" thickTop="1" thickBot="1"/>
    <row r="15175" s="32" customFormat="1" ht="13.5" thickTop="1" thickBot="1"/>
    <row r="15176" s="32" customFormat="1" ht="13.5" thickTop="1" thickBot="1"/>
    <row r="15177" s="32" customFormat="1" ht="13.5" thickTop="1" thickBot="1"/>
    <row r="15178" s="32" customFormat="1" ht="13.5" thickTop="1" thickBot="1"/>
    <row r="15179" s="32" customFormat="1" ht="13.5" thickTop="1" thickBot="1"/>
    <row r="15180" s="32" customFormat="1" ht="13.5" thickTop="1" thickBot="1"/>
    <row r="15181" s="32" customFormat="1" ht="13.5" thickTop="1" thickBot="1"/>
    <row r="15182" s="32" customFormat="1" ht="13.5" thickTop="1" thickBot="1"/>
    <row r="15183" s="32" customFormat="1" ht="13.5" thickTop="1" thickBot="1"/>
    <row r="15184" s="32" customFormat="1" ht="13.5" thickTop="1" thickBot="1"/>
    <row r="15185" s="32" customFormat="1" ht="13.5" thickTop="1" thickBot="1"/>
    <row r="15186" s="32" customFormat="1" ht="13.5" thickTop="1" thickBot="1"/>
    <row r="15187" s="32" customFormat="1" ht="13.5" thickTop="1" thickBot="1"/>
    <row r="15188" s="32" customFormat="1" ht="13" thickTop="1"/>
    <row r="15189" s="32" customFormat="1"/>
    <row r="15190" s="32" customFormat="1"/>
    <row r="15191" s="32" customFormat="1"/>
    <row r="15192" s="32" customFormat="1"/>
    <row r="15193" s="32" customFormat="1"/>
    <row r="15194" s="32" customFormat="1"/>
    <row r="15195" s="32" customFormat="1"/>
    <row r="15196" s="32" customFormat="1"/>
    <row r="15197" s="32" customFormat="1"/>
    <row r="15198" s="32" customFormat="1"/>
    <row r="15199" s="32" customFormat="1"/>
    <row r="15200" s="32" customFormat="1"/>
    <row r="15201" s="32" customFormat="1" ht="13" thickBot="1"/>
    <row r="15202" s="32" customFormat="1" ht="13.5" thickTop="1" thickBot="1"/>
    <row r="15203" s="32" customFormat="1" ht="13.5" thickTop="1" thickBot="1"/>
    <row r="15204" s="32" customFormat="1" ht="13.5" thickTop="1" thickBot="1"/>
    <row r="15205" s="32" customFormat="1" ht="13.5" thickTop="1" thickBot="1"/>
    <row r="15206" s="32" customFormat="1" ht="13.5" thickTop="1" thickBot="1"/>
    <row r="15207" s="32" customFormat="1" ht="13.5" thickTop="1" thickBot="1"/>
    <row r="15208" s="32" customFormat="1" ht="13.5" thickTop="1" thickBot="1"/>
    <row r="15209" s="32" customFormat="1" ht="13.5" thickTop="1" thickBot="1"/>
    <row r="15210" s="32" customFormat="1" ht="13.5" thickTop="1" thickBot="1"/>
    <row r="15211" s="32" customFormat="1" ht="13.5" thickTop="1" thickBot="1"/>
    <row r="15212" s="32" customFormat="1" ht="13.5" thickTop="1" thickBot="1"/>
    <row r="15213" s="32" customFormat="1" ht="13.5" thickTop="1" thickBot="1"/>
    <row r="15214" s="32" customFormat="1" ht="13.5" thickTop="1" thickBot="1"/>
    <row r="15215" s="32" customFormat="1" ht="13.5" thickTop="1" thickBot="1"/>
    <row r="15216" s="32" customFormat="1" ht="13.5" thickTop="1" thickBot="1"/>
    <row r="15217" s="32" customFormat="1" ht="13.5" thickTop="1" thickBot="1"/>
    <row r="15218" s="32" customFormat="1" ht="13.5" thickTop="1" thickBot="1"/>
    <row r="15219" s="32" customFormat="1" ht="13.5" thickTop="1" thickBot="1"/>
    <row r="15220" s="32" customFormat="1" ht="13.5" thickTop="1" thickBot="1"/>
    <row r="15221" s="32" customFormat="1" ht="13.5" thickTop="1" thickBot="1"/>
    <row r="15222" s="32" customFormat="1" ht="13.5" thickTop="1" thickBot="1"/>
    <row r="15223" s="32" customFormat="1" ht="13.5" thickTop="1" thickBot="1"/>
    <row r="15224" s="32" customFormat="1" ht="13.5" thickTop="1" thickBot="1"/>
    <row r="15225" s="32" customFormat="1" ht="13.5" thickTop="1" thickBot="1"/>
    <row r="15226" s="32" customFormat="1" ht="13.5" thickTop="1" thickBot="1"/>
    <row r="15227" s="32" customFormat="1" ht="13.5" thickTop="1" thickBot="1"/>
    <row r="15228" s="32" customFormat="1" ht="13.5" thickTop="1" thickBot="1"/>
    <row r="15229" s="32" customFormat="1" ht="13.5" thickTop="1" thickBot="1"/>
    <row r="15230" s="32" customFormat="1" ht="13.5" thickTop="1" thickBot="1"/>
    <row r="15231" s="32" customFormat="1" ht="13.5" thickTop="1" thickBot="1"/>
    <row r="15232" s="32" customFormat="1" ht="13.5" thickTop="1" thickBot="1"/>
    <row r="15233" s="32" customFormat="1" ht="13.5" thickTop="1" thickBot="1"/>
    <row r="15234" s="32" customFormat="1" ht="13.5" thickTop="1" thickBot="1"/>
    <row r="15235" s="32" customFormat="1" ht="13.5" thickTop="1" thickBot="1"/>
    <row r="15236" s="32" customFormat="1" ht="13.5" thickTop="1" thickBot="1"/>
    <row r="15237" s="32" customFormat="1" ht="13.5" thickTop="1" thickBot="1"/>
    <row r="15238" s="32" customFormat="1" ht="13.5" thickTop="1" thickBot="1"/>
    <row r="15239" s="32" customFormat="1" ht="13.5" thickTop="1" thickBot="1"/>
    <row r="15240" s="32" customFormat="1" ht="13.5" thickTop="1" thickBot="1"/>
    <row r="15241" s="32" customFormat="1" ht="13.5" thickTop="1" thickBot="1"/>
    <row r="15242" s="32" customFormat="1" ht="13.5" thickTop="1" thickBot="1"/>
    <row r="15243" s="32" customFormat="1" ht="13.5" thickTop="1" thickBot="1"/>
    <row r="15244" s="32" customFormat="1" ht="13.5" thickTop="1" thickBot="1"/>
    <row r="15245" s="32" customFormat="1" ht="13.5" thickTop="1" thickBot="1"/>
    <row r="15246" s="32" customFormat="1" ht="13.5" thickTop="1" thickBot="1"/>
    <row r="15247" s="32" customFormat="1" ht="13.5" thickTop="1" thickBot="1"/>
    <row r="15248" s="32" customFormat="1" ht="13.5" thickTop="1" thickBot="1"/>
    <row r="15249" s="32" customFormat="1" ht="13.5" thickTop="1" thickBot="1"/>
    <row r="15250" s="32" customFormat="1" ht="13.5" thickTop="1" thickBot="1"/>
    <row r="15251" s="32" customFormat="1" ht="13.5" thickTop="1" thickBot="1"/>
    <row r="15252" s="32" customFormat="1" ht="13.5" thickTop="1" thickBot="1"/>
    <row r="15253" s="32" customFormat="1" ht="13.5" thickTop="1" thickBot="1"/>
    <row r="15254" s="32" customFormat="1" ht="13.5" thickTop="1" thickBot="1"/>
    <row r="15255" s="32" customFormat="1" ht="13.5" thickTop="1" thickBot="1"/>
    <row r="15256" s="32" customFormat="1" ht="13.5" thickTop="1" thickBot="1"/>
    <row r="15257" s="32" customFormat="1" ht="13.5" thickTop="1" thickBot="1"/>
    <row r="15258" s="32" customFormat="1" ht="13" thickTop="1"/>
    <row r="15259" s="32" customFormat="1"/>
    <row r="15260" s="32" customFormat="1"/>
    <row r="15261" s="32" customFormat="1"/>
    <row r="15262" s="32" customFormat="1"/>
    <row r="15263" s="32" customFormat="1"/>
    <row r="15264" s="32" customFormat="1"/>
    <row r="15265" s="32" customFormat="1"/>
    <row r="15266" s="32" customFormat="1"/>
    <row r="15267" s="32" customFormat="1"/>
    <row r="15268" s="32" customFormat="1"/>
    <row r="15269" s="32" customFormat="1"/>
    <row r="15270" s="32" customFormat="1"/>
    <row r="15271" s="32" customFormat="1" ht="13" thickBot="1"/>
    <row r="15272" s="32" customFormat="1" ht="13.5" thickTop="1" thickBot="1"/>
    <row r="15273" s="32" customFormat="1" ht="13.5" thickTop="1" thickBot="1"/>
    <row r="15274" s="32" customFormat="1" ht="13.5" thickTop="1" thickBot="1"/>
    <row r="15275" s="32" customFormat="1" ht="13.5" thickTop="1" thickBot="1"/>
    <row r="15276" s="32" customFormat="1" ht="13.5" thickTop="1" thickBot="1"/>
    <row r="15277" s="32" customFormat="1" ht="13.5" thickTop="1" thickBot="1"/>
    <row r="15278" s="32" customFormat="1" ht="13.5" thickTop="1" thickBot="1"/>
    <row r="15279" s="32" customFormat="1" ht="13.5" thickTop="1" thickBot="1"/>
    <row r="15280" s="32" customFormat="1" ht="13.5" thickTop="1" thickBot="1"/>
    <row r="15281" s="32" customFormat="1" ht="13.5" thickTop="1" thickBot="1"/>
    <row r="15282" s="32" customFormat="1" ht="13.5" thickTop="1" thickBot="1"/>
    <row r="15283" s="32" customFormat="1" ht="13.5" thickTop="1" thickBot="1"/>
    <row r="15284" s="32" customFormat="1" ht="13.5" thickTop="1" thickBot="1"/>
    <row r="15285" s="32" customFormat="1" ht="13.5" thickTop="1" thickBot="1"/>
    <row r="15286" s="32" customFormat="1" ht="13.5" thickTop="1" thickBot="1"/>
    <row r="15287" s="32" customFormat="1" ht="13.5" thickTop="1" thickBot="1"/>
    <row r="15288" s="32" customFormat="1" ht="13.5" thickTop="1" thickBot="1"/>
    <row r="15289" s="32" customFormat="1" ht="13.5" thickTop="1" thickBot="1"/>
    <row r="15290" s="32" customFormat="1" ht="13.5" thickTop="1" thickBot="1"/>
    <row r="15291" s="32" customFormat="1" ht="13.5" thickTop="1" thickBot="1"/>
    <row r="15292" s="32" customFormat="1" ht="13.5" thickTop="1" thickBot="1"/>
    <row r="15293" s="32" customFormat="1" ht="13.5" thickTop="1" thickBot="1"/>
    <row r="15294" s="32" customFormat="1" ht="13.5" thickTop="1" thickBot="1"/>
    <row r="15295" s="32" customFormat="1" ht="13.5" thickTop="1" thickBot="1"/>
    <row r="15296" s="32" customFormat="1" ht="13.5" thickTop="1" thickBot="1"/>
    <row r="15297" s="32" customFormat="1" ht="13.5" thickTop="1" thickBot="1"/>
    <row r="15298" s="32" customFormat="1" ht="13.5" thickTop="1" thickBot="1"/>
    <row r="15299" s="32" customFormat="1" ht="13.5" thickTop="1" thickBot="1"/>
    <row r="15300" s="32" customFormat="1" ht="13.5" thickTop="1" thickBot="1"/>
    <row r="15301" s="32" customFormat="1" ht="13.5" thickTop="1" thickBot="1"/>
    <row r="15302" s="32" customFormat="1" ht="13.5" thickTop="1" thickBot="1"/>
    <row r="15303" s="32" customFormat="1" ht="13.5" thickTop="1" thickBot="1"/>
    <row r="15304" s="32" customFormat="1" ht="13.5" thickTop="1" thickBot="1"/>
    <row r="15305" s="32" customFormat="1" ht="13.5" thickTop="1" thickBot="1"/>
    <row r="15306" s="32" customFormat="1" ht="13.5" thickTop="1" thickBot="1"/>
    <row r="15307" s="32" customFormat="1" ht="13.5" thickTop="1" thickBot="1"/>
    <row r="15308" s="32" customFormat="1" ht="13.5" thickTop="1" thickBot="1"/>
    <row r="15309" s="32" customFormat="1" ht="13.5" thickTop="1" thickBot="1"/>
    <row r="15310" s="32" customFormat="1" ht="13.5" thickTop="1" thickBot="1"/>
    <row r="15311" s="32" customFormat="1" ht="13.5" thickTop="1" thickBot="1"/>
    <row r="15312" s="32" customFormat="1" ht="13.5" thickTop="1" thickBot="1"/>
    <row r="15313" s="32" customFormat="1" ht="13.5" thickTop="1" thickBot="1"/>
    <row r="15314" s="32" customFormat="1" ht="13.5" thickTop="1" thickBot="1"/>
    <row r="15315" s="32" customFormat="1" ht="13.5" thickTop="1" thickBot="1"/>
    <row r="15316" s="32" customFormat="1" ht="13.5" thickTop="1" thickBot="1"/>
    <row r="15317" s="32" customFormat="1" ht="13.5" thickTop="1" thickBot="1"/>
    <row r="15318" s="32" customFormat="1" ht="13.5" thickTop="1" thickBot="1"/>
    <row r="15319" s="32" customFormat="1" ht="13.5" thickTop="1" thickBot="1"/>
    <row r="15320" s="32" customFormat="1" ht="13.5" thickTop="1" thickBot="1"/>
    <row r="15321" s="32" customFormat="1" ht="13.5" thickTop="1" thickBot="1"/>
    <row r="15322" s="32" customFormat="1" ht="13.5" thickTop="1" thickBot="1"/>
    <row r="15323" s="32" customFormat="1" ht="13.5" thickTop="1" thickBot="1"/>
    <row r="15324" s="32" customFormat="1" ht="13.5" thickTop="1" thickBot="1"/>
    <row r="15325" s="32" customFormat="1" ht="13.5" thickTop="1" thickBot="1"/>
    <row r="15326" s="32" customFormat="1" ht="13.5" thickTop="1" thickBot="1"/>
    <row r="15327" s="32" customFormat="1" ht="13.5" thickTop="1" thickBot="1"/>
    <row r="15328" s="32" customFormat="1" ht="13" thickTop="1"/>
    <row r="15329" s="32" customFormat="1"/>
    <row r="15330" s="32" customFormat="1"/>
    <row r="15331" s="32" customFormat="1"/>
    <row r="15332" s="32" customFormat="1"/>
    <row r="15333" s="32" customFormat="1"/>
    <row r="15334" s="32" customFormat="1"/>
    <row r="15335" s="32" customFormat="1"/>
    <row r="15336" s="32" customFormat="1"/>
    <row r="15337" s="32" customFormat="1"/>
    <row r="15338" s="32" customFormat="1"/>
    <row r="15339" s="32" customFormat="1"/>
    <row r="15340" s="32" customFormat="1"/>
    <row r="15341" s="32" customFormat="1" ht="13" thickBot="1"/>
    <row r="15342" s="32" customFormat="1" ht="13.5" thickTop="1" thickBot="1"/>
    <row r="15343" s="32" customFormat="1" ht="13.5" thickTop="1" thickBot="1"/>
    <row r="15344" s="32" customFormat="1" ht="13.5" thickTop="1" thickBot="1"/>
    <row r="15345" s="32" customFormat="1" ht="13.5" thickTop="1" thickBot="1"/>
    <row r="15346" s="32" customFormat="1" ht="13.5" thickTop="1" thickBot="1"/>
    <row r="15347" s="32" customFormat="1" ht="13.5" thickTop="1" thickBot="1"/>
    <row r="15348" s="32" customFormat="1" ht="13.5" thickTop="1" thickBot="1"/>
    <row r="15349" s="32" customFormat="1" ht="13.5" thickTop="1" thickBot="1"/>
    <row r="15350" s="32" customFormat="1" ht="13.5" thickTop="1" thickBot="1"/>
    <row r="15351" s="32" customFormat="1" ht="13.5" thickTop="1" thickBot="1"/>
    <row r="15352" s="32" customFormat="1" ht="13.5" thickTop="1" thickBot="1"/>
    <row r="15353" s="32" customFormat="1" ht="13.5" thickTop="1" thickBot="1"/>
    <row r="15354" s="32" customFormat="1" ht="13.5" thickTop="1" thickBot="1"/>
    <row r="15355" s="32" customFormat="1" ht="13.5" thickTop="1" thickBot="1"/>
    <row r="15356" s="32" customFormat="1" ht="13.5" thickTop="1" thickBot="1"/>
    <row r="15357" s="32" customFormat="1" ht="13.5" thickTop="1" thickBot="1"/>
    <row r="15358" s="32" customFormat="1" ht="13.5" thickTop="1" thickBot="1"/>
    <row r="15359" s="32" customFormat="1" ht="13.5" thickTop="1" thickBot="1"/>
    <row r="15360" s="32" customFormat="1" ht="13.5" thickTop="1" thickBot="1"/>
    <row r="15361" s="32" customFormat="1" ht="13.5" thickTop="1" thickBot="1"/>
    <row r="15362" s="32" customFormat="1" ht="13.5" thickTop="1" thickBot="1"/>
    <row r="15363" s="32" customFormat="1" ht="13.5" thickTop="1" thickBot="1"/>
    <row r="15364" s="32" customFormat="1" ht="13.5" thickTop="1" thickBot="1"/>
    <row r="15365" s="32" customFormat="1" ht="13.5" thickTop="1" thickBot="1"/>
    <row r="15366" s="32" customFormat="1" ht="13.5" thickTop="1" thickBot="1"/>
    <row r="15367" s="32" customFormat="1" ht="13.5" thickTop="1" thickBot="1"/>
    <row r="15368" s="32" customFormat="1" ht="13.5" thickTop="1" thickBot="1"/>
    <row r="15369" s="32" customFormat="1" ht="13.5" thickTop="1" thickBot="1"/>
    <row r="15370" s="32" customFormat="1" ht="13.5" thickTop="1" thickBot="1"/>
    <row r="15371" s="32" customFormat="1" ht="13.5" thickTop="1" thickBot="1"/>
    <row r="15372" s="32" customFormat="1" ht="13.5" thickTop="1" thickBot="1"/>
    <row r="15373" s="32" customFormat="1" ht="13.5" thickTop="1" thickBot="1"/>
    <row r="15374" s="32" customFormat="1" ht="13.5" thickTop="1" thickBot="1"/>
    <row r="15375" s="32" customFormat="1" ht="13.5" thickTop="1" thickBot="1"/>
    <row r="15376" s="32" customFormat="1" ht="13.5" thickTop="1" thickBot="1"/>
    <row r="15377" s="32" customFormat="1" ht="13.5" thickTop="1" thickBot="1"/>
    <row r="15378" s="32" customFormat="1" ht="13.5" thickTop="1" thickBot="1"/>
    <row r="15379" s="32" customFormat="1" ht="13.5" thickTop="1" thickBot="1"/>
    <row r="15380" s="32" customFormat="1" ht="13.5" thickTop="1" thickBot="1"/>
    <row r="15381" s="32" customFormat="1" ht="13.5" thickTop="1" thickBot="1"/>
    <row r="15382" s="32" customFormat="1" ht="13.5" thickTop="1" thickBot="1"/>
    <row r="15383" s="32" customFormat="1" ht="13.5" thickTop="1" thickBot="1"/>
    <row r="15384" s="32" customFormat="1" ht="13.5" thickTop="1" thickBot="1"/>
    <row r="15385" s="32" customFormat="1" ht="13.5" thickTop="1" thickBot="1"/>
    <row r="15386" s="32" customFormat="1" ht="13.5" thickTop="1" thickBot="1"/>
    <row r="15387" s="32" customFormat="1" ht="13.5" thickTop="1" thickBot="1"/>
    <row r="15388" s="32" customFormat="1" ht="13.5" thickTop="1" thickBot="1"/>
    <row r="15389" s="32" customFormat="1" ht="13.5" thickTop="1" thickBot="1"/>
    <row r="15390" s="32" customFormat="1" ht="13.5" thickTop="1" thickBot="1"/>
    <row r="15391" s="32" customFormat="1" ht="13.5" thickTop="1" thickBot="1"/>
    <row r="15392" s="32" customFormat="1" ht="13.5" thickTop="1" thickBot="1"/>
    <row r="15393" s="32" customFormat="1" ht="13.5" thickTop="1" thickBot="1"/>
    <row r="15394" s="32" customFormat="1" ht="13.5" thickTop="1" thickBot="1"/>
    <row r="15395" s="32" customFormat="1" ht="13.5" thickTop="1" thickBot="1"/>
    <row r="15396" s="32" customFormat="1" ht="13.5" thickTop="1" thickBot="1"/>
    <row r="15397" s="32" customFormat="1" ht="13.5" thickTop="1" thickBot="1"/>
    <row r="15398" s="32" customFormat="1" ht="13" thickTop="1"/>
    <row r="15399" s="32" customFormat="1"/>
    <row r="15400" s="32" customFormat="1"/>
    <row r="15401" s="32" customFormat="1"/>
    <row r="15402" s="32" customFormat="1"/>
    <row r="15403" s="32" customFormat="1"/>
    <row r="15404" s="32" customFormat="1"/>
    <row r="15405" s="32" customFormat="1"/>
    <row r="15406" s="32" customFormat="1"/>
    <row r="15407" s="32" customFormat="1"/>
    <row r="15408" s="32" customFormat="1"/>
    <row r="15409" s="32" customFormat="1"/>
    <row r="15410" s="32" customFormat="1"/>
    <row r="15411" s="32" customFormat="1" ht="13" thickBot="1"/>
    <row r="15412" s="32" customFormat="1" ht="13.5" thickTop="1" thickBot="1"/>
    <row r="15413" s="32" customFormat="1" ht="13.5" thickTop="1" thickBot="1"/>
    <row r="15414" s="32" customFormat="1" ht="13.5" thickTop="1" thickBot="1"/>
    <row r="15415" s="32" customFormat="1" ht="13.5" thickTop="1" thickBot="1"/>
    <row r="15416" s="32" customFormat="1" ht="13.5" thickTop="1" thickBot="1"/>
    <row r="15417" s="32" customFormat="1" ht="13.5" thickTop="1" thickBot="1"/>
    <row r="15418" s="32" customFormat="1" ht="13.5" thickTop="1" thickBot="1"/>
    <row r="15419" s="32" customFormat="1" ht="13.5" thickTop="1" thickBot="1"/>
    <row r="15420" s="32" customFormat="1" ht="13.5" thickTop="1" thickBot="1"/>
    <row r="15421" s="32" customFormat="1" ht="13.5" thickTop="1" thickBot="1"/>
    <row r="15422" s="32" customFormat="1" ht="13.5" thickTop="1" thickBot="1"/>
    <row r="15423" s="32" customFormat="1" ht="13.5" thickTop="1" thickBot="1"/>
    <row r="15424" s="32" customFormat="1" ht="13.5" thickTop="1" thickBot="1"/>
    <row r="15425" s="32" customFormat="1" ht="13.5" thickTop="1" thickBot="1"/>
    <row r="15426" s="32" customFormat="1" ht="13.5" thickTop="1" thickBot="1"/>
    <row r="15427" s="32" customFormat="1" ht="13.5" thickTop="1" thickBot="1"/>
    <row r="15428" s="32" customFormat="1" ht="13.5" thickTop="1" thickBot="1"/>
    <row r="15429" s="32" customFormat="1" ht="13.5" thickTop="1" thickBot="1"/>
    <row r="15430" s="32" customFormat="1" ht="13.5" thickTop="1" thickBot="1"/>
    <row r="15431" s="32" customFormat="1" ht="13.5" thickTop="1" thickBot="1"/>
    <row r="15432" s="32" customFormat="1" ht="13.5" thickTop="1" thickBot="1"/>
    <row r="15433" s="32" customFormat="1" ht="13.5" thickTop="1" thickBot="1"/>
    <row r="15434" s="32" customFormat="1" ht="13.5" thickTop="1" thickBot="1"/>
    <row r="15435" s="32" customFormat="1" ht="13.5" thickTop="1" thickBot="1"/>
    <row r="15436" s="32" customFormat="1" ht="13.5" thickTop="1" thickBot="1"/>
    <row r="15437" s="32" customFormat="1" ht="13.5" thickTop="1" thickBot="1"/>
    <row r="15438" s="32" customFormat="1" ht="13.5" thickTop="1" thickBot="1"/>
    <row r="15439" s="32" customFormat="1" ht="13.5" thickTop="1" thickBot="1"/>
    <row r="15440" s="32" customFormat="1" ht="13.5" thickTop="1" thickBot="1"/>
    <row r="15441" s="32" customFormat="1" ht="13.5" thickTop="1" thickBot="1"/>
    <row r="15442" s="32" customFormat="1" ht="13.5" thickTop="1" thickBot="1"/>
    <row r="15443" s="32" customFormat="1" ht="13.5" thickTop="1" thickBot="1"/>
    <row r="15444" s="32" customFormat="1" ht="13.5" thickTop="1" thickBot="1"/>
    <row r="15445" s="32" customFormat="1" ht="13.5" thickTop="1" thickBot="1"/>
    <row r="15446" s="32" customFormat="1" ht="13.5" thickTop="1" thickBot="1"/>
    <row r="15447" s="32" customFormat="1" ht="13.5" thickTop="1" thickBot="1"/>
    <row r="15448" s="32" customFormat="1" ht="13.5" thickTop="1" thickBot="1"/>
    <row r="15449" s="32" customFormat="1" ht="13.5" thickTop="1" thickBot="1"/>
    <row r="15450" s="32" customFormat="1" ht="13.5" thickTop="1" thickBot="1"/>
    <row r="15451" s="32" customFormat="1" ht="13.5" thickTop="1" thickBot="1"/>
    <row r="15452" s="32" customFormat="1" ht="13.5" thickTop="1" thickBot="1"/>
    <row r="15453" s="32" customFormat="1" ht="13.5" thickTop="1" thickBot="1"/>
    <row r="15454" s="32" customFormat="1" ht="13.5" thickTop="1" thickBot="1"/>
    <row r="15455" s="32" customFormat="1" ht="13.5" thickTop="1" thickBot="1"/>
    <row r="15456" s="32" customFormat="1" ht="13.5" thickTop="1" thickBot="1"/>
    <row r="15457" s="32" customFormat="1" ht="13.5" thickTop="1" thickBot="1"/>
    <row r="15458" s="32" customFormat="1" ht="13.5" thickTop="1" thickBot="1"/>
    <row r="15459" s="32" customFormat="1" ht="13.5" thickTop="1" thickBot="1"/>
    <row r="15460" s="32" customFormat="1" ht="13.5" thickTop="1" thickBot="1"/>
    <row r="15461" s="32" customFormat="1" ht="13.5" thickTop="1" thickBot="1"/>
    <row r="15462" s="32" customFormat="1" ht="13.5" thickTop="1" thickBot="1"/>
    <row r="15463" s="32" customFormat="1" ht="13.5" thickTop="1" thickBot="1"/>
    <row r="15464" s="32" customFormat="1" ht="13.5" thickTop="1" thickBot="1"/>
    <row r="15465" s="32" customFormat="1" ht="13.5" thickTop="1" thickBot="1"/>
    <row r="15466" s="32" customFormat="1" ht="13.5" thickTop="1" thickBot="1"/>
    <row r="15467" s="32" customFormat="1" ht="13.5" thickTop="1" thickBot="1"/>
    <row r="15468" s="32" customFormat="1" ht="13" thickTop="1"/>
    <row r="15469" s="32" customFormat="1"/>
    <row r="15470" s="32" customFormat="1"/>
    <row r="15471" s="32" customFormat="1"/>
    <row r="15472" s="32" customFormat="1"/>
    <row r="15473" s="32" customFormat="1"/>
    <row r="15474" s="32" customFormat="1"/>
    <row r="15475" s="32" customFormat="1"/>
    <row r="15476" s="32" customFormat="1"/>
    <row r="15477" s="32" customFormat="1"/>
    <row r="15478" s="32" customFormat="1"/>
    <row r="15479" s="32" customFormat="1"/>
    <row r="15480" s="32" customFormat="1"/>
    <row r="15481" s="32" customFormat="1" ht="13" thickBot="1"/>
    <row r="15482" s="32" customFormat="1" ht="13.5" thickTop="1" thickBot="1"/>
    <row r="15483" s="32" customFormat="1" ht="13.5" thickTop="1" thickBot="1"/>
    <row r="15484" s="32" customFormat="1" ht="13.5" thickTop="1" thickBot="1"/>
    <row r="15485" s="32" customFormat="1" ht="13.5" thickTop="1" thickBot="1"/>
    <row r="15486" s="32" customFormat="1" ht="13.5" thickTop="1" thickBot="1"/>
    <row r="15487" s="32" customFormat="1" ht="13.5" thickTop="1" thickBot="1"/>
    <row r="15488" s="32" customFormat="1" ht="13.5" thickTop="1" thickBot="1"/>
    <row r="15489" s="32" customFormat="1" ht="13.5" thickTop="1" thickBot="1"/>
    <row r="15490" s="32" customFormat="1" ht="13.5" thickTop="1" thickBot="1"/>
    <row r="15491" s="32" customFormat="1" ht="13.5" thickTop="1" thickBot="1"/>
    <row r="15492" s="32" customFormat="1" ht="13.5" thickTop="1" thickBot="1"/>
    <row r="15493" s="32" customFormat="1" ht="13.5" thickTop="1" thickBot="1"/>
    <row r="15494" s="32" customFormat="1" ht="13.5" thickTop="1" thickBot="1"/>
    <row r="15495" s="32" customFormat="1" ht="13.5" thickTop="1" thickBot="1"/>
    <row r="15496" s="32" customFormat="1" ht="13.5" thickTop="1" thickBot="1"/>
    <row r="15497" s="32" customFormat="1" ht="13.5" thickTop="1" thickBot="1"/>
    <row r="15498" s="32" customFormat="1" ht="13.5" thickTop="1" thickBot="1"/>
    <row r="15499" s="32" customFormat="1" ht="13.5" thickTop="1" thickBot="1"/>
    <row r="15500" s="32" customFormat="1" ht="13.5" thickTop="1" thickBot="1"/>
    <row r="15501" s="32" customFormat="1" ht="13.5" thickTop="1" thickBot="1"/>
    <row r="15502" s="32" customFormat="1" ht="13.5" thickTop="1" thickBot="1"/>
    <row r="15503" s="32" customFormat="1" ht="13.5" thickTop="1" thickBot="1"/>
    <row r="15504" s="32" customFormat="1" ht="13.5" thickTop="1" thickBot="1"/>
    <row r="15505" s="32" customFormat="1" ht="13.5" thickTop="1" thickBot="1"/>
    <row r="15506" s="32" customFormat="1" ht="13.5" thickTop="1" thickBot="1"/>
    <row r="15507" s="32" customFormat="1" ht="13.5" thickTop="1" thickBot="1"/>
    <row r="15508" s="32" customFormat="1" ht="13.5" thickTop="1" thickBot="1"/>
    <row r="15509" s="32" customFormat="1" ht="13.5" thickTop="1" thickBot="1"/>
    <row r="15510" s="32" customFormat="1" ht="13.5" thickTop="1" thickBot="1"/>
    <row r="15511" s="32" customFormat="1" ht="13.5" thickTop="1" thickBot="1"/>
    <row r="15512" s="32" customFormat="1" ht="13.5" thickTop="1" thickBot="1"/>
    <row r="15513" s="32" customFormat="1" ht="13.5" thickTop="1" thickBot="1"/>
    <row r="15514" s="32" customFormat="1" ht="13.5" thickTop="1" thickBot="1"/>
    <row r="15515" s="32" customFormat="1" ht="13.5" thickTop="1" thickBot="1"/>
    <row r="15516" s="32" customFormat="1" ht="13.5" thickTop="1" thickBot="1"/>
    <row r="15517" s="32" customFormat="1" ht="13.5" thickTop="1" thickBot="1"/>
    <row r="15518" s="32" customFormat="1" ht="13.5" thickTop="1" thickBot="1"/>
    <row r="15519" s="32" customFormat="1" ht="13.5" thickTop="1" thickBot="1"/>
    <row r="15520" s="32" customFormat="1" ht="13.5" thickTop="1" thickBot="1"/>
    <row r="15521" s="32" customFormat="1" ht="13.5" thickTop="1" thickBot="1"/>
    <row r="15522" s="32" customFormat="1" ht="13.5" thickTop="1" thickBot="1"/>
    <row r="15523" s="32" customFormat="1" ht="13.5" thickTop="1" thickBot="1"/>
    <row r="15524" s="32" customFormat="1" ht="13.5" thickTop="1" thickBot="1"/>
    <row r="15525" s="32" customFormat="1" ht="13.5" thickTop="1" thickBot="1"/>
    <row r="15526" s="32" customFormat="1" ht="13.5" thickTop="1" thickBot="1"/>
    <row r="15527" s="32" customFormat="1" ht="13.5" thickTop="1" thickBot="1"/>
    <row r="15528" s="32" customFormat="1" ht="13.5" thickTop="1" thickBot="1"/>
    <row r="15529" s="32" customFormat="1" ht="13.5" thickTop="1" thickBot="1"/>
    <row r="15530" s="32" customFormat="1" ht="13.5" thickTop="1" thickBot="1"/>
    <row r="15531" s="32" customFormat="1" ht="13.5" thickTop="1" thickBot="1"/>
    <row r="15532" s="32" customFormat="1" ht="13.5" thickTop="1" thickBot="1"/>
    <row r="15533" s="32" customFormat="1" ht="13.5" thickTop="1" thickBot="1"/>
    <row r="15534" s="32" customFormat="1" ht="13.5" thickTop="1" thickBot="1"/>
    <row r="15535" s="32" customFormat="1" ht="13.5" thickTop="1" thickBot="1"/>
    <row r="15536" s="32" customFormat="1" ht="13.5" thickTop="1" thickBot="1"/>
    <row r="15537" s="32" customFormat="1" ht="13.5" thickTop="1" thickBot="1"/>
    <row r="15538" s="32" customFormat="1" ht="13" thickTop="1"/>
    <row r="15539" s="32" customFormat="1"/>
    <row r="15540" s="32" customFormat="1"/>
    <row r="15541" s="32" customFormat="1"/>
    <row r="15542" s="32" customFormat="1"/>
    <row r="15543" s="32" customFormat="1"/>
    <row r="15544" s="32" customFormat="1"/>
    <row r="15545" s="32" customFormat="1"/>
    <row r="15546" s="32" customFormat="1"/>
    <row r="15547" s="32" customFormat="1"/>
    <row r="15548" s="32" customFormat="1"/>
    <row r="15549" s="32" customFormat="1"/>
    <row r="15550" s="32" customFormat="1"/>
    <row r="15551" s="32" customFormat="1" ht="13" thickBot="1"/>
    <row r="15552" s="32" customFormat="1" ht="13.5" thickTop="1" thickBot="1"/>
    <row r="15553" s="32" customFormat="1" ht="13.5" thickTop="1" thickBot="1"/>
    <row r="15554" s="32" customFormat="1" ht="13.5" thickTop="1" thickBot="1"/>
    <row r="15555" s="32" customFormat="1" ht="13.5" thickTop="1" thickBot="1"/>
    <row r="15556" s="32" customFormat="1" ht="13.5" thickTop="1" thickBot="1"/>
    <row r="15557" s="32" customFormat="1" ht="13.5" thickTop="1" thickBot="1"/>
    <row r="15558" s="32" customFormat="1" ht="13.5" thickTop="1" thickBot="1"/>
    <row r="15559" s="32" customFormat="1" ht="13.5" thickTop="1" thickBot="1"/>
    <row r="15560" s="32" customFormat="1" ht="13.5" thickTop="1" thickBot="1"/>
    <row r="15561" s="32" customFormat="1" ht="13.5" thickTop="1" thickBot="1"/>
    <row r="15562" s="32" customFormat="1" ht="13.5" thickTop="1" thickBot="1"/>
    <row r="15563" s="32" customFormat="1" ht="13.5" thickTop="1" thickBot="1"/>
    <row r="15564" s="32" customFormat="1" ht="13.5" thickTop="1" thickBot="1"/>
    <row r="15565" s="32" customFormat="1" ht="13.5" thickTop="1" thickBot="1"/>
    <row r="15566" s="32" customFormat="1" ht="13.5" thickTop="1" thickBot="1"/>
    <row r="15567" s="32" customFormat="1" ht="13.5" thickTop="1" thickBot="1"/>
    <row r="15568" s="32" customFormat="1" ht="13.5" thickTop="1" thickBot="1"/>
    <row r="15569" s="32" customFormat="1" ht="13.5" thickTop="1" thickBot="1"/>
    <row r="15570" s="32" customFormat="1" ht="13.5" thickTop="1" thickBot="1"/>
    <row r="15571" s="32" customFormat="1" ht="13.5" thickTop="1" thickBot="1"/>
    <row r="15572" s="32" customFormat="1" ht="13.5" thickTop="1" thickBot="1"/>
    <row r="15573" s="32" customFormat="1" ht="13.5" thickTop="1" thickBot="1"/>
    <row r="15574" s="32" customFormat="1" ht="13.5" thickTop="1" thickBot="1"/>
    <row r="15575" s="32" customFormat="1" ht="13.5" thickTop="1" thickBot="1"/>
    <row r="15576" s="32" customFormat="1" ht="13.5" thickTop="1" thickBot="1"/>
    <row r="15577" s="32" customFormat="1" ht="13.5" thickTop="1" thickBot="1"/>
    <row r="15578" s="32" customFormat="1" ht="13.5" thickTop="1" thickBot="1"/>
    <row r="15579" s="32" customFormat="1" ht="13.5" thickTop="1" thickBot="1"/>
    <row r="15580" s="32" customFormat="1" ht="13.5" thickTop="1" thickBot="1"/>
    <row r="15581" s="32" customFormat="1" ht="13.5" thickTop="1" thickBot="1"/>
    <row r="15582" s="32" customFormat="1" ht="13.5" thickTop="1" thickBot="1"/>
    <row r="15583" s="32" customFormat="1" ht="13.5" thickTop="1" thickBot="1"/>
    <row r="15584" s="32" customFormat="1" ht="13.5" thickTop="1" thickBot="1"/>
    <row r="15585" s="32" customFormat="1" ht="13.5" thickTop="1" thickBot="1"/>
    <row r="15586" s="32" customFormat="1" ht="13.5" thickTop="1" thickBot="1"/>
    <row r="15587" s="32" customFormat="1" ht="13.5" thickTop="1" thickBot="1"/>
    <row r="15588" s="32" customFormat="1" ht="13.5" thickTop="1" thickBot="1"/>
    <row r="15589" s="32" customFormat="1" ht="13.5" thickTop="1" thickBot="1"/>
    <row r="15590" s="32" customFormat="1" ht="13.5" thickTop="1" thickBot="1"/>
    <row r="15591" s="32" customFormat="1" ht="13.5" thickTop="1" thickBot="1"/>
    <row r="15592" s="32" customFormat="1" ht="13.5" thickTop="1" thickBot="1"/>
    <row r="15593" s="32" customFormat="1" ht="13.5" thickTop="1" thickBot="1"/>
    <row r="15594" s="32" customFormat="1" ht="13.5" thickTop="1" thickBot="1"/>
    <row r="15595" s="32" customFormat="1" ht="13.5" thickTop="1" thickBot="1"/>
    <row r="15596" s="32" customFormat="1" ht="13.5" thickTop="1" thickBot="1"/>
    <row r="15597" s="32" customFormat="1" ht="13.5" thickTop="1" thickBot="1"/>
    <row r="15598" s="32" customFormat="1" ht="13.5" thickTop="1" thickBot="1"/>
    <row r="15599" s="32" customFormat="1" ht="13.5" thickTop="1" thickBot="1"/>
    <row r="15600" s="32" customFormat="1" ht="13.5" thickTop="1" thickBot="1"/>
    <row r="15601" s="32" customFormat="1" ht="13.5" thickTop="1" thickBot="1"/>
    <row r="15602" s="32" customFormat="1" ht="13.5" thickTop="1" thickBot="1"/>
    <row r="15603" s="32" customFormat="1" ht="13.5" thickTop="1" thickBot="1"/>
    <row r="15604" s="32" customFormat="1" ht="13.5" thickTop="1" thickBot="1"/>
    <row r="15605" s="32" customFormat="1" ht="13.5" thickTop="1" thickBot="1"/>
    <row r="15606" s="32" customFormat="1" ht="13.5" thickTop="1" thickBot="1"/>
    <row r="15607" s="32" customFormat="1" ht="13.5" thickTop="1" thickBot="1"/>
    <row r="15608" s="32" customFormat="1" ht="13" thickTop="1"/>
    <row r="15609" s="32" customFormat="1"/>
    <row r="15610" s="32" customFormat="1"/>
    <row r="15611" s="32" customFormat="1"/>
    <row r="15612" s="32" customFormat="1"/>
    <row r="15613" s="32" customFormat="1"/>
    <row r="15614" s="32" customFormat="1"/>
    <row r="15615" s="32" customFormat="1"/>
    <row r="15616" s="32" customFormat="1"/>
    <row r="15617" s="32" customFormat="1"/>
    <row r="15618" s="32" customFormat="1"/>
    <row r="15619" s="32" customFormat="1"/>
    <row r="15620" s="32" customFormat="1"/>
    <row r="15621" s="32" customFormat="1" ht="13" thickBot="1"/>
    <row r="15622" s="32" customFormat="1" ht="13.5" thickTop="1" thickBot="1"/>
    <row r="15623" s="32" customFormat="1" ht="13.5" thickTop="1" thickBot="1"/>
    <row r="15624" s="32" customFormat="1" ht="13.5" thickTop="1" thickBot="1"/>
    <row r="15625" s="32" customFormat="1" ht="13.5" thickTop="1" thickBot="1"/>
    <row r="15626" s="32" customFormat="1" ht="13.5" thickTop="1" thickBot="1"/>
    <row r="15627" s="32" customFormat="1" ht="13.5" thickTop="1" thickBot="1"/>
    <row r="15628" s="32" customFormat="1" ht="13.5" thickTop="1" thickBot="1"/>
    <row r="15629" s="32" customFormat="1" ht="13.5" thickTop="1" thickBot="1"/>
    <row r="15630" s="32" customFormat="1" ht="13.5" thickTop="1" thickBot="1"/>
    <row r="15631" s="32" customFormat="1" ht="13.5" thickTop="1" thickBot="1"/>
    <row r="15632" s="32" customFormat="1" ht="13.5" thickTop="1" thickBot="1"/>
    <row r="15633" s="32" customFormat="1" ht="13.5" thickTop="1" thickBot="1"/>
    <row r="15634" s="32" customFormat="1" ht="13.5" thickTop="1" thickBot="1"/>
    <row r="15635" s="32" customFormat="1" ht="13.5" thickTop="1" thickBot="1"/>
    <row r="15636" s="32" customFormat="1" ht="13.5" thickTop="1" thickBot="1"/>
    <row r="15637" s="32" customFormat="1" ht="13.5" thickTop="1" thickBot="1"/>
    <row r="15638" s="32" customFormat="1" ht="13.5" thickTop="1" thickBot="1"/>
    <row r="15639" s="32" customFormat="1" ht="13.5" thickTop="1" thickBot="1"/>
    <row r="15640" s="32" customFormat="1" ht="13.5" thickTop="1" thickBot="1"/>
    <row r="15641" s="32" customFormat="1" ht="13.5" thickTop="1" thickBot="1"/>
    <row r="15642" s="32" customFormat="1" ht="13.5" thickTop="1" thickBot="1"/>
    <row r="15643" s="32" customFormat="1" ht="13.5" thickTop="1" thickBot="1"/>
    <row r="15644" s="32" customFormat="1" ht="13.5" thickTop="1" thickBot="1"/>
    <row r="15645" s="32" customFormat="1" ht="13.5" thickTop="1" thickBot="1"/>
    <row r="15646" s="32" customFormat="1" ht="13.5" thickTop="1" thickBot="1"/>
    <row r="15647" s="32" customFormat="1" ht="13.5" thickTop="1" thickBot="1"/>
    <row r="15648" s="32" customFormat="1" ht="13.5" thickTop="1" thickBot="1"/>
    <row r="15649" s="32" customFormat="1" ht="13.5" thickTop="1" thickBot="1"/>
    <row r="15650" s="32" customFormat="1" ht="13.5" thickTop="1" thickBot="1"/>
    <row r="15651" s="32" customFormat="1" ht="13.5" thickTop="1" thickBot="1"/>
    <row r="15652" s="32" customFormat="1" ht="13.5" thickTop="1" thickBot="1"/>
    <row r="15653" s="32" customFormat="1" ht="13.5" thickTop="1" thickBot="1"/>
    <row r="15654" s="32" customFormat="1" ht="13.5" thickTop="1" thickBot="1"/>
    <row r="15655" s="32" customFormat="1" ht="13.5" thickTop="1" thickBot="1"/>
    <row r="15656" s="32" customFormat="1" ht="13.5" thickTop="1" thickBot="1"/>
    <row r="15657" s="32" customFormat="1" ht="13.5" thickTop="1" thickBot="1"/>
    <row r="15658" s="32" customFormat="1" ht="13.5" thickTop="1" thickBot="1"/>
    <row r="15659" s="32" customFormat="1" ht="13.5" thickTop="1" thickBot="1"/>
    <row r="15660" s="32" customFormat="1" ht="13.5" thickTop="1" thickBot="1"/>
    <row r="15661" s="32" customFormat="1" ht="13.5" thickTop="1" thickBot="1"/>
    <row r="15662" s="32" customFormat="1" ht="13.5" thickTop="1" thickBot="1"/>
    <row r="15663" s="32" customFormat="1" ht="13.5" thickTop="1" thickBot="1"/>
    <row r="15664" s="32" customFormat="1" ht="13.5" thickTop="1" thickBot="1"/>
    <row r="15665" s="32" customFormat="1" ht="13.5" thickTop="1" thickBot="1"/>
    <row r="15666" s="32" customFormat="1" ht="13.5" thickTop="1" thickBot="1"/>
    <row r="15667" s="32" customFormat="1" ht="13.5" thickTop="1" thickBot="1"/>
    <row r="15668" s="32" customFormat="1" ht="13.5" thickTop="1" thickBot="1"/>
    <row r="15669" s="32" customFormat="1" ht="13.5" thickTop="1" thickBot="1"/>
    <row r="15670" s="32" customFormat="1" ht="13.5" thickTop="1" thickBot="1"/>
    <row r="15671" s="32" customFormat="1" ht="13.5" thickTop="1" thickBot="1"/>
    <row r="15672" s="32" customFormat="1" ht="13.5" thickTop="1" thickBot="1"/>
    <row r="15673" s="32" customFormat="1" ht="13.5" thickTop="1" thickBot="1"/>
    <row r="15674" s="32" customFormat="1" ht="13.5" thickTop="1" thickBot="1"/>
    <row r="15675" s="32" customFormat="1" ht="13.5" thickTop="1" thickBot="1"/>
    <row r="15676" s="32" customFormat="1" ht="13.5" thickTop="1" thickBot="1"/>
    <row r="15677" s="32" customFormat="1" ht="13.5" thickTop="1" thickBot="1"/>
    <row r="15678" s="32" customFormat="1" ht="13" thickTop="1"/>
    <row r="15679" s="32" customFormat="1"/>
    <row r="15680" s="32" customFormat="1"/>
    <row r="15681" s="32" customFormat="1"/>
    <row r="15682" s="32" customFormat="1"/>
    <row r="15683" s="32" customFormat="1"/>
    <row r="15684" s="32" customFormat="1"/>
    <row r="15685" s="32" customFormat="1"/>
    <row r="15686" s="32" customFormat="1"/>
    <row r="15687" s="32" customFormat="1"/>
    <row r="15688" s="32" customFormat="1"/>
    <row r="15689" s="32" customFormat="1"/>
    <row r="15690" s="32" customFormat="1"/>
    <row r="15691" s="32" customFormat="1" ht="13" thickBot="1"/>
    <row r="15692" s="32" customFormat="1" ht="13.5" thickTop="1" thickBot="1"/>
    <row r="15693" s="32" customFormat="1" ht="13.5" thickTop="1" thickBot="1"/>
    <row r="15694" s="32" customFormat="1" ht="13.5" thickTop="1" thickBot="1"/>
    <row r="15695" s="32" customFormat="1" ht="13.5" thickTop="1" thickBot="1"/>
    <row r="15696" s="32" customFormat="1" ht="13.5" thickTop="1" thickBot="1"/>
    <row r="15697" s="32" customFormat="1" ht="13.5" thickTop="1" thickBot="1"/>
    <row r="15698" s="32" customFormat="1" ht="13.5" thickTop="1" thickBot="1"/>
    <row r="15699" s="32" customFormat="1" ht="13.5" thickTop="1" thickBot="1"/>
    <row r="15700" s="32" customFormat="1" ht="13.5" thickTop="1" thickBot="1"/>
    <row r="15701" s="32" customFormat="1" ht="13.5" thickTop="1" thickBot="1"/>
    <row r="15702" s="32" customFormat="1" ht="13.5" thickTop="1" thickBot="1"/>
    <row r="15703" s="32" customFormat="1" ht="13.5" thickTop="1" thickBot="1"/>
    <row r="15704" s="32" customFormat="1" ht="13.5" thickTop="1" thickBot="1"/>
    <row r="15705" s="32" customFormat="1" ht="13.5" thickTop="1" thickBot="1"/>
    <row r="15706" s="32" customFormat="1" ht="13.5" thickTop="1" thickBot="1"/>
    <row r="15707" s="32" customFormat="1" ht="13.5" thickTop="1" thickBot="1"/>
    <row r="15708" s="32" customFormat="1" ht="13.5" thickTop="1" thickBot="1"/>
    <row r="15709" s="32" customFormat="1" ht="13.5" thickTop="1" thickBot="1"/>
    <row r="15710" s="32" customFormat="1" ht="13.5" thickTop="1" thickBot="1"/>
    <row r="15711" s="32" customFormat="1" ht="13.5" thickTop="1" thickBot="1"/>
    <row r="15712" s="32" customFormat="1" ht="13.5" thickTop="1" thickBot="1"/>
    <row r="15713" s="32" customFormat="1" ht="13.5" thickTop="1" thickBot="1"/>
    <row r="15714" s="32" customFormat="1" ht="13.5" thickTop="1" thickBot="1"/>
    <row r="15715" s="32" customFormat="1" ht="13.5" thickTop="1" thickBot="1"/>
    <row r="15716" s="32" customFormat="1" ht="13.5" thickTop="1" thickBot="1"/>
    <row r="15717" s="32" customFormat="1" ht="13.5" thickTop="1" thickBot="1"/>
    <row r="15718" s="32" customFormat="1" ht="13.5" thickTop="1" thickBot="1"/>
    <row r="15719" s="32" customFormat="1" ht="13.5" thickTop="1" thickBot="1"/>
    <row r="15720" s="32" customFormat="1" ht="13.5" thickTop="1" thickBot="1"/>
    <row r="15721" s="32" customFormat="1" ht="13.5" thickTop="1" thickBot="1"/>
    <row r="15722" s="32" customFormat="1" ht="13.5" thickTop="1" thickBot="1"/>
    <row r="15723" s="32" customFormat="1" ht="13.5" thickTop="1" thickBot="1"/>
    <row r="15724" s="32" customFormat="1" ht="13.5" thickTop="1" thickBot="1"/>
    <row r="15725" s="32" customFormat="1" ht="13.5" thickTop="1" thickBot="1"/>
    <row r="15726" s="32" customFormat="1" ht="13.5" thickTop="1" thickBot="1"/>
    <row r="15727" s="32" customFormat="1" ht="13.5" thickTop="1" thickBot="1"/>
    <row r="15728" s="32" customFormat="1" ht="13.5" thickTop="1" thickBot="1"/>
    <row r="15729" s="32" customFormat="1" ht="13.5" thickTop="1" thickBot="1"/>
    <row r="15730" s="32" customFormat="1" ht="13.5" thickTop="1" thickBot="1"/>
    <row r="15731" s="32" customFormat="1" ht="13.5" thickTop="1" thickBot="1"/>
    <row r="15732" s="32" customFormat="1" ht="13.5" thickTop="1" thickBot="1"/>
    <row r="15733" s="32" customFormat="1" ht="13.5" thickTop="1" thickBot="1"/>
    <row r="15734" s="32" customFormat="1" ht="13.5" thickTop="1" thickBot="1"/>
    <row r="15735" s="32" customFormat="1" ht="13.5" thickTop="1" thickBot="1"/>
    <row r="15736" s="32" customFormat="1" ht="13.5" thickTop="1" thickBot="1"/>
    <row r="15737" s="32" customFormat="1" ht="13.5" thickTop="1" thickBot="1"/>
    <row r="15738" s="32" customFormat="1" ht="13.5" thickTop="1" thickBot="1"/>
    <row r="15739" s="32" customFormat="1" ht="13.5" thickTop="1" thickBot="1"/>
    <row r="15740" s="32" customFormat="1" ht="13.5" thickTop="1" thickBot="1"/>
    <row r="15741" s="32" customFormat="1" ht="13.5" thickTop="1" thickBot="1"/>
    <row r="15742" s="32" customFormat="1" ht="13.5" thickTop="1" thickBot="1"/>
    <row r="15743" s="32" customFormat="1" ht="13.5" thickTop="1" thickBot="1"/>
    <row r="15744" s="32" customFormat="1" ht="13.5" thickTop="1" thickBot="1"/>
    <row r="15745" s="32" customFormat="1" ht="13.5" thickTop="1" thickBot="1"/>
    <row r="15746" s="32" customFormat="1" ht="13.5" thickTop="1" thickBot="1"/>
    <row r="15747" s="32" customFormat="1" ht="13.5" thickTop="1" thickBot="1"/>
    <row r="15748" s="32" customFormat="1" ht="13" thickTop="1"/>
    <row r="15749" s="32" customFormat="1"/>
    <row r="15750" s="32" customFormat="1"/>
    <row r="15751" s="32" customFormat="1"/>
    <row r="15752" s="32" customFormat="1"/>
    <row r="15753" s="32" customFormat="1"/>
    <row r="15754" s="32" customFormat="1"/>
    <row r="15755" s="32" customFormat="1"/>
    <row r="15756" s="32" customFormat="1"/>
    <row r="15757" s="32" customFormat="1"/>
    <row r="15758" s="32" customFormat="1"/>
    <row r="15759" s="32" customFormat="1"/>
    <row r="15760" s="32" customFormat="1"/>
    <row r="15761" s="32" customFormat="1" ht="13" thickBot="1"/>
    <row r="15762" s="32" customFormat="1" ht="13.5" thickTop="1" thickBot="1"/>
    <row r="15763" s="32" customFormat="1" ht="13.5" thickTop="1" thickBot="1"/>
    <row r="15764" s="32" customFormat="1" ht="13.5" thickTop="1" thickBot="1"/>
    <row r="15765" s="32" customFormat="1" ht="13.5" thickTop="1" thickBot="1"/>
    <row r="15766" s="32" customFormat="1" ht="13.5" thickTop="1" thickBot="1"/>
    <row r="15767" s="32" customFormat="1" ht="13.5" thickTop="1" thickBot="1"/>
    <row r="15768" s="32" customFormat="1" ht="13.5" thickTop="1" thickBot="1"/>
    <row r="15769" s="32" customFormat="1" ht="13.5" thickTop="1" thickBot="1"/>
    <row r="15770" s="32" customFormat="1" ht="13.5" thickTop="1" thickBot="1"/>
    <row r="15771" s="32" customFormat="1" ht="13.5" thickTop="1" thickBot="1"/>
    <row r="15772" s="32" customFormat="1" ht="13.5" thickTop="1" thickBot="1"/>
    <row r="15773" s="32" customFormat="1" ht="13.5" thickTop="1" thickBot="1"/>
    <row r="15774" s="32" customFormat="1" ht="13.5" thickTop="1" thickBot="1"/>
    <row r="15775" s="32" customFormat="1" ht="13.5" thickTop="1" thickBot="1"/>
    <row r="15776" s="32" customFormat="1" ht="13.5" thickTop="1" thickBot="1"/>
    <row r="15777" s="32" customFormat="1" ht="13.5" thickTop="1" thickBot="1"/>
    <row r="15778" s="32" customFormat="1" ht="13.5" thickTop="1" thickBot="1"/>
    <row r="15779" s="32" customFormat="1" ht="13.5" thickTop="1" thickBot="1"/>
    <row r="15780" s="32" customFormat="1" ht="13.5" thickTop="1" thickBot="1"/>
    <row r="15781" s="32" customFormat="1" ht="13.5" thickTop="1" thickBot="1"/>
    <row r="15782" s="32" customFormat="1" ht="13.5" thickTop="1" thickBot="1"/>
    <row r="15783" s="32" customFormat="1" ht="13.5" thickTop="1" thickBot="1"/>
    <row r="15784" s="32" customFormat="1" ht="13.5" thickTop="1" thickBot="1"/>
    <row r="15785" s="32" customFormat="1" ht="13.5" thickTop="1" thickBot="1"/>
    <row r="15786" s="32" customFormat="1" ht="13.5" thickTop="1" thickBot="1"/>
    <row r="15787" s="32" customFormat="1" ht="13.5" thickTop="1" thickBot="1"/>
    <row r="15788" s="32" customFormat="1" ht="13.5" thickTop="1" thickBot="1"/>
    <row r="15789" s="32" customFormat="1" ht="13.5" thickTop="1" thickBot="1"/>
    <row r="15790" s="32" customFormat="1" ht="13.5" thickTop="1" thickBot="1"/>
    <row r="15791" s="32" customFormat="1" ht="13.5" thickTop="1" thickBot="1"/>
    <row r="15792" s="32" customFormat="1" ht="13.5" thickTop="1" thickBot="1"/>
    <row r="15793" s="32" customFormat="1" ht="13.5" thickTop="1" thickBot="1"/>
    <row r="15794" s="32" customFormat="1" ht="13.5" thickTop="1" thickBot="1"/>
    <row r="15795" s="32" customFormat="1" ht="13.5" thickTop="1" thickBot="1"/>
    <row r="15796" s="32" customFormat="1" ht="13.5" thickTop="1" thickBot="1"/>
    <row r="15797" s="32" customFormat="1" ht="13.5" thickTop="1" thickBot="1"/>
    <row r="15798" s="32" customFormat="1" ht="13.5" thickTop="1" thickBot="1"/>
    <row r="15799" s="32" customFormat="1" ht="13.5" thickTop="1" thickBot="1"/>
    <row r="15800" s="32" customFormat="1" ht="13.5" thickTop="1" thickBot="1"/>
    <row r="15801" s="32" customFormat="1" ht="13.5" thickTop="1" thickBot="1"/>
    <row r="15802" s="32" customFormat="1" ht="13.5" thickTop="1" thickBot="1"/>
    <row r="15803" s="32" customFormat="1" ht="13.5" thickTop="1" thickBot="1"/>
    <row r="15804" s="32" customFormat="1" ht="13.5" thickTop="1" thickBot="1"/>
    <row r="15805" s="32" customFormat="1" ht="13.5" thickTop="1" thickBot="1"/>
    <row r="15806" s="32" customFormat="1" ht="13.5" thickTop="1" thickBot="1"/>
    <row r="15807" s="32" customFormat="1" ht="13.5" thickTop="1" thickBot="1"/>
    <row r="15808" s="32" customFormat="1" ht="13.5" thickTop="1" thickBot="1"/>
    <row r="15809" s="32" customFormat="1" ht="13.5" thickTop="1" thickBot="1"/>
    <row r="15810" s="32" customFormat="1" ht="13.5" thickTop="1" thickBot="1"/>
    <row r="15811" s="32" customFormat="1" ht="13.5" thickTop="1" thickBot="1"/>
    <row r="15812" s="32" customFormat="1" ht="13.5" thickTop="1" thickBot="1"/>
    <row r="15813" s="32" customFormat="1" ht="13.5" thickTop="1" thickBot="1"/>
    <row r="15814" s="32" customFormat="1" ht="13.5" thickTop="1" thickBot="1"/>
    <row r="15815" s="32" customFormat="1" ht="13.5" thickTop="1" thickBot="1"/>
    <row r="15816" s="32" customFormat="1" ht="13.5" thickTop="1" thickBot="1"/>
    <row r="15817" s="32" customFormat="1" ht="13.5" thickTop="1" thickBot="1"/>
    <row r="15818" s="32" customFormat="1" ht="13" thickTop="1"/>
    <row r="15819" s="32" customFormat="1"/>
    <row r="15820" s="32" customFormat="1"/>
    <row r="15821" s="32" customFormat="1"/>
    <row r="15822" s="32" customFormat="1"/>
    <row r="15823" s="32" customFormat="1"/>
    <row r="15824" s="32" customFormat="1"/>
    <row r="15825" s="32" customFormat="1"/>
    <row r="15826" s="32" customFormat="1"/>
    <row r="15827" s="32" customFormat="1"/>
    <row r="15828" s="32" customFormat="1"/>
    <row r="15829" s="32" customFormat="1"/>
    <row r="15830" s="32" customFormat="1"/>
    <row r="15831" s="32" customFormat="1" ht="13" thickBot="1"/>
    <row r="15832" s="32" customFormat="1" ht="13.5" thickTop="1" thickBot="1"/>
    <row r="15833" s="32" customFormat="1" ht="13.5" thickTop="1" thickBot="1"/>
    <row r="15834" s="32" customFormat="1" ht="13.5" thickTop="1" thickBot="1"/>
    <row r="15835" s="32" customFormat="1" ht="13.5" thickTop="1" thickBot="1"/>
    <row r="15836" s="32" customFormat="1" ht="13.5" thickTop="1" thickBot="1"/>
    <row r="15837" s="32" customFormat="1" ht="13.5" thickTop="1" thickBot="1"/>
    <row r="15838" s="32" customFormat="1" ht="13.5" thickTop="1" thickBot="1"/>
    <row r="15839" s="32" customFormat="1" ht="13.5" thickTop="1" thickBot="1"/>
    <row r="15840" s="32" customFormat="1" ht="13.5" thickTop="1" thickBot="1"/>
    <row r="15841" s="32" customFormat="1" ht="13.5" thickTop="1" thickBot="1"/>
    <row r="15842" s="32" customFormat="1" ht="13.5" thickTop="1" thickBot="1"/>
    <row r="15843" s="32" customFormat="1" ht="13.5" thickTop="1" thickBot="1"/>
    <row r="15844" s="32" customFormat="1" ht="13.5" thickTop="1" thickBot="1"/>
    <row r="15845" s="32" customFormat="1" ht="13.5" thickTop="1" thickBot="1"/>
    <row r="15846" s="32" customFormat="1" ht="13.5" thickTop="1" thickBot="1"/>
    <row r="15847" s="32" customFormat="1" ht="13.5" thickTop="1" thickBot="1"/>
    <row r="15848" s="32" customFormat="1" ht="13.5" thickTop="1" thickBot="1"/>
    <row r="15849" s="32" customFormat="1" ht="13.5" thickTop="1" thickBot="1"/>
    <row r="15850" s="32" customFormat="1" ht="13.5" thickTop="1" thickBot="1"/>
    <row r="15851" s="32" customFormat="1" ht="13.5" thickTop="1" thickBot="1"/>
    <row r="15852" s="32" customFormat="1" ht="13.5" thickTop="1" thickBot="1"/>
    <row r="15853" s="32" customFormat="1" ht="13.5" thickTop="1" thickBot="1"/>
    <row r="15854" s="32" customFormat="1" ht="13.5" thickTop="1" thickBot="1"/>
    <row r="15855" s="32" customFormat="1" ht="13.5" thickTop="1" thickBot="1"/>
    <row r="15856" s="32" customFormat="1" ht="13.5" thickTop="1" thickBot="1"/>
    <row r="15857" s="32" customFormat="1" ht="13.5" thickTop="1" thickBot="1"/>
    <row r="15858" s="32" customFormat="1" ht="13.5" thickTop="1" thickBot="1"/>
    <row r="15859" s="32" customFormat="1" ht="13.5" thickTop="1" thickBot="1"/>
    <row r="15860" s="32" customFormat="1" ht="13.5" thickTop="1" thickBot="1"/>
    <row r="15861" s="32" customFormat="1" ht="13.5" thickTop="1" thickBot="1"/>
    <row r="15862" s="32" customFormat="1" ht="13.5" thickTop="1" thickBot="1"/>
    <row r="15863" s="32" customFormat="1" ht="13.5" thickTop="1" thickBot="1"/>
    <row r="15864" s="32" customFormat="1" ht="13.5" thickTop="1" thickBot="1"/>
    <row r="15865" s="32" customFormat="1" ht="13.5" thickTop="1" thickBot="1"/>
    <row r="15866" s="32" customFormat="1" ht="13.5" thickTop="1" thickBot="1"/>
    <row r="15867" s="32" customFormat="1" ht="13.5" thickTop="1" thickBot="1"/>
    <row r="15868" s="32" customFormat="1" ht="13.5" thickTop="1" thickBot="1"/>
    <row r="15869" s="32" customFormat="1" ht="13.5" thickTop="1" thickBot="1"/>
    <row r="15870" s="32" customFormat="1" ht="13.5" thickTop="1" thickBot="1"/>
    <row r="15871" s="32" customFormat="1" ht="13.5" thickTop="1" thickBot="1"/>
    <row r="15872" s="32" customFormat="1" ht="13.5" thickTop="1" thickBot="1"/>
    <row r="15873" s="32" customFormat="1" ht="13.5" thickTop="1" thickBot="1"/>
    <row r="15874" s="32" customFormat="1" ht="13.5" thickTop="1" thickBot="1"/>
    <row r="15875" s="32" customFormat="1" ht="13.5" thickTop="1" thickBot="1"/>
    <row r="15876" s="32" customFormat="1" ht="13.5" thickTop="1" thickBot="1"/>
    <row r="15877" s="32" customFormat="1" ht="13.5" thickTop="1" thickBot="1"/>
    <row r="15878" s="32" customFormat="1" ht="13.5" thickTop="1" thickBot="1"/>
    <row r="15879" s="32" customFormat="1" ht="13.5" thickTop="1" thickBot="1"/>
    <row r="15880" s="32" customFormat="1" ht="13.5" thickTop="1" thickBot="1"/>
    <row r="15881" s="32" customFormat="1" ht="13.5" thickTop="1" thickBot="1"/>
    <row r="15882" s="32" customFormat="1" ht="13.5" thickTop="1" thickBot="1"/>
    <row r="15883" s="32" customFormat="1" ht="13.5" thickTop="1" thickBot="1"/>
    <row r="15884" s="32" customFormat="1" ht="13.5" thickTop="1" thickBot="1"/>
    <row r="15885" s="32" customFormat="1" ht="13.5" thickTop="1" thickBot="1"/>
    <row r="15886" s="32" customFormat="1" ht="13.5" thickTop="1" thickBot="1"/>
    <row r="15887" s="32" customFormat="1" ht="13.5" thickTop="1" thickBot="1"/>
    <row r="15888" s="32" customFormat="1" ht="13" thickTop="1"/>
    <row r="15889" s="32" customFormat="1"/>
    <row r="15890" s="32" customFormat="1"/>
    <row r="15891" s="32" customFormat="1"/>
    <row r="15892" s="32" customFormat="1"/>
    <row r="15893" s="32" customFormat="1"/>
    <row r="15894" s="32" customFormat="1"/>
    <row r="15895" s="32" customFormat="1"/>
    <row r="15896" s="32" customFormat="1"/>
    <row r="15897" s="32" customFormat="1"/>
    <row r="15898" s="32" customFormat="1"/>
    <row r="15899" s="32" customFormat="1"/>
    <row r="15900" s="32" customFormat="1"/>
    <row r="15901" s="32" customFormat="1" ht="13" thickBot="1"/>
    <row r="15902" s="32" customFormat="1" ht="13.5" thickTop="1" thickBot="1"/>
    <row r="15903" s="32" customFormat="1" ht="13.5" thickTop="1" thickBot="1"/>
    <row r="15904" s="32" customFormat="1" ht="13.5" thickTop="1" thickBot="1"/>
    <row r="15905" s="32" customFormat="1" ht="13.5" thickTop="1" thickBot="1"/>
    <row r="15906" s="32" customFormat="1" ht="13.5" thickTop="1" thickBot="1"/>
    <row r="15907" s="32" customFormat="1" ht="13.5" thickTop="1" thickBot="1"/>
    <row r="15908" s="32" customFormat="1" ht="13.5" thickTop="1" thickBot="1"/>
    <row r="15909" s="32" customFormat="1" ht="13.5" thickTop="1" thickBot="1"/>
    <row r="15910" s="32" customFormat="1" ht="13.5" thickTop="1" thickBot="1"/>
    <row r="15911" s="32" customFormat="1" ht="13.5" thickTop="1" thickBot="1"/>
    <row r="15912" s="32" customFormat="1" ht="13.5" thickTop="1" thickBot="1"/>
    <row r="15913" s="32" customFormat="1" ht="13.5" thickTop="1" thickBot="1"/>
    <row r="15914" s="32" customFormat="1" ht="13.5" thickTop="1" thickBot="1"/>
    <row r="15915" s="32" customFormat="1" ht="13.5" thickTop="1" thickBot="1"/>
    <row r="15916" s="32" customFormat="1" ht="13.5" thickTop="1" thickBot="1"/>
    <row r="15917" s="32" customFormat="1" ht="13.5" thickTop="1" thickBot="1"/>
    <row r="15918" s="32" customFormat="1" ht="13.5" thickTop="1" thickBot="1"/>
    <row r="15919" s="32" customFormat="1" ht="13.5" thickTop="1" thickBot="1"/>
    <row r="15920" s="32" customFormat="1" ht="13.5" thickTop="1" thickBot="1"/>
    <row r="15921" s="32" customFormat="1" ht="13.5" thickTop="1" thickBot="1"/>
    <row r="15922" s="32" customFormat="1" ht="13.5" thickTop="1" thickBot="1"/>
    <row r="15923" s="32" customFormat="1" ht="13.5" thickTop="1" thickBot="1"/>
    <row r="15924" s="32" customFormat="1" ht="13.5" thickTop="1" thickBot="1"/>
    <row r="15925" s="32" customFormat="1" ht="13.5" thickTop="1" thickBot="1"/>
    <row r="15926" s="32" customFormat="1" ht="13.5" thickTop="1" thickBot="1"/>
    <row r="15927" s="32" customFormat="1" ht="13.5" thickTop="1" thickBot="1"/>
    <row r="15928" s="32" customFormat="1" ht="13.5" thickTop="1" thickBot="1"/>
    <row r="15929" s="32" customFormat="1" ht="13.5" thickTop="1" thickBot="1"/>
    <row r="15930" s="32" customFormat="1" ht="13.5" thickTop="1" thickBot="1"/>
    <row r="15931" s="32" customFormat="1" ht="13.5" thickTop="1" thickBot="1"/>
    <row r="15932" s="32" customFormat="1" ht="13.5" thickTop="1" thickBot="1"/>
    <row r="15933" s="32" customFormat="1" ht="13.5" thickTop="1" thickBot="1"/>
    <row r="15934" s="32" customFormat="1" ht="13.5" thickTop="1" thickBot="1"/>
    <row r="15935" s="32" customFormat="1" ht="13.5" thickTop="1" thickBot="1"/>
    <row r="15936" s="32" customFormat="1" ht="13.5" thickTop="1" thickBot="1"/>
    <row r="15937" s="32" customFormat="1" ht="13.5" thickTop="1" thickBot="1"/>
    <row r="15938" s="32" customFormat="1" ht="13.5" thickTop="1" thickBot="1"/>
    <row r="15939" s="32" customFormat="1" ht="13.5" thickTop="1" thickBot="1"/>
    <row r="15940" s="32" customFormat="1" ht="13.5" thickTop="1" thickBot="1"/>
    <row r="15941" s="32" customFormat="1" ht="13.5" thickTop="1" thickBot="1"/>
    <row r="15942" s="32" customFormat="1" ht="13.5" thickTop="1" thickBot="1"/>
    <row r="15943" s="32" customFormat="1" ht="13.5" thickTop="1" thickBot="1"/>
    <row r="15944" s="32" customFormat="1" ht="13.5" thickTop="1" thickBot="1"/>
    <row r="15945" s="32" customFormat="1" ht="13.5" thickTop="1" thickBot="1"/>
    <row r="15946" s="32" customFormat="1" ht="13.5" thickTop="1" thickBot="1"/>
    <row r="15947" s="32" customFormat="1" ht="13.5" thickTop="1" thickBot="1"/>
    <row r="15948" s="32" customFormat="1" ht="13.5" thickTop="1" thickBot="1"/>
    <row r="15949" s="32" customFormat="1" ht="13.5" thickTop="1" thickBot="1"/>
    <row r="15950" s="32" customFormat="1" ht="13.5" thickTop="1" thickBot="1"/>
    <row r="15951" s="32" customFormat="1" ht="13.5" thickTop="1" thickBot="1"/>
    <row r="15952" s="32" customFormat="1" ht="13.5" thickTop="1" thickBot="1"/>
    <row r="15953" s="32" customFormat="1" ht="13.5" thickTop="1" thickBot="1"/>
    <row r="15954" s="32" customFormat="1" ht="13.5" thickTop="1" thickBot="1"/>
    <row r="15955" s="32" customFormat="1" ht="13.5" thickTop="1" thickBot="1"/>
    <row r="15956" s="32" customFormat="1" ht="13.5" thickTop="1" thickBot="1"/>
    <row r="15957" s="32" customFormat="1" ht="13.5" thickTop="1" thickBot="1"/>
    <row r="15958" s="32" customFormat="1" ht="13" thickTop="1"/>
    <row r="15959" s="32" customFormat="1"/>
    <row r="15960" s="32" customFormat="1"/>
    <row r="15961" s="32" customFormat="1"/>
    <row r="15962" s="32" customFormat="1"/>
    <row r="15963" s="32" customFormat="1"/>
    <row r="15964" s="32" customFormat="1"/>
    <row r="15965" s="32" customFormat="1"/>
    <row r="15966" s="32" customFormat="1"/>
    <row r="15967" s="32" customFormat="1"/>
    <row r="15968" s="32" customFormat="1"/>
    <row r="15969" s="32" customFormat="1"/>
    <row r="15970" s="32" customFormat="1"/>
    <row r="15971" s="32" customFormat="1" ht="13" thickBot="1"/>
    <row r="15972" s="32" customFormat="1" ht="13.5" thickTop="1" thickBot="1"/>
    <row r="15973" s="32" customFormat="1" ht="13.5" thickTop="1" thickBot="1"/>
    <row r="15974" s="32" customFormat="1" ht="13.5" thickTop="1" thickBot="1"/>
    <row r="15975" s="32" customFormat="1" ht="13.5" thickTop="1" thickBot="1"/>
    <row r="15976" s="32" customFormat="1" ht="13.5" thickTop="1" thickBot="1"/>
    <row r="15977" s="32" customFormat="1" ht="13.5" thickTop="1" thickBot="1"/>
    <row r="15978" s="32" customFormat="1" ht="13.5" thickTop="1" thickBot="1"/>
    <row r="15979" s="32" customFormat="1" ht="13.5" thickTop="1" thickBot="1"/>
    <row r="15980" s="32" customFormat="1" ht="13.5" thickTop="1" thickBot="1"/>
    <row r="15981" s="32" customFormat="1" ht="13.5" thickTop="1" thickBot="1"/>
    <row r="15982" s="32" customFormat="1" ht="13.5" thickTop="1" thickBot="1"/>
    <row r="15983" s="32" customFormat="1" ht="13.5" thickTop="1" thickBot="1"/>
    <row r="15984" s="32" customFormat="1" ht="13.5" thickTop="1" thickBot="1"/>
    <row r="15985" s="32" customFormat="1" ht="13.5" thickTop="1" thickBot="1"/>
    <row r="15986" s="32" customFormat="1" ht="13.5" thickTop="1" thickBot="1"/>
    <row r="15987" s="32" customFormat="1" ht="13.5" thickTop="1" thickBot="1"/>
    <row r="15988" s="32" customFormat="1" ht="13.5" thickTop="1" thickBot="1"/>
    <row r="15989" s="32" customFormat="1" ht="13.5" thickTop="1" thickBot="1"/>
    <row r="15990" s="32" customFormat="1" ht="13.5" thickTop="1" thickBot="1"/>
    <row r="15991" s="32" customFormat="1" ht="13.5" thickTop="1" thickBot="1"/>
    <row r="15992" s="32" customFormat="1" ht="13.5" thickTop="1" thickBot="1"/>
    <row r="15993" s="32" customFormat="1" ht="13.5" thickTop="1" thickBot="1"/>
    <row r="15994" s="32" customFormat="1" ht="13.5" thickTop="1" thickBot="1"/>
    <row r="15995" s="32" customFormat="1" ht="13.5" thickTop="1" thickBot="1"/>
    <row r="15996" s="32" customFormat="1" ht="13.5" thickTop="1" thickBot="1"/>
    <row r="15997" s="32" customFormat="1" ht="13.5" thickTop="1" thickBot="1"/>
    <row r="15998" s="32" customFormat="1" ht="13.5" thickTop="1" thickBot="1"/>
    <row r="15999" s="32" customFormat="1" ht="13.5" thickTop="1" thickBot="1"/>
    <row r="16000" s="32" customFormat="1" ht="13.5" thickTop="1" thickBot="1"/>
    <row r="16001" s="32" customFormat="1" ht="13.5" thickTop="1" thickBot="1"/>
    <row r="16002" s="32" customFormat="1" ht="13.5" thickTop="1" thickBot="1"/>
    <row r="16003" s="32" customFormat="1" ht="13.5" thickTop="1" thickBot="1"/>
    <row r="16004" s="32" customFormat="1" ht="13.5" thickTop="1" thickBot="1"/>
    <row r="16005" s="32" customFormat="1" ht="13.5" thickTop="1" thickBot="1"/>
    <row r="16006" s="32" customFormat="1" ht="13.5" thickTop="1" thickBot="1"/>
    <row r="16007" s="32" customFormat="1" ht="13.5" thickTop="1" thickBot="1"/>
    <row r="16008" s="32" customFormat="1" ht="13.5" thickTop="1" thickBot="1"/>
    <row r="16009" s="32" customFormat="1" ht="13.5" thickTop="1" thickBot="1"/>
    <row r="16010" s="32" customFormat="1" ht="13.5" thickTop="1" thickBot="1"/>
    <row r="16011" s="32" customFormat="1" ht="13.5" thickTop="1" thickBot="1"/>
    <row r="16012" s="32" customFormat="1" ht="13.5" thickTop="1" thickBot="1"/>
    <row r="16013" s="32" customFormat="1" ht="13.5" thickTop="1" thickBot="1"/>
    <row r="16014" s="32" customFormat="1" ht="13.5" thickTop="1" thickBot="1"/>
    <row r="16015" s="32" customFormat="1" ht="13.5" thickTop="1" thickBot="1"/>
    <row r="16016" s="32" customFormat="1" ht="13.5" thickTop="1" thickBot="1"/>
    <row r="16017" s="32" customFormat="1" ht="13.5" thickTop="1" thickBot="1"/>
    <row r="16018" s="32" customFormat="1" ht="13.5" thickTop="1" thickBot="1"/>
    <row r="16019" s="32" customFormat="1" ht="13.5" thickTop="1" thickBot="1"/>
    <row r="16020" s="32" customFormat="1" ht="13.5" thickTop="1" thickBot="1"/>
    <row r="16021" s="32" customFormat="1" ht="13.5" thickTop="1" thickBot="1"/>
    <row r="16022" s="32" customFormat="1" ht="13.5" thickTop="1" thickBot="1"/>
    <row r="16023" s="32" customFormat="1" ht="13.5" thickTop="1" thickBot="1"/>
    <row r="16024" s="32" customFormat="1" ht="13.5" thickTop="1" thickBot="1"/>
    <row r="16025" s="32" customFormat="1" ht="13.5" thickTop="1" thickBot="1"/>
    <row r="16026" s="32" customFormat="1" ht="13.5" thickTop="1" thickBot="1"/>
    <row r="16027" s="32" customFormat="1" ht="13.5" thickTop="1" thickBot="1"/>
    <row r="16028" s="32" customFormat="1" ht="13" thickTop="1"/>
    <row r="16029" s="32" customFormat="1"/>
    <row r="16030" s="32" customFormat="1"/>
    <row r="16031" s="32" customFormat="1"/>
    <row r="16032" s="32" customFormat="1"/>
    <row r="16033" s="32" customFormat="1"/>
    <row r="16034" s="32" customFormat="1"/>
    <row r="16035" s="32" customFormat="1"/>
    <row r="16036" s="32" customFormat="1"/>
    <row r="16037" s="32" customFormat="1"/>
    <row r="16038" s="32" customFormat="1"/>
    <row r="16039" s="32" customFormat="1"/>
    <row r="16040" s="32" customFormat="1"/>
    <row r="16041" s="32" customFormat="1" ht="13" thickBot="1"/>
    <row r="16042" s="32" customFormat="1" ht="13.5" thickTop="1" thickBot="1"/>
    <row r="16043" s="32" customFormat="1" ht="13.5" thickTop="1" thickBot="1"/>
    <row r="16044" s="32" customFormat="1" ht="13.5" thickTop="1" thickBot="1"/>
    <row r="16045" s="32" customFormat="1" ht="13.5" thickTop="1" thickBot="1"/>
    <row r="16046" s="32" customFormat="1" ht="13.5" thickTop="1" thickBot="1"/>
    <row r="16047" s="32" customFormat="1" ht="13.5" thickTop="1" thickBot="1"/>
    <row r="16048" s="32" customFormat="1" ht="13.5" thickTop="1" thickBot="1"/>
    <row r="16049" s="32" customFormat="1" ht="13.5" thickTop="1" thickBot="1"/>
    <row r="16050" s="32" customFormat="1" ht="13.5" thickTop="1" thickBot="1"/>
    <row r="16051" s="32" customFormat="1" ht="13.5" thickTop="1" thickBot="1"/>
    <row r="16052" s="32" customFormat="1" ht="13.5" thickTop="1" thickBot="1"/>
    <row r="16053" s="32" customFormat="1" ht="13.5" thickTop="1" thickBot="1"/>
    <row r="16054" s="32" customFormat="1" ht="13.5" thickTop="1" thickBot="1"/>
    <row r="16055" s="32" customFormat="1" ht="13.5" thickTop="1" thickBot="1"/>
    <row r="16056" s="32" customFormat="1" ht="13.5" thickTop="1" thickBot="1"/>
    <row r="16057" s="32" customFormat="1" ht="13.5" thickTop="1" thickBot="1"/>
    <row r="16058" s="32" customFormat="1" ht="13.5" thickTop="1" thickBot="1"/>
    <row r="16059" s="32" customFormat="1" ht="13.5" thickTop="1" thickBot="1"/>
    <row r="16060" s="32" customFormat="1" ht="13.5" thickTop="1" thickBot="1"/>
    <row r="16061" s="32" customFormat="1" ht="13.5" thickTop="1" thickBot="1"/>
    <row r="16062" s="32" customFormat="1" ht="13.5" thickTop="1" thickBot="1"/>
    <row r="16063" s="32" customFormat="1" ht="13.5" thickTop="1" thickBot="1"/>
    <row r="16064" s="32" customFormat="1" ht="13.5" thickTop="1" thickBot="1"/>
    <row r="16065" s="32" customFormat="1" ht="13.5" thickTop="1" thickBot="1"/>
    <row r="16066" s="32" customFormat="1" ht="13.5" thickTop="1" thickBot="1"/>
    <row r="16067" s="32" customFormat="1" ht="13.5" thickTop="1" thickBot="1"/>
    <row r="16068" s="32" customFormat="1" ht="13.5" thickTop="1" thickBot="1"/>
    <row r="16069" s="32" customFormat="1" ht="13.5" thickTop="1" thickBot="1"/>
    <row r="16070" s="32" customFormat="1" ht="13.5" thickTop="1" thickBot="1"/>
    <row r="16071" s="32" customFormat="1" ht="13.5" thickTop="1" thickBot="1"/>
    <row r="16072" s="32" customFormat="1" ht="13.5" thickTop="1" thickBot="1"/>
    <row r="16073" s="32" customFormat="1" ht="13.5" thickTop="1" thickBot="1"/>
    <row r="16074" s="32" customFormat="1" ht="13.5" thickTop="1" thickBot="1"/>
    <row r="16075" s="32" customFormat="1" ht="13.5" thickTop="1" thickBot="1"/>
    <row r="16076" s="32" customFormat="1" ht="13.5" thickTop="1" thickBot="1"/>
    <row r="16077" s="32" customFormat="1" ht="13.5" thickTop="1" thickBot="1"/>
    <row r="16078" s="32" customFormat="1" ht="13.5" thickTop="1" thickBot="1"/>
    <row r="16079" s="32" customFormat="1" ht="13.5" thickTop="1" thickBot="1"/>
    <row r="16080" s="32" customFormat="1" ht="13.5" thickTop="1" thickBot="1"/>
    <row r="16081" s="32" customFormat="1" ht="13.5" thickTop="1" thickBot="1"/>
    <row r="16082" s="32" customFormat="1" ht="13.5" thickTop="1" thickBot="1"/>
    <row r="16083" s="32" customFormat="1" ht="13.5" thickTop="1" thickBot="1"/>
    <row r="16084" s="32" customFormat="1" ht="13.5" thickTop="1" thickBot="1"/>
    <row r="16085" s="32" customFormat="1" ht="13.5" thickTop="1" thickBot="1"/>
    <row r="16086" s="32" customFormat="1" ht="13.5" thickTop="1" thickBot="1"/>
    <row r="16087" s="32" customFormat="1" ht="13.5" thickTop="1" thickBot="1"/>
    <row r="16088" s="32" customFormat="1" ht="13.5" thickTop="1" thickBot="1"/>
    <row r="16089" s="32" customFormat="1" ht="13.5" thickTop="1" thickBot="1"/>
    <row r="16090" s="32" customFormat="1" ht="13.5" thickTop="1" thickBot="1"/>
    <row r="16091" s="32" customFormat="1" ht="13.5" thickTop="1" thickBot="1"/>
    <row r="16092" s="32" customFormat="1" ht="13.5" thickTop="1" thickBot="1"/>
    <row r="16093" s="32" customFormat="1" ht="13.5" thickTop="1" thickBot="1"/>
    <row r="16094" s="32" customFormat="1" ht="13.5" thickTop="1" thickBot="1"/>
    <row r="16095" s="32" customFormat="1" ht="13.5" thickTop="1" thickBot="1"/>
    <row r="16096" s="32" customFormat="1" ht="13.5" thickTop="1" thickBot="1"/>
    <row r="16097" s="32" customFormat="1" ht="13.5" thickTop="1" thickBot="1"/>
    <row r="16098" s="32" customFormat="1" ht="13" thickTop="1"/>
    <row r="16099" s="32" customFormat="1"/>
    <row r="16100" s="32" customFormat="1"/>
    <row r="16101" s="32" customFormat="1"/>
    <row r="16102" s="32" customFormat="1"/>
    <row r="16103" s="32" customFormat="1"/>
    <row r="16104" s="32" customFormat="1"/>
    <row r="16105" s="32" customFormat="1"/>
    <row r="16106" s="32" customFormat="1"/>
    <row r="16107" s="32" customFormat="1"/>
    <row r="16108" s="32" customFormat="1"/>
    <row r="16109" s="32" customFormat="1"/>
    <row r="16110" s="32" customFormat="1"/>
    <row r="16111" s="32" customFormat="1" ht="13" thickBot="1"/>
    <row r="16112" s="32" customFormat="1" ht="13.5" thickTop="1" thickBot="1"/>
    <row r="16113" s="32" customFormat="1" ht="13.5" thickTop="1" thickBot="1"/>
    <row r="16114" s="32" customFormat="1" ht="13.5" thickTop="1" thickBot="1"/>
    <row r="16115" s="32" customFormat="1" ht="13.5" thickTop="1" thickBot="1"/>
    <row r="16116" s="32" customFormat="1" ht="13.5" thickTop="1" thickBot="1"/>
    <row r="16117" s="32" customFormat="1" ht="13.5" thickTop="1" thickBot="1"/>
    <row r="16118" s="32" customFormat="1" ht="13.5" thickTop="1" thickBot="1"/>
    <row r="16119" s="32" customFormat="1" ht="13.5" thickTop="1" thickBot="1"/>
    <row r="16120" s="32" customFormat="1" ht="13.5" thickTop="1" thickBot="1"/>
    <row r="16121" s="32" customFormat="1" ht="13.5" thickTop="1" thickBot="1"/>
    <row r="16122" s="32" customFormat="1" ht="13.5" thickTop="1" thickBot="1"/>
    <row r="16123" s="32" customFormat="1" ht="13.5" thickTop="1" thickBot="1"/>
    <row r="16124" s="32" customFormat="1" ht="13.5" thickTop="1" thickBot="1"/>
    <row r="16125" s="32" customFormat="1" ht="13.5" thickTop="1" thickBot="1"/>
    <row r="16126" s="32" customFormat="1" ht="13.5" thickTop="1" thickBot="1"/>
    <row r="16127" s="32" customFormat="1" ht="13.5" thickTop="1" thickBot="1"/>
    <row r="16128" s="32" customFormat="1" ht="13.5" thickTop="1" thickBot="1"/>
    <row r="16129" s="32" customFormat="1" ht="13.5" thickTop="1" thickBot="1"/>
    <row r="16130" s="32" customFormat="1" ht="13.5" thickTop="1" thickBot="1"/>
    <row r="16131" s="32" customFormat="1" ht="13.5" thickTop="1" thickBot="1"/>
    <row r="16132" s="32" customFormat="1" ht="13.5" thickTop="1" thickBot="1"/>
    <row r="16133" s="32" customFormat="1" ht="13.5" thickTop="1" thickBot="1"/>
    <row r="16134" s="32" customFormat="1" ht="13.5" thickTop="1" thickBot="1"/>
    <row r="16135" s="32" customFormat="1" ht="13.5" thickTop="1" thickBot="1"/>
    <row r="16136" s="32" customFormat="1" ht="13.5" thickTop="1" thickBot="1"/>
    <row r="16137" s="32" customFormat="1" ht="13.5" thickTop="1" thickBot="1"/>
    <row r="16138" s="32" customFormat="1" ht="13.5" thickTop="1" thickBot="1"/>
    <row r="16139" s="32" customFormat="1" ht="13.5" thickTop="1" thickBot="1"/>
    <row r="16140" s="32" customFormat="1" ht="13.5" thickTop="1" thickBot="1"/>
    <row r="16141" s="32" customFormat="1" ht="13.5" thickTop="1" thickBot="1"/>
    <row r="16142" s="32" customFormat="1" ht="13.5" thickTop="1" thickBot="1"/>
    <row r="16143" s="32" customFormat="1" ht="13.5" thickTop="1" thickBot="1"/>
    <row r="16144" s="32" customFormat="1" ht="13.5" thickTop="1" thickBot="1"/>
    <row r="16145" s="32" customFormat="1" ht="13.5" thickTop="1" thickBot="1"/>
    <row r="16146" s="32" customFormat="1" ht="13.5" thickTop="1" thickBot="1"/>
    <row r="16147" s="32" customFormat="1" ht="13.5" thickTop="1" thickBot="1"/>
    <row r="16148" s="32" customFormat="1" ht="13.5" thickTop="1" thickBot="1"/>
    <row r="16149" s="32" customFormat="1" ht="13.5" thickTop="1" thickBot="1"/>
    <row r="16150" s="32" customFormat="1" ht="13.5" thickTop="1" thickBot="1"/>
    <row r="16151" s="32" customFormat="1" ht="13.5" thickTop="1" thickBot="1"/>
    <row r="16152" s="32" customFormat="1" ht="13.5" thickTop="1" thickBot="1"/>
    <row r="16153" s="32" customFormat="1" ht="13.5" thickTop="1" thickBot="1"/>
    <row r="16154" s="32" customFormat="1" ht="13.5" thickTop="1" thickBot="1"/>
    <row r="16155" s="32" customFormat="1" ht="13.5" thickTop="1" thickBot="1"/>
    <row r="16156" s="32" customFormat="1" ht="13.5" thickTop="1" thickBot="1"/>
    <row r="16157" s="32" customFormat="1" ht="13.5" thickTop="1" thickBot="1"/>
    <row r="16158" s="32" customFormat="1" ht="13.5" thickTop="1" thickBot="1"/>
    <row r="16159" s="32" customFormat="1" ht="13.5" thickTop="1" thickBot="1"/>
    <row r="16160" s="32" customFormat="1" ht="13.5" thickTop="1" thickBot="1"/>
    <row r="16161" s="32" customFormat="1" ht="13.5" thickTop="1" thickBot="1"/>
    <row r="16162" s="32" customFormat="1" ht="13.5" thickTop="1" thickBot="1"/>
    <row r="16163" s="32" customFormat="1" ht="13.5" thickTop="1" thickBot="1"/>
    <row r="16164" s="32" customFormat="1" ht="13.5" thickTop="1" thickBot="1"/>
    <row r="16165" s="32" customFormat="1" ht="13.5" thickTop="1" thickBot="1"/>
    <row r="16166" s="32" customFormat="1" ht="13.5" thickTop="1" thickBot="1"/>
    <row r="16167" s="32" customFormat="1" ht="13.5" thickTop="1" thickBot="1"/>
    <row r="16168" s="32" customFormat="1" ht="13" thickTop="1"/>
    <row r="16169" s="32" customFormat="1"/>
    <row r="16170" s="32" customFormat="1"/>
    <row r="16171" s="32" customFormat="1"/>
    <row r="16172" s="32" customFormat="1"/>
    <row r="16173" s="32" customFormat="1"/>
    <row r="16174" s="32" customFormat="1"/>
    <row r="16175" s="32" customFormat="1"/>
    <row r="16176" s="32" customFormat="1"/>
    <row r="16177" s="32" customFormat="1"/>
    <row r="16178" s="32" customFormat="1"/>
    <row r="16179" s="32" customFormat="1"/>
    <row r="16180" s="32" customFormat="1"/>
    <row r="16181" s="32" customFormat="1" ht="13" thickBot="1"/>
    <row r="16182" s="32" customFormat="1" ht="13.5" thickTop="1" thickBot="1"/>
    <row r="16183" s="32" customFormat="1" ht="13.5" thickTop="1" thickBot="1"/>
    <row r="16184" s="32" customFormat="1" ht="13.5" thickTop="1" thickBot="1"/>
    <row r="16185" s="32" customFormat="1" ht="13.5" thickTop="1" thickBot="1"/>
    <row r="16186" s="32" customFormat="1" ht="13.5" thickTop="1" thickBot="1"/>
    <row r="16187" s="32" customFormat="1" ht="13.5" thickTop="1" thickBot="1"/>
    <row r="16188" s="32" customFormat="1" ht="13.5" thickTop="1" thickBot="1"/>
    <row r="16189" s="32" customFormat="1" ht="13.5" thickTop="1" thickBot="1"/>
    <row r="16190" s="32" customFormat="1" ht="13.5" thickTop="1" thickBot="1"/>
    <row r="16191" s="32" customFormat="1" ht="13.5" thickTop="1" thickBot="1"/>
    <row r="16192" s="32" customFormat="1" ht="13.5" thickTop="1" thickBot="1"/>
    <row r="16193" s="32" customFormat="1" ht="13.5" thickTop="1" thickBot="1"/>
    <row r="16194" s="32" customFormat="1" ht="13.5" thickTop="1" thickBot="1"/>
    <row r="16195" s="32" customFormat="1" ht="13.5" thickTop="1" thickBot="1"/>
    <row r="16196" s="32" customFormat="1" ht="13.5" thickTop="1" thickBot="1"/>
    <row r="16197" s="32" customFormat="1" ht="13.5" thickTop="1" thickBot="1"/>
    <row r="16198" s="32" customFormat="1" ht="13.5" thickTop="1" thickBot="1"/>
    <row r="16199" s="32" customFormat="1" ht="13.5" thickTop="1" thickBot="1"/>
    <row r="16200" s="32" customFormat="1" ht="13.5" thickTop="1" thickBot="1"/>
    <row r="16201" s="32" customFormat="1" ht="13.5" thickTop="1" thickBot="1"/>
    <row r="16202" s="32" customFormat="1" ht="13.5" thickTop="1" thickBot="1"/>
    <row r="16203" s="32" customFormat="1" ht="13.5" thickTop="1" thickBot="1"/>
    <row r="16204" s="32" customFormat="1" ht="13.5" thickTop="1" thickBot="1"/>
    <row r="16205" s="32" customFormat="1" ht="13.5" thickTop="1" thickBot="1"/>
    <row r="16206" s="32" customFormat="1" ht="13.5" thickTop="1" thickBot="1"/>
    <row r="16207" s="32" customFormat="1" ht="13.5" thickTop="1" thickBot="1"/>
    <row r="16208" s="32" customFormat="1" ht="13.5" thickTop="1" thickBot="1"/>
    <row r="16209" s="32" customFormat="1" ht="13.5" thickTop="1" thickBot="1"/>
    <row r="16210" s="32" customFormat="1" ht="13.5" thickTop="1" thickBot="1"/>
    <row r="16211" s="32" customFormat="1" ht="13.5" thickTop="1" thickBot="1"/>
    <row r="16212" s="32" customFormat="1" ht="13.5" thickTop="1" thickBot="1"/>
    <row r="16213" s="32" customFormat="1" ht="13.5" thickTop="1" thickBot="1"/>
    <row r="16214" s="32" customFormat="1" ht="13.5" thickTop="1" thickBot="1"/>
    <row r="16215" s="32" customFormat="1" ht="13.5" thickTop="1" thickBot="1"/>
    <row r="16216" s="32" customFormat="1" ht="13.5" thickTop="1" thickBot="1"/>
    <row r="16217" s="32" customFormat="1" ht="13.5" thickTop="1" thickBot="1"/>
    <row r="16218" s="32" customFormat="1" ht="13.5" thickTop="1" thickBot="1"/>
    <row r="16219" s="32" customFormat="1" ht="13.5" thickTop="1" thickBot="1"/>
    <row r="16220" s="32" customFormat="1" ht="13.5" thickTop="1" thickBot="1"/>
    <row r="16221" s="32" customFormat="1" ht="13.5" thickTop="1" thickBot="1"/>
    <row r="16222" s="32" customFormat="1" ht="13.5" thickTop="1" thickBot="1"/>
    <row r="16223" s="32" customFormat="1" ht="13.5" thickTop="1" thickBot="1"/>
    <row r="16224" s="32" customFormat="1" ht="13.5" thickTop="1" thickBot="1"/>
    <row r="16225" s="32" customFormat="1" ht="13.5" thickTop="1" thickBot="1"/>
    <row r="16226" s="32" customFormat="1" ht="13.5" thickTop="1" thickBot="1"/>
    <row r="16227" s="32" customFormat="1" ht="13.5" thickTop="1" thickBot="1"/>
    <row r="16228" s="32" customFormat="1" ht="13.5" thickTop="1" thickBot="1"/>
    <row r="16229" s="32" customFormat="1" ht="13.5" thickTop="1" thickBot="1"/>
    <row r="16230" s="32" customFormat="1" ht="13.5" thickTop="1" thickBot="1"/>
    <row r="16231" s="32" customFormat="1" ht="13.5" thickTop="1" thickBot="1"/>
    <row r="16232" s="32" customFormat="1" ht="13.5" thickTop="1" thickBot="1"/>
    <row r="16233" s="32" customFormat="1" ht="13.5" thickTop="1" thickBot="1"/>
    <row r="16234" s="32" customFormat="1" ht="13.5" thickTop="1" thickBot="1"/>
    <row r="16235" s="32" customFormat="1" ht="13.5" thickTop="1" thickBot="1"/>
    <row r="16236" s="32" customFormat="1" ht="13.5" thickTop="1" thickBot="1"/>
    <row r="16237" s="32" customFormat="1" ht="13.5" thickTop="1" thickBot="1"/>
    <row r="16238" s="32" customFormat="1" ht="13" thickTop="1"/>
    <row r="16239" s="32" customFormat="1"/>
    <row r="16240" s="32" customFormat="1"/>
    <row r="16241" s="32" customFormat="1"/>
    <row r="16242" s="32" customFormat="1"/>
    <row r="16243" s="32" customFormat="1"/>
    <row r="16244" s="32" customFormat="1"/>
    <row r="16245" s="32" customFormat="1"/>
    <row r="16246" s="32" customFormat="1"/>
    <row r="16247" s="32" customFormat="1"/>
    <row r="16248" s="32" customFormat="1"/>
    <row r="16249" s="32" customFormat="1"/>
    <row r="16250" s="32" customFormat="1"/>
    <row r="16251" s="32" customFormat="1" ht="13" thickBot="1"/>
    <row r="16252" s="32" customFormat="1" ht="13.5" thickTop="1" thickBot="1"/>
    <row r="16253" s="32" customFormat="1" ht="13.5" thickTop="1" thickBot="1"/>
    <row r="16254" s="32" customFormat="1" ht="13.5" thickTop="1" thickBot="1"/>
    <row r="16255" s="32" customFormat="1" ht="13.5" thickTop="1" thickBot="1"/>
    <row r="16256" s="32" customFormat="1" ht="13.5" thickTop="1" thickBot="1"/>
    <row r="16257" s="32" customFormat="1" ht="13.5" thickTop="1" thickBot="1"/>
    <row r="16258" s="32" customFormat="1" ht="13.5" thickTop="1" thickBot="1"/>
    <row r="16259" s="32" customFormat="1" ht="13.5" thickTop="1" thickBot="1"/>
    <row r="16260" s="32" customFormat="1" ht="13.5" thickTop="1" thickBot="1"/>
    <row r="16261" s="32" customFormat="1" ht="13.5" thickTop="1" thickBot="1"/>
    <row r="16262" s="32" customFormat="1" ht="13.5" thickTop="1" thickBot="1"/>
    <row r="16263" s="32" customFormat="1" ht="13.5" thickTop="1" thickBot="1"/>
    <row r="16264" s="32" customFormat="1" ht="13.5" thickTop="1" thickBot="1"/>
    <row r="16265" s="32" customFormat="1" ht="13.5" thickTop="1" thickBot="1"/>
    <row r="16266" s="32" customFormat="1" ht="13.5" thickTop="1" thickBot="1"/>
    <row r="16267" s="32" customFormat="1" ht="13.5" thickTop="1" thickBot="1"/>
    <row r="16268" s="32" customFormat="1" ht="13.5" thickTop="1" thickBot="1"/>
    <row r="16269" s="32" customFormat="1" ht="13.5" thickTop="1" thickBot="1"/>
    <row r="16270" s="32" customFormat="1" ht="13.5" thickTop="1" thickBot="1"/>
    <row r="16271" s="32" customFormat="1" ht="13.5" thickTop="1" thickBot="1"/>
    <row r="16272" s="32" customFormat="1" ht="13.5" thickTop="1" thickBot="1"/>
    <row r="16273" s="32" customFormat="1" ht="13.5" thickTop="1" thickBot="1"/>
    <row r="16274" s="32" customFormat="1" ht="13.5" thickTop="1" thickBot="1"/>
    <row r="16275" s="32" customFormat="1" ht="13.5" thickTop="1" thickBot="1"/>
    <row r="16276" s="32" customFormat="1" ht="13.5" thickTop="1" thickBot="1"/>
    <row r="16277" s="32" customFormat="1" ht="13.5" thickTop="1" thickBot="1"/>
    <row r="16278" s="32" customFormat="1" ht="13.5" thickTop="1" thickBot="1"/>
    <row r="16279" s="32" customFormat="1" ht="13.5" thickTop="1" thickBot="1"/>
    <row r="16280" s="32" customFormat="1" ht="13.5" thickTop="1" thickBot="1"/>
    <row r="16281" s="32" customFormat="1" ht="13.5" thickTop="1" thickBot="1"/>
    <row r="16282" s="32" customFormat="1" ht="13.5" thickTop="1" thickBot="1"/>
    <row r="16283" s="32" customFormat="1" ht="13.5" thickTop="1" thickBot="1"/>
    <row r="16284" s="32" customFormat="1" ht="13.5" thickTop="1" thickBot="1"/>
    <row r="16285" s="32" customFormat="1" ht="13.5" thickTop="1" thickBot="1"/>
    <row r="16286" s="32" customFormat="1" ht="13.5" thickTop="1" thickBot="1"/>
    <row r="16287" s="32" customFormat="1" ht="13.5" thickTop="1" thickBot="1"/>
    <row r="16288" s="32" customFormat="1" ht="13.5" thickTop="1" thickBot="1"/>
    <row r="16289" s="32" customFormat="1" ht="13.5" thickTop="1" thickBot="1"/>
    <row r="16290" s="32" customFormat="1" ht="13.5" thickTop="1" thickBot="1"/>
    <row r="16291" s="32" customFormat="1" ht="13.5" thickTop="1" thickBot="1"/>
    <row r="16292" s="32" customFormat="1" ht="13.5" thickTop="1" thickBot="1"/>
    <row r="16293" s="32" customFormat="1" ht="13.5" thickTop="1" thickBot="1"/>
    <row r="16294" s="32" customFormat="1" ht="13.5" thickTop="1" thickBot="1"/>
    <row r="16295" s="32" customFormat="1" ht="13.5" thickTop="1" thickBot="1"/>
    <row r="16296" s="32" customFormat="1" ht="13.5" thickTop="1" thickBot="1"/>
    <row r="16297" s="32" customFormat="1" ht="13.5" thickTop="1" thickBot="1"/>
    <row r="16298" s="32" customFormat="1" ht="13.5" thickTop="1" thickBot="1"/>
    <row r="16299" s="32" customFormat="1" ht="13.5" thickTop="1" thickBot="1"/>
    <row r="16300" s="32" customFormat="1" ht="13.5" thickTop="1" thickBot="1"/>
    <row r="16301" s="32" customFormat="1" ht="13.5" thickTop="1" thickBot="1"/>
    <row r="16302" s="32" customFormat="1" ht="13.5" thickTop="1" thickBot="1"/>
    <row r="16303" s="32" customFormat="1" ht="13.5" thickTop="1" thickBot="1"/>
    <row r="16304" s="32" customFormat="1" ht="13.5" thickTop="1" thickBot="1"/>
    <row r="16305" s="32" customFormat="1" ht="13.5" thickTop="1" thickBot="1"/>
    <row r="16306" s="32" customFormat="1" ht="13.5" thickTop="1" thickBot="1"/>
    <row r="16307" s="32" customFormat="1" ht="13.5" thickTop="1" thickBot="1"/>
    <row r="16308" s="32" customFormat="1" ht="13" thickTop="1"/>
    <row r="16309" s="32" customFormat="1"/>
    <row r="16310" s="32" customFormat="1"/>
    <row r="16311" s="32" customFormat="1"/>
    <row r="16312" s="32" customFormat="1"/>
    <row r="16313" s="32" customFormat="1"/>
    <row r="16314" s="32" customFormat="1"/>
    <row r="16315" s="32" customFormat="1"/>
    <row r="16316" s="32" customFormat="1"/>
    <row r="16317" s="32" customFormat="1"/>
    <row r="16318" s="32" customFormat="1"/>
    <row r="16319" s="32" customFormat="1"/>
    <row r="16320" s="32" customFormat="1"/>
    <row r="16321" s="32" customFormat="1" ht="13" thickBot="1"/>
    <row r="16322" s="32" customFormat="1" ht="13.5" thickTop="1" thickBot="1"/>
    <row r="16323" s="32" customFormat="1" ht="13.5" thickTop="1" thickBot="1"/>
    <row r="16324" s="32" customFormat="1" ht="13.5" thickTop="1" thickBot="1"/>
    <row r="16325" s="32" customFormat="1" ht="13.5" thickTop="1" thickBot="1"/>
    <row r="16326" s="32" customFormat="1" ht="13.5" thickTop="1" thickBot="1"/>
    <row r="16327" s="32" customFormat="1" ht="13.5" thickTop="1" thickBot="1"/>
    <row r="16328" s="32" customFormat="1" ht="13.5" thickTop="1" thickBot="1"/>
    <row r="16329" s="32" customFormat="1" ht="13.5" thickTop="1" thickBot="1"/>
    <row r="16330" s="32" customFormat="1" ht="13.5" thickTop="1" thickBot="1"/>
    <row r="16331" s="32" customFormat="1" ht="13.5" thickTop="1" thickBot="1"/>
    <row r="16332" s="32" customFormat="1" ht="13.5" thickTop="1" thickBot="1"/>
    <row r="16333" s="32" customFormat="1" ht="13.5" thickTop="1" thickBot="1"/>
    <row r="16334" s="32" customFormat="1" ht="13.5" thickTop="1" thickBot="1"/>
    <row r="16335" s="32" customFormat="1" ht="13.5" thickTop="1" thickBot="1"/>
    <row r="16336" s="32" customFormat="1" ht="13.5" thickTop="1" thickBot="1"/>
    <row r="16337" s="32" customFormat="1" ht="13.5" thickTop="1" thickBot="1"/>
    <row r="16338" s="32" customFormat="1" ht="13.5" thickTop="1" thickBot="1"/>
    <row r="16339" s="32" customFormat="1" ht="13.5" thickTop="1" thickBot="1"/>
    <row r="16340" s="32" customFormat="1" ht="13.5" thickTop="1" thickBot="1"/>
    <row r="16341" s="32" customFormat="1" ht="13.5" thickTop="1" thickBot="1"/>
    <row r="16342" s="32" customFormat="1" ht="13.5" thickTop="1" thickBot="1"/>
    <row r="16343" s="32" customFormat="1" ht="13.5" thickTop="1" thickBot="1"/>
    <row r="16344" s="32" customFormat="1" ht="13.5" thickTop="1" thickBot="1"/>
    <row r="16345" s="32" customFormat="1" ht="13.5" thickTop="1" thickBot="1"/>
    <row r="16346" s="32" customFormat="1" ht="13.5" thickTop="1" thickBot="1"/>
    <row r="16347" s="32" customFormat="1" ht="13.5" thickTop="1" thickBot="1"/>
    <row r="16348" s="32" customFormat="1" ht="13.5" thickTop="1" thickBot="1"/>
    <row r="16349" s="32" customFormat="1" ht="13.5" thickTop="1" thickBot="1"/>
    <row r="16350" s="32" customFormat="1" ht="13.5" thickTop="1" thickBot="1"/>
    <row r="16351" s="32" customFormat="1" ht="13.5" thickTop="1" thickBot="1"/>
    <row r="16352" s="32" customFormat="1" ht="13.5" thickTop="1" thickBot="1"/>
    <row r="16353" s="32" customFormat="1" ht="13.5" thickTop="1" thickBot="1"/>
    <row r="16354" s="32" customFormat="1" ht="13.5" thickTop="1" thickBot="1"/>
    <row r="16355" s="32" customFormat="1" ht="13.5" thickTop="1" thickBot="1"/>
    <row r="16356" s="32" customFormat="1" ht="13.5" thickTop="1" thickBot="1"/>
    <row r="16357" s="32" customFormat="1" ht="13.5" thickTop="1" thickBot="1"/>
    <row r="16358" s="32" customFormat="1" ht="13.5" thickTop="1" thickBot="1"/>
    <row r="16359" s="32" customFormat="1" ht="13.5" thickTop="1" thickBot="1"/>
    <row r="16360" s="32" customFormat="1" ht="13.5" thickTop="1" thickBot="1"/>
    <row r="16361" s="32" customFormat="1" ht="13.5" thickTop="1" thickBot="1"/>
    <row r="16362" s="32" customFormat="1" ht="13.5" thickTop="1" thickBot="1"/>
    <row r="16363" s="32" customFormat="1" ht="13.5" thickTop="1" thickBot="1"/>
    <row r="16364" s="32" customFormat="1" ht="13.5" thickTop="1" thickBot="1"/>
    <row r="16365" s="32" customFormat="1" ht="13.5" thickTop="1" thickBot="1"/>
    <row r="16366" s="32" customFormat="1" ht="13.5" thickTop="1" thickBot="1"/>
    <row r="16367" s="32" customFormat="1" ht="13.5" thickTop="1" thickBot="1"/>
    <row r="16368" s="32" customFormat="1" ht="13.5" thickTop="1" thickBot="1"/>
    <row r="16369" s="32" customFormat="1" ht="13.5" thickTop="1" thickBot="1"/>
    <row r="16370" s="32" customFormat="1" ht="13.5" thickTop="1" thickBot="1"/>
    <row r="16371" s="32" customFormat="1" ht="13.5" thickTop="1" thickBot="1"/>
    <row r="16372" s="32" customFormat="1" ht="13.5" thickTop="1" thickBot="1"/>
    <row r="16373" s="32" customFormat="1" ht="13.5" thickTop="1" thickBot="1"/>
    <row r="16374" s="32" customFormat="1" ht="13.5" thickTop="1" thickBot="1"/>
    <row r="16375" s="32" customFormat="1" ht="13.5" thickTop="1" thickBot="1"/>
    <row r="16376" s="32" customFormat="1" ht="13.5" thickTop="1" thickBot="1"/>
    <row r="16377" s="32" customFormat="1" ht="13.5" thickTop="1" thickBot="1"/>
    <row r="16378" s="32" customFormat="1" ht="13" thickTop="1"/>
    <row r="16379" s="32" customFormat="1"/>
    <row r="16380" s="32" customFormat="1"/>
    <row r="16381" s="32" customFormat="1"/>
    <row r="16382" s="32" customFormat="1"/>
    <row r="16383" s="32" customFormat="1"/>
    <row r="16384" s="32" customFormat="1"/>
    <row r="16385" s="32" customFormat="1"/>
    <row r="16386" s="32" customFormat="1"/>
    <row r="16387" s="32" customFormat="1"/>
    <row r="16388" s="32" customFormat="1"/>
    <row r="16389" s="32" customFormat="1"/>
    <row r="16390" s="32" customFormat="1"/>
    <row r="16391" s="32" customFormat="1" ht="13" thickBot="1"/>
    <row r="16392" s="32" customFormat="1" ht="13.5" thickTop="1" thickBot="1"/>
    <row r="16393" s="32" customFormat="1" ht="13.5" thickTop="1" thickBot="1"/>
    <row r="16394" s="32" customFormat="1" ht="13.5" thickTop="1" thickBot="1"/>
    <row r="16395" s="32" customFormat="1" ht="13.5" thickTop="1" thickBot="1"/>
    <row r="16396" s="32" customFormat="1" ht="13.5" thickTop="1" thickBot="1"/>
    <row r="16397" s="32" customFormat="1" ht="13.5" thickTop="1" thickBot="1"/>
    <row r="16398" s="32" customFormat="1" ht="13.5" thickTop="1" thickBot="1"/>
    <row r="16399" s="32" customFormat="1" ht="13.5" thickTop="1" thickBot="1"/>
    <row r="16400" s="32" customFormat="1" ht="13.5" thickTop="1" thickBot="1"/>
    <row r="16401" s="32" customFormat="1" ht="13.5" thickTop="1" thickBot="1"/>
    <row r="16402" s="32" customFormat="1" ht="13.5" thickTop="1" thickBot="1"/>
    <row r="16403" s="32" customFormat="1" ht="13.5" thickTop="1" thickBot="1"/>
    <row r="16404" s="32" customFormat="1" ht="13.5" thickTop="1" thickBot="1"/>
    <row r="16405" s="32" customFormat="1" ht="13.5" thickTop="1" thickBot="1"/>
    <row r="16406" s="32" customFormat="1" ht="13.5" thickTop="1" thickBot="1"/>
    <row r="16407" s="32" customFormat="1" ht="13.5" thickTop="1" thickBot="1"/>
    <row r="16408" s="32" customFormat="1" ht="13.5" thickTop="1" thickBot="1"/>
    <row r="16409" s="32" customFormat="1" ht="13.5" thickTop="1" thickBot="1"/>
    <row r="16410" s="32" customFormat="1" ht="13.5" thickTop="1" thickBot="1"/>
    <row r="16411" s="32" customFormat="1" ht="13.5" thickTop="1" thickBot="1"/>
    <row r="16412" s="32" customFormat="1" ht="13.5" thickTop="1" thickBot="1"/>
    <row r="16413" s="32" customFormat="1" ht="13.5" thickTop="1" thickBot="1"/>
    <row r="16414" s="32" customFormat="1" ht="13.5" thickTop="1" thickBot="1"/>
    <row r="16415" s="32" customFormat="1" ht="13.5" thickTop="1" thickBot="1"/>
    <row r="16416" s="32" customFormat="1" ht="13.5" thickTop="1" thickBot="1"/>
    <row r="16417" s="32" customFormat="1" ht="13.5" thickTop="1" thickBot="1"/>
    <row r="16418" s="32" customFormat="1" ht="13.5" thickTop="1" thickBot="1"/>
    <row r="16419" s="32" customFormat="1" ht="13.5" thickTop="1" thickBot="1"/>
    <row r="16420" s="32" customFormat="1" ht="13.5" thickTop="1" thickBot="1"/>
    <row r="16421" s="32" customFormat="1" ht="13.5" thickTop="1" thickBot="1"/>
    <row r="16422" s="32" customFormat="1" ht="13.5" thickTop="1" thickBot="1"/>
    <row r="16423" s="32" customFormat="1" ht="13.5" thickTop="1" thickBot="1"/>
    <row r="16424" s="32" customFormat="1" ht="13.5" thickTop="1" thickBot="1"/>
    <row r="16425" s="32" customFormat="1" ht="13.5" thickTop="1" thickBot="1"/>
    <row r="16426" s="32" customFormat="1" ht="13.5" thickTop="1" thickBot="1"/>
    <row r="16427" s="32" customFormat="1" ht="13.5" thickTop="1" thickBot="1"/>
    <row r="16428" s="32" customFormat="1" ht="13.5" thickTop="1" thickBot="1"/>
    <row r="16429" s="32" customFormat="1" ht="13.5" thickTop="1" thickBot="1"/>
    <row r="16430" s="32" customFormat="1" ht="13.5" thickTop="1" thickBot="1"/>
    <row r="16431" s="32" customFormat="1" ht="13.5" thickTop="1" thickBot="1"/>
    <row r="16432" s="32" customFormat="1" ht="13.5" thickTop="1" thickBot="1"/>
    <row r="16433" s="32" customFormat="1" ht="13.5" thickTop="1" thickBot="1"/>
    <row r="16434" s="32" customFormat="1" ht="13.5" thickTop="1" thickBot="1"/>
    <row r="16435" s="32" customFormat="1" ht="13.5" thickTop="1" thickBot="1"/>
    <row r="16436" s="32" customFormat="1" ht="13.5" thickTop="1" thickBot="1"/>
    <row r="16437" s="32" customFormat="1" ht="13.5" thickTop="1" thickBot="1"/>
    <row r="16438" s="32" customFormat="1" ht="13.5" thickTop="1" thickBot="1"/>
    <row r="16439" s="32" customFormat="1" ht="13.5" thickTop="1" thickBot="1"/>
    <row r="16440" s="32" customFormat="1" ht="13.5" thickTop="1" thickBot="1"/>
    <row r="16441" s="32" customFormat="1" ht="13.5" thickTop="1" thickBot="1"/>
    <row r="16442" s="32" customFormat="1" ht="13.5" thickTop="1" thickBot="1"/>
    <row r="16443" s="32" customFormat="1" ht="13.5" thickTop="1" thickBot="1"/>
    <row r="16444" s="32" customFormat="1" ht="13.5" thickTop="1" thickBot="1"/>
    <row r="16445" s="32" customFormat="1" ht="13.5" thickTop="1" thickBot="1"/>
    <row r="16446" s="32" customFormat="1" ht="13.5" thickTop="1" thickBot="1"/>
    <row r="16447" s="32" customFormat="1" ht="13.5" thickTop="1" thickBot="1"/>
    <row r="16448" s="32" customFormat="1" ht="13" thickTop="1"/>
    <row r="16449" s="32" customFormat="1"/>
    <row r="16450" s="32" customFormat="1"/>
    <row r="16451" s="32" customFormat="1"/>
    <row r="16452" s="32" customFormat="1"/>
    <row r="16453" s="32" customFormat="1"/>
    <row r="16454" s="32" customFormat="1"/>
    <row r="16455" s="32" customFormat="1"/>
    <row r="16456" s="32" customFormat="1"/>
    <row r="16457" s="32" customFormat="1"/>
    <row r="16458" s="32" customFormat="1"/>
    <row r="16459" s="32" customFormat="1"/>
    <row r="16460" s="32" customFormat="1"/>
    <row r="16461" s="32" customFormat="1" ht="13" thickBot="1"/>
    <row r="16462" s="32" customFormat="1" ht="13.5" thickTop="1" thickBot="1"/>
    <row r="16463" s="32" customFormat="1" ht="13.5" thickTop="1" thickBot="1"/>
    <row r="16464" s="32" customFormat="1" ht="13.5" thickTop="1" thickBot="1"/>
    <row r="16465" s="32" customFormat="1" ht="13.5" thickTop="1" thickBot="1"/>
    <row r="16466" s="32" customFormat="1" ht="13.5" thickTop="1" thickBot="1"/>
    <row r="16467" s="32" customFormat="1" ht="13.5" thickTop="1" thickBot="1"/>
    <row r="16468" s="32" customFormat="1" ht="13.5" thickTop="1" thickBot="1"/>
    <row r="16469" s="32" customFormat="1" ht="13.5" thickTop="1" thickBot="1"/>
    <row r="16470" s="32" customFormat="1" ht="13.5" thickTop="1" thickBot="1"/>
    <row r="16471" s="32" customFormat="1" ht="13.5" thickTop="1" thickBot="1"/>
    <row r="16472" s="32" customFormat="1" ht="13.5" thickTop="1" thickBot="1"/>
    <row r="16473" s="32" customFormat="1" ht="13.5" thickTop="1" thickBot="1"/>
    <row r="16474" s="32" customFormat="1" ht="13.5" thickTop="1" thickBot="1"/>
    <row r="16475" s="32" customFormat="1" ht="13.5" thickTop="1" thickBot="1"/>
    <row r="16476" s="32" customFormat="1" ht="13.5" thickTop="1" thickBot="1"/>
    <row r="16477" s="32" customFormat="1" ht="13.5" thickTop="1" thickBot="1"/>
    <row r="16478" s="32" customFormat="1" ht="13.5" thickTop="1" thickBot="1"/>
    <row r="16479" s="32" customFormat="1" ht="13.5" thickTop="1" thickBot="1"/>
    <row r="16480" s="32" customFormat="1" ht="13.5" thickTop="1" thickBot="1"/>
    <row r="16481" s="32" customFormat="1" ht="13.5" thickTop="1" thickBot="1"/>
    <row r="16482" s="32" customFormat="1" ht="13.5" thickTop="1" thickBot="1"/>
    <row r="16483" s="32" customFormat="1" ht="13.5" thickTop="1" thickBot="1"/>
    <row r="16484" s="32" customFormat="1" ht="13.5" thickTop="1" thickBot="1"/>
    <row r="16485" s="32" customFormat="1" ht="13.5" thickTop="1" thickBot="1"/>
    <row r="16486" s="32" customFormat="1" ht="13.5" thickTop="1" thickBot="1"/>
    <row r="16487" s="32" customFormat="1" ht="13.5" thickTop="1" thickBot="1"/>
    <row r="16488" s="32" customFormat="1" ht="13.5" thickTop="1" thickBot="1"/>
    <row r="16489" s="32" customFormat="1" ht="13.5" thickTop="1" thickBot="1"/>
    <row r="16490" s="32" customFormat="1" ht="13.5" thickTop="1" thickBot="1"/>
    <row r="16491" s="32" customFormat="1" ht="13.5" thickTop="1" thickBot="1"/>
    <row r="16492" s="32" customFormat="1" ht="13.5" thickTop="1" thickBot="1"/>
    <row r="16493" s="32" customFormat="1" ht="13.5" thickTop="1" thickBot="1"/>
    <row r="16494" s="32" customFormat="1" ht="13.5" thickTop="1" thickBot="1"/>
    <row r="16495" s="32" customFormat="1" ht="13.5" thickTop="1" thickBot="1"/>
    <row r="16496" s="32" customFormat="1" ht="13.5" thickTop="1" thickBot="1"/>
    <row r="16497" s="32" customFormat="1" ht="13.5" thickTop="1" thickBot="1"/>
    <row r="16498" s="32" customFormat="1" ht="13.5" thickTop="1" thickBot="1"/>
    <row r="16499" s="32" customFormat="1" ht="13.5" thickTop="1" thickBot="1"/>
    <row r="16500" s="32" customFormat="1" ht="13.5" thickTop="1" thickBot="1"/>
    <row r="16501" s="32" customFormat="1" ht="13.5" thickTop="1" thickBot="1"/>
    <row r="16502" s="32" customFormat="1" ht="13.5" thickTop="1" thickBot="1"/>
    <row r="16503" s="32" customFormat="1" ht="13.5" thickTop="1" thickBot="1"/>
    <row r="16504" s="32" customFormat="1" ht="13.5" thickTop="1" thickBot="1"/>
    <row r="16505" s="32" customFormat="1" ht="13.5" thickTop="1" thickBot="1"/>
    <row r="16506" s="32" customFormat="1" ht="13.5" thickTop="1" thickBot="1"/>
    <row r="16507" s="32" customFormat="1" ht="13.5" thickTop="1" thickBot="1"/>
    <row r="16508" s="32" customFormat="1" ht="13.5" thickTop="1" thickBot="1"/>
    <row r="16509" s="32" customFormat="1" ht="13.5" thickTop="1" thickBot="1"/>
    <row r="16510" s="32" customFormat="1" ht="13.5" thickTop="1" thickBot="1"/>
    <row r="16511" s="32" customFormat="1" ht="13.5" thickTop="1" thickBot="1"/>
    <row r="16512" s="32" customFormat="1" ht="13.5" thickTop="1" thickBot="1"/>
    <row r="16513" s="32" customFormat="1" ht="13.5" thickTop="1" thickBot="1"/>
    <row r="16514" s="32" customFormat="1" ht="13.5" thickTop="1" thickBot="1"/>
    <row r="16515" s="32" customFormat="1" ht="13.5" thickTop="1" thickBot="1"/>
    <row r="16516" s="32" customFormat="1" ht="13.5" thickTop="1" thickBot="1"/>
    <row r="16517" s="32" customFormat="1" ht="13.5" thickTop="1" thickBot="1"/>
    <row r="16518" s="32" customFormat="1" ht="13" thickTop="1"/>
    <row r="16519" s="32" customFormat="1"/>
    <row r="16520" s="32" customFormat="1"/>
    <row r="16521" s="32" customFormat="1"/>
    <row r="16522" s="32" customFormat="1"/>
    <row r="16523" s="32" customFormat="1"/>
    <row r="16524" s="32" customFormat="1"/>
    <row r="16525" s="32" customFormat="1"/>
    <row r="16526" s="32" customFormat="1"/>
    <row r="16527" s="32" customFormat="1"/>
    <row r="16528" s="32" customFormat="1"/>
    <row r="16529" s="32" customFormat="1"/>
    <row r="16530" s="32" customFormat="1"/>
    <row r="16531" s="32" customFormat="1" ht="13" thickBot="1"/>
    <row r="16532" s="32" customFormat="1" ht="13.5" thickTop="1" thickBot="1"/>
    <row r="16533" s="32" customFormat="1" ht="13.5" thickTop="1" thickBot="1"/>
    <row r="16534" s="32" customFormat="1" ht="13.5" thickTop="1" thickBot="1"/>
    <row r="16535" s="32" customFormat="1" ht="13.5" thickTop="1" thickBot="1"/>
    <row r="16536" s="32" customFormat="1" ht="13.5" thickTop="1" thickBot="1"/>
    <row r="16537" s="32" customFormat="1" ht="13.5" thickTop="1" thickBot="1"/>
    <row r="16538" s="32" customFormat="1" ht="13.5" thickTop="1" thickBot="1"/>
    <row r="16539" s="32" customFormat="1" ht="13.5" thickTop="1" thickBot="1"/>
    <row r="16540" s="32" customFormat="1" ht="13.5" thickTop="1" thickBot="1"/>
    <row r="16541" s="32" customFormat="1" ht="13.5" thickTop="1" thickBot="1"/>
    <row r="16542" s="32" customFormat="1" ht="13.5" thickTop="1" thickBot="1"/>
    <row r="16543" s="32" customFormat="1" ht="13.5" thickTop="1" thickBot="1"/>
    <row r="16544" s="32" customFormat="1" ht="13.5" thickTop="1" thickBot="1"/>
    <row r="16545" s="32" customFormat="1" ht="13.5" thickTop="1" thickBot="1"/>
    <row r="16546" s="32" customFormat="1" ht="13.5" thickTop="1" thickBot="1"/>
    <row r="16547" s="32" customFormat="1" ht="13.5" thickTop="1" thickBot="1"/>
    <row r="16548" s="32" customFormat="1" ht="13.5" thickTop="1" thickBot="1"/>
    <row r="16549" s="32" customFormat="1" ht="13.5" thickTop="1" thickBot="1"/>
    <row r="16550" s="32" customFormat="1" ht="13.5" thickTop="1" thickBot="1"/>
    <row r="16551" s="32" customFormat="1" ht="13.5" thickTop="1" thickBot="1"/>
    <row r="16552" s="32" customFormat="1" ht="13.5" thickTop="1" thickBot="1"/>
    <row r="16553" s="32" customFormat="1" ht="13.5" thickTop="1" thickBot="1"/>
    <row r="16554" s="32" customFormat="1" ht="13.5" thickTop="1" thickBot="1"/>
    <row r="16555" s="32" customFormat="1" ht="13.5" thickTop="1" thickBot="1"/>
    <row r="16556" s="32" customFormat="1" ht="13.5" thickTop="1" thickBot="1"/>
    <row r="16557" s="32" customFormat="1" ht="13.5" thickTop="1" thickBot="1"/>
    <row r="16558" s="32" customFormat="1" ht="13.5" thickTop="1" thickBot="1"/>
    <row r="16559" s="32" customFormat="1" ht="13.5" thickTop="1" thickBot="1"/>
    <row r="16560" s="32" customFormat="1" ht="13.5" thickTop="1" thickBot="1"/>
    <row r="16561" s="32" customFormat="1" ht="13.5" thickTop="1" thickBot="1"/>
    <row r="16562" s="32" customFormat="1" ht="13.5" thickTop="1" thickBot="1"/>
    <row r="16563" s="32" customFormat="1" ht="13.5" thickTop="1" thickBot="1"/>
    <row r="16564" s="32" customFormat="1" ht="13.5" thickTop="1" thickBot="1"/>
    <row r="16565" s="32" customFormat="1" ht="13.5" thickTop="1" thickBot="1"/>
    <row r="16566" s="32" customFormat="1" ht="13.5" thickTop="1" thickBot="1"/>
    <row r="16567" s="32" customFormat="1" ht="13.5" thickTop="1" thickBot="1"/>
    <row r="16568" s="32" customFormat="1" ht="13.5" thickTop="1" thickBot="1"/>
    <row r="16569" s="32" customFormat="1" ht="13.5" thickTop="1" thickBot="1"/>
    <row r="16570" s="32" customFormat="1" ht="13.5" thickTop="1" thickBot="1"/>
    <row r="16571" s="32" customFormat="1" ht="13.5" thickTop="1" thickBot="1"/>
    <row r="16572" s="32" customFormat="1" ht="13.5" thickTop="1" thickBot="1"/>
    <row r="16573" s="32" customFormat="1" ht="13.5" thickTop="1" thickBot="1"/>
    <row r="16574" s="32" customFormat="1" ht="13.5" thickTop="1" thickBot="1"/>
    <row r="16575" s="32" customFormat="1" ht="13.5" thickTop="1" thickBot="1"/>
    <row r="16576" s="32" customFormat="1" ht="13.5" thickTop="1" thickBot="1"/>
    <row r="16577" s="32" customFormat="1" ht="13.5" thickTop="1" thickBot="1"/>
    <row r="16578" s="32" customFormat="1" ht="13.5" thickTop="1" thickBot="1"/>
    <row r="16579" s="32" customFormat="1" ht="13.5" thickTop="1" thickBot="1"/>
    <row r="16580" s="32" customFormat="1" ht="13.5" thickTop="1" thickBot="1"/>
    <row r="16581" s="32" customFormat="1" ht="13.5" thickTop="1" thickBot="1"/>
    <row r="16582" s="32" customFormat="1" ht="13.5" thickTop="1" thickBot="1"/>
    <row r="16583" s="32" customFormat="1" ht="13.5" thickTop="1" thickBot="1"/>
    <row r="16584" s="32" customFormat="1" ht="13.5" thickTop="1" thickBot="1"/>
    <row r="16585" s="32" customFormat="1" ht="13.5" thickTop="1" thickBot="1"/>
    <row r="16586" s="32" customFormat="1" ht="13.5" thickTop="1" thickBot="1"/>
    <row r="16587" s="32" customFormat="1" ht="13.5" thickTop="1" thickBot="1"/>
    <row r="16588" s="32" customFormat="1" ht="13" thickTop="1"/>
    <row r="16589" s="32" customFormat="1"/>
    <row r="16590" s="32" customFormat="1"/>
    <row r="16591" s="32" customFormat="1"/>
    <row r="16592" s="32" customFormat="1"/>
    <row r="16593" s="32" customFormat="1"/>
    <row r="16594" s="32" customFormat="1"/>
    <row r="16595" s="32" customFormat="1"/>
    <row r="16596" s="32" customFormat="1"/>
    <row r="16597" s="32" customFormat="1"/>
    <row r="16598" s="32" customFormat="1"/>
    <row r="16599" s="32" customFormat="1"/>
    <row r="16600" s="32" customFormat="1"/>
    <row r="16601" s="32" customFormat="1" ht="13" thickBot="1"/>
    <row r="16602" s="32" customFormat="1" ht="13.5" thickTop="1" thickBot="1"/>
    <row r="16603" s="32" customFormat="1" ht="13.5" thickTop="1" thickBot="1"/>
    <row r="16604" s="32" customFormat="1" ht="13.5" thickTop="1" thickBot="1"/>
    <row r="16605" s="32" customFormat="1" ht="13.5" thickTop="1" thickBot="1"/>
    <row r="16606" s="32" customFormat="1" ht="13.5" thickTop="1" thickBot="1"/>
    <row r="16607" s="32" customFormat="1" ht="13.5" thickTop="1" thickBot="1"/>
    <row r="16608" s="32" customFormat="1" ht="13.5" thickTop="1" thickBot="1"/>
    <row r="16609" s="32" customFormat="1" ht="13.5" thickTop="1" thickBot="1"/>
    <row r="16610" s="32" customFormat="1" ht="13.5" thickTop="1" thickBot="1"/>
    <row r="16611" s="32" customFormat="1" ht="13.5" thickTop="1" thickBot="1"/>
    <row r="16612" s="32" customFormat="1" ht="13.5" thickTop="1" thickBot="1"/>
    <row r="16613" s="32" customFormat="1" ht="13.5" thickTop="1" thickBot="1"/>
    <row r="16614" s="32" customFormat="1" ht="13.5" thickTop="1" thickBot="1"/>
    <row r="16615" s="32" customFormat="1" ht="13.5" thickTop="1" thickBot="1"/>
    <row r="16616" s="32" customFormat="1" ht="13.5" thickTop="1" thickBot="1"/>
    <row r="16617" s="32" customFormat="1" ht="13.5" thickTop="1" thickBot="1"/>
    <row r="16618" s="32" customFormat="1" ht="13.5" thickTop="1" thickBot="1"/>
    <row r="16619" s="32" customFormat="1" ht="13.5" thickTop="1" thickBot="1"/>
    <row r="16620" s="32" customFormat="1" ht="13.5" thickTop="1" thickBot="1"/>
    <row r="16621" s="32" customFormat="1" ht="13.5" thickTop="1" thickBot="1"/>
    <row r="16622" s="32" customFormat="1" ht="13.5" thickTop="1" thickBot="1"/>
    <row r="16623" s="32" customFormat="1" ht="13.5" thickTop="1" thickBot="1"/>
    <row r="16624" s="32" customFormat="1" ht="13.5" thickTop="1" thickBot="1"/>
    <row r="16625" s="32" customFormat="1" ht="13.5" thickTop="1" thickBot="1"/>
    <row r="16626" s="32" customFormat="1" ht="13.5" thickTop="1" thickBot="1"/>
    <row r="16627" s="32" customFormat="1" ht="13.5" thickTop="1" thickBot="1"/>
    <row r="16628" s="32" customFormat="1" ht="13.5" thickTop="1" thickBot="1"/>
    <row r="16629" s="32" customFormat="1" ht="13.5" thickTop="1" thickBot="1"/>
    <row r="16630" s="32" customFormat="1" ht="13.5" thickTop="1" thickBot="1"/>
    <row r="16631" s="32" customFormat="1" ht="13.5" thickTop="1" thickBot="1"/>
    <row r="16632" s="32" customFormat="1" ht="13.5" thickTop="1" thickBot="1"/>
    <row r="16633" s="32" customFormat="1" ht="13.5" thickTop="1" thickBot="1"/>
    <row r="16634" s="32" customFormat="1" ht="13.5" thickTop="1" thickBot="1"/>
    <row r="16635" s="32" customFormat="1" ht="13.5" thickTop="1" thickBot="1"/>
    <row r="16636" s="32" customFormat="1" ht="13.5" thickTop="1" thickBot="1"/>
    <row r="16637" s="32" customFormat="1" ht="13.5" thickTop="1" thickBot="1"/>
    <row r="16638" s="32" customFormat="1" ht="13.5" thickTop="1" thickBot="1"/>
    <row r="16639" s="32" customFormat="1" ht="13.5" thickTop="1" thickBot="1"/>
    <row r="16640" s="32" customFormat="1" ht="13.5" thickTop="1" thickBot="1"/>
    <row r="16641" s="32" customFormat="1" ht="13.5" thickTop="1" thickBot="1"/>
    <row r="16642" s="32" customFormat="1" ht="13.5" thickTop="1" thickBot="1"/>
    <row r="16643" s="32" customFormat="1" ht="13.5" thickTop="1" thickBot="1"/>
    <row r="16644" s="32" customFormat="1" ht="13.5" thickTop="1" thickBot="1"/>
    <row r="16645" s="32" customFormat="1" ht="13.5" thickTop="1" thickBot="1"/>
    <row r="16646" s="32" customFormat="1" ht="13.5" thickTop="1" thickBot="1"/>
    <row r="16647" s="32" customFormat="1" ht="13.5" thickTop="1" thickBot="1"/>
    <row r="16648" s="32" customFormat="1" ht="13.5" thickTop="1" thickBot="1"/>
    <row r="16649" s="32" customFormat="1" ht="13.5" thickTop="1" thickBot="1"/>
    <row r="16650" s="32" customFormat="1" ht="13.5" thickTop="1" thickBot="1"/>
    <row r="16651" s="32" customFormat="1" ht="13.5" thickTop="1" thickBot="1"/>
    <row r="16652" s="32" customFormat="1" ht="13.5" thickTop="1" thickBot="1"/>
    <row r="16653" s="32" customFormat="1" ht="13.5" thickTop="1" thickBot="1"/>
    <row r="16654" s="32" customFormat="1" ht="13.5" thickTop="1" thickBot="1"/>
    <row r="16655" s="32" customFormat="1" ht="13.5" thickTop="1" thickBot="1"/>
    <row r="16656" s="32" customFormat="1" ht="13.5" thickTop="1" thickBot="1"/>
    <row r="16657" s="32" customFormat="1" ht="13.5" thickTop="1" thickBot="1"/>
    <row r="16658" s="32" customFormat="1" ht="13" thickTop="1"/>
    <row r="16659" s="32" customFormat="1"/>
    <row r="16660" s="32" customFormat="1"/>
    <row r="16661" s="32" customFormat="1"/>
    <row r="16662" s="32" customFormat="1"/>
    <row r="16663" s="32" customFormat="1"/>
    <row r="16664" s="32" customFormat="1"/>
    <row r="16665" s="32" customFormat="1"/>
    <row r="16666" s="32" customFormat="1"/>
    <row r="16667" s="32" customFormat="1"/>
    <row r="16668" s="32" customFormat="1"/>
    <row r="16669" s="32" customFormat="1"/>
    <row r="16670" s="32" customFormat="1"/>
    <row r="16671" s="32" customFormat="1" ht="13" thickBot="1"/>
    <row r="16672" s="32" customFormat="1" ht="13.5" thickTop="1" thickBot="1"/>
    <row r="16673" s="32" customFormat="1" ht="13.5" thickTop="1" thickBot="1"/>
    <row r="16674" s="32" customFormat="1" ht="13.5" thickTop="1" thickBot="1"/>
    <row r="16675" s="32" customFormat="1" ht="13.5" thickTop="1" thickBot="1"/>
    <row r="16676" s="32" customFormat="1" ht="13.5" thickTop="1" thickBot="1"/>
    <row r="16677" s="32" customFormat="1" ht="13.5" thickTop="1" thickBot="1"/>
    <row r="16678" s="32" customFormat="1" ht="13.5" thickTop="1" thickBot="1"/>
    <row r="16679" s="32" customFormat="1" ht="13.5" thickTop="1" thickBot="1"/>
    <row r="16680" s="32" customFormat="1" ht="13.5" thickTop="1" thickBot="1"/>
    <row r="16681" s="32" customFormat="1" ht="13.5" thickTop="1" thickBot="1"/>
    <row r="16682" s="32" customFormat="1" ht="13.5" thickTop="1" thickBot="1"/>
    <row r="16683" s="32" customFormat="1" ht="13.5" thickTop="1" thickBot="1"/>
    <row r="16684" s="32" customFormat="1" ht="13.5" thickTop="1" thickBot="1"/>
    <row r="16685" s="32" customFormat="1" ht="13.5" thickTop="1" thickBot="1"/>
    <row r="16686" s="32" customFormat="1" ht="13.5" thickTop="1" thickBot="1"/>
    <row r="16687" s="32" customFormat="1" ht="13.5" thickTop="1" thickBot="1"/>
    <row r="16688" s="32" customFormat="1" ht="13.5" thickTop="1" thickBot="1"/>
    <row r="16689" s="32" customFormat="1" ht="13.5" thickTop="1" thickBot="1"/>
    <row r="16690" s="32" customFormat="1" ht="13.5" thickTop="1" thickBot="1"/>
    <row r="16691" s="32" customFormat="1" ht="13.5" thickTop="1" thickBot="1"/>
    <row r="16692" s="32" customFormat="1" ht="13.5" thickTop="1" thickBot="1"/>
    <row r="16693" s="32" customFormat="1" ht="13.5" thickTop="1" thickBot="1"/>
    <row r="16694" s="32" customFormat="1" ht="13.5" thickTop="1" thickBot="1"/>
    <row r="16695" s="32" customFormat="1" ht="13.5" thickTop="1" thickBot="1"/>
    <row r="16696" s="32" customFormat="1" ht="13.5" thickTop="1" thickBot="1"/>
    <row r="16697" s="32" customFormat="1" ht="13.5" thickTop="1" thickBot="1"/>
    <row r="16698" s="32" customFormat="1" ht="13.5" thickTop="1" thickBot="1"/>
    <row r="16699" s="32" customFormat="1" ht="13.5" thickTop="1" thickBot="1"/>
    <row r="16700" s="32" customFormat="1" ht="13.5" thickTop="1" thickBot="1"/>
    <row r="16701" s="32" customFormat="1" ht="13.5" thickTop="1" thickBot="1"/>
    <row r="16702" s="32" customFormat="1" ht="13.5" thickTop="1" thickBot="1"/>
    <row r="16703" s="32" customFormat="1" ht="13.5" thickTop="1" thickBot="1"/>
    <row r="16704" s="32" customFormat="1" ht="13.5" thickTop="1" thickBot="1"/>
    <row r="16705" s="32" customFormat="1" ht="13.5" thickTop="1" thickBot="1"/>
    <row r="16706" s="32" customFormat="1" ht="13.5" thickTop="1" thickBot="1"/>
    <row r="16707" s="32" customFormat="1" ht="13.5" thickTop="1" thickBot="1"/>
    <row r="16708" s="32" customFormat="1" ht="13.5" thickTop="1" thickBot="1"/>
    <row r="16709" s="32" customFormat="1" ht="13.5" thickTop="1" thickBot="1"/>
    <row r="16710" s="32" customFormat="1" ht="13.5" thickTop="1" thickBot="1"/>
    <row r="16711" s="32" customFormat="1" ht="13.5" thickTop="1" thickBot="1"/>
    <row r="16712" s="32" customFormat="1" ht="13.5" thickTop="1" thickBot="1"/>
    <row r="16713" s="32" customFormat="1" ht="13.5" thickTop="1" thickBot="1"/>
    <row r="16714" s="32" customFormat="1" ht="13.5" thickTop="1" thickBot="1"/>
    <row r="16715" s="32" customFormat="1" ht="13.5" thickTop="1" thickBot="1"/>
    <row r="16716" s="32" customFormat="1" ht="13.5" thickTop="1" thickBot="1"/>
    <row r="16717" s="32" customFormat="1" ht="13.5" thickTop="1" thickBot="1"/>
    <row r="16718" s="32" customFormat="1" ht="13.5" thickTop="1" thickBot="1"/>
    <row r="16719" s="32" customFormat="1" ht="13.5" thickTop="1" thickBot="1"/>
    <row r="16720" s="32" customFormat="1" ht="13.5" thickTop="1" thickBot="1"/>
    <row r="16721" s="32" customFormat="1" ht="13.5" thickTop="1" thickBot="1"/>
    <row r="16722" s="32" customFormat="1" ht="13.5" thickTop="1" thickBot="1"/>
    <row r="16723" s="32" customFormat="1" ht="13.5" thickTop="1" thickBot="1"/>
    <row r="16724" s="32" customFormat="1" ht="13.5" thickTop="1" thickBot="1"/>
    <row r="16725" s="32" customFormat="1" ht="13.5" thickTop="1" thickBot="1"/>
    <row r="16726" s="32" customFormat="1" ht="13.5" thickTop="1" thickBot="1"/>
    <row r="16727" s="32" customFormat="1" ht="13.5" thickTop="1" thickBot="1"/>
    <row r="16728" s="32" customFormat="1" ht="13" thickTop="1"/>
    <row r="16729" s="32" customFormat="1"/>
    <row r="16730" s="32" customFormat="1"/>
    <row r="16731" s="32" customFormat="1"/>
    <row r="16732" s="32" customFormat="1"/>
    <row r="16733" s="32" customFormat="1"/>
    <row r="16734" s="32" customFormat="1"/>
    <row r="16735" s="32" customFormat="1"/>
    <row r="16736" s="32" customFormat="1"/>
    <row r="16737" s="32" customFormat="1"/>
    <row r="16738" s="32" customFormat="1"/>
    <row r="16739" s="32" customFormat="1"/>
    <row r="16740" s="32" customFormat="1"/>
    <row r="16741" s="32" customFormat="1" ht="13" thickBot="1"/>
    <row r="16742" s="32" customFormat="1" ht="13.5" thickTop="1" thickBot="1"/>
    <row r="16743" s="32" customFormat="1" ht="13.5" thickTop="1" thickBot="1"/>
    <row r="16744" s="32" customFormat="1" ht="13.5" thickTop="1" thickBot="1"/>
    <row r="16745" s="32" customFormat="1" ht="13.5" thickTop="1" thickBot="1"/>
    <row r="16746" s="32" customFormat="1" ht="13.5" thickTop="1" thickBot="1"/>
    <row r="16747" s="32" customFormat="1" ht="13.5" thickTop="1" thickBot="1"/>
    <row r="16748" s="32" customFormat="1" ht="13.5" thickTop="1" thickBot="1"/>
    <row r="16749" s="32" customFormat="1" ht="13.5" thickTop="1" thickBot="1"/>
    <row r="16750" s="32" customFormat="1" ht="13.5" thickTop="1" thickBot="1"/>
    <row r="16751" s="32" customFormat="1" ht="13.5" thickTop="1" thickBot="1"/>
    <row r="16752" s="32" customFormat="1" ht="13.5" thickTop="1" thickBot="1"/>
    <row r="16753" s="32" customFormat="1" ht="13.5" thickTop="1" thickBot="1"/>
    <row r="16754" s="32" customFormat="1" ht="13.5" thickTop="1" thickBot="1"/>
    <row r="16755" s="32" customFormat="1" ht="13.5" thickTop="1" thickBot="1"/>
    <row r="16756" s="32" customFormat="1" ht="13.5" thickTop="1" thickBot="1"/>
    <row r="16757" s="32" customFormat="1" ht="13.5" thickTop="1" thickBot="1"/>
    <row r="16758" s="32" customFormat="1" ht="13.5" thickTop="1" thickBot="1"/>
    <row r="16759" s="32" customFormat="1" ht="13.5" thickTop="1" thickBot="1"/>
    <row r="16760" s="32" customFormat="1" ht="13.5" thickTop="1" thickBot="1"/>
    <row r="16761" s="32" customFormat="1" ht="13.5" thickTop="1" thickBot="1"/>
    <row r="16762" s="32" customFormat="1" ht="13.5" thickTop="1" thickBot="1"/>
    <row r="16763" s="32" customFormat="1" ht="13.5" thickTop="1" thickBot="1"/>
    <row r="16764" s="32" customFormat="1" ht="13.5" thickTop="1" thickBot="1"/>
    <row r="16765" s="32" customFormat="1" ht="13.5" thickTop="1" thickBot="1"/>
    <row r="16766" s="32" customFormat="1" ht="13.5" thickTop="1" thickBot="1"/>
    <row r="16767" s="32" customFormat="1" ht="13.5" thickTop="1" thickBot="1"/>
    <row r="16768" s="32" customFormat="1" ht="13.5" thickTop="1" thickBot="1"/>
    <row r="16769" s="32" customFormat="1" ht="13.5" thickTop="1" thickBot="1"/>
    <row r="16770" s="32" customFormat="1" ht="13.5" thickTop="1" thickBot="1"/>
    <row r="16771" s="32" customFormat="1" ht="13.5" thickTop="1" thickBot="1"/>
    <row r="16772" s="32" customFormat="1" ht="13.5" thickTop="1" thickBot="1"/>
    <row r="16773" s="32" customFormat="1" ht="13.5" thickTop="1" thickBot="1"/>
    <row r="16774" s="32" customFormat="1" ht="13.5" thickTop="1" thickBot="1"/>
    <row r="16775" s="32" customFormat="1" ht="13.5" thickTop="1" thickBot="1"/>
    <row r="16776" s="32" customFormat="1" ht="13.5" thickTop="1" thickBot="1"/>
    <row r="16777" s="32" customFormat="1" ht="13.5" thickTop="1" thickBot="1"/>
    <row r="16778" s="32" customFormat="1" ht="13.5" thickTop="1" thickBot="1"/>
    <row r="16779" s="32" customFormat="1" ht="13.5" thickTop="1" thickBot="1"/>
    <row r="16780" s="32" customFormat="1" ht="13.5" thickTop="1" thickBot="1"/>
    <row r="16781" s="32" customFormat="1" ht="13.5" thickTop="1" thickBot="1"/>
    <row r="16782" s="32" customFormat="1" ht="13.5" thickTop="1" thickBot="1"/>
    <row r="16783" s="32" customFormat="1" ht="13.5" thickTop="1" thickBot="1"/>
    <row r="16784" s="32" customFormat="1" ht="13.5" thickTop="1" thickBot="1"/>
    <row r="16785" s="32" customFormat="1" ht="13.5" thickTop="1" thickBot="1"/>
    <row r="16786" s="32" customFormat="1" ht="13.5" thickTop="1" thickBot="1"/>
    <row r="16787" s="32" customFormat="1" ht="13.5" thickTop="1" thickBot="1"/>
    <row r="16788" s="32" customFormat="1" ht="13.5" thickTop="1" thickBot="1"/>
    <row r="16789" s="32" customFormat="1" ht="13.5" thickTop="1" thickBot="1"/>
    <row r="16790" s="32" customFormat="1" ht="13.5" thickTop="1" thickBot="1"/>
    <row r="16791" s="32" customFormat="1" ht="13.5" thickTop="1" thickBot="1"/>
    <row r="16792" s="32" customFormat="1" ht="13.5" thickTop="1" thickBot="1"/>
    <row r="16793" s="32" customFormat="1" ht="13.5" thickTop="1" thickBot="1"/>
    <row r="16794" s="32" customFormat="1" ht="13.5" thickTop="1" thickBot="1"/>
    <row r="16795" s="32" customFormat="1" ht="13.5" thickTop="1" thickBot="1"/>
    <row r="16796" s="32" customFormat="1" ht="13.5" thickTop="1" thickBot="1"/>
    <row r="16797" s="32" customFormat="1" ht="13.5" thickTop="1" thickBot="1"/>
    <row r="16798" s="32" customFormat="1" ht="13" thickTop="1"/>
    <row r="16799" s="32" customFormat="1"/>
    <row r="16800" s="32" customFormat="1"/>
    <row r="16801" s="32" customFormat="1"/>
    <row r="16802" s="32" customFormat="1"/>
    <row r="16803" s="32" customFormat="1"/>
    <row r="16804" s="32" customFormat="1"/>
    <row r="16805" s="32" customFormat="1"/>
    <row r="16806" s="32" customFormat="1"/>
    <row r="16807" s="32" customFormat="1"/>
    <row r="16808" s="32" customFormat="1"/>
    <row r="16809" s="32" customFormat="1"/>
    <row r="16810" s="32" customFormat="1"/>
    <row r="16811" s="32" customFormat="1" ht="13" thickBot="1"/>
    <row r="16812" s="32" customFormat="1" ht="13.5" thickTop="1" thickBot="1"/>
    <row r="16813" s="32" customFormat="1" ht="13.5" thickTop="1" thickBot="1"/>
    <row r="16814" s="32" customFormat="1" ht="13.5" thickTop="1" thickBot="1"/>
    <row r="16815" s="32" customFormat="1" ht="13.5" thickTop="1" thickBot="1"/>
    <row r="16816" s="32" customFormat="1" ht="13.5" thickTop="1" thickBot="1"/>
    <row r="16817" s="32" customFormat="1" ht="13.5" thickTop="1" thickBot="1"/>
    <row r="16818" s="32" customFormat="1" ht="13.5" thickTop="1" thickBot="1"/>
    <row r="16819" s="32" customFormat="1" ht="13.5" thickTop="1" thickBot="1"/>
    <row r="16820" s="32" customFormat="1" ht="13.5" thickTop="1" thickBot="1"/>
    <row r="16821" s="32" customFormat="1" ht="13.5" thickTop="1" thickBot="1"/>
    <row r="16822" s="32" customFormat="1" ht="13.5" thickTop="1" thickBot="1"/>
    <row r="16823" s="32" customFormat="1" ht="13.5" thickTop="1" thickBot="1"/>
    <row r="16824" s="32" customFormat="1" ht="13.5" thickTop="1" thickBot="1"/>
    <row r="16825" s="32" customFormat="1" ht="13.5" thickTop="1" thickBot="1"/>
    <row r="16826" s="32" customFormat="1" ht="13.5" thickTop="1" thickBot="1"/>
    <row r="16827" s="32" customFormat="1" ht="13.5" thickTop="1" thickBot="1"/>
    <row r="16828" s="32" customFormat="1" ht="13.5" thickTop="1" thickBot="1"/>
    <row r="16829" s="32" customFormat="1" ht="13.5" thickTop="1" thickBot="1"/>
    <row r="16830" s="32" customFormat="1" ht="13.5" thickTop="1" thickBot="1"/>
    <row r="16831" s="32" customFormat="1" ht="13.5" thickTop="1" thickBot="1"/>
    <row r="16832" s="32" customFormat="1" ht="13.5" thickTop="1" thickBot="1"/>
    <row r="16833" s="32" customFormat="1" ht="13.5" thickTop="1" thickBot="1"/>
    <row r="16834" s="32" customFormat="1" ht="13.5" thickTop="1" thickBot="1"/>
    <row r="16835" s="32" customFormat="1" ht="13.5" thickTop="1" thickBot="1"/>
    <row r="16836" s="32" customFormat="1" ht="13.5" thickTop="1" thickBot="1"/>
    <row r="16837" s="32" customFormat="1" ht="13.5" thickTop="1" thickBot="1"/>
    <row r="16838" s="32" customFormat="1" ht="13.5" thickTop="1" thickBot="1"/>
    <row r="16839" s="32" customFormat="1" ht="13.5" thickTop="1" thickBot="1"/>
    <row r="16840" s="32" customFormat="1" ht="13.5" thickTop="1" thickBot="1"/>
    <row r="16841" s="32" customFormat="1" ht="13.5" thickTop="1" thickBot="1"/>
    <row r="16842" s="32" customFormat="1" ht="13.5" thickTop="1" thickBot="1"/>
    <row r="16843" s="32" customFormat="1" ht="13.5" thickTop="1" thickBot="1"/>
    <row r="16844" s="32" customFormat="1" ht="13.5" thickTop="1" thickBot="1"/>
    <row r="16845" s="32" customFormat="1" ht="13.5" thickTop="1" thickBot="1"/>
    <row r="16846" s="32" customFormat="1" ht="13.5" thickTop="1" thickBot="1"/>
    <row r="16847" s="32" customFormat="1" ht="13.5" thickTop="1" thickBot="1"/>
    <row r="16848" s="32" customFormat="1" ht="13.5" thickTop="1" thickBot="1"/>
    <row r="16849" s="32" customFormat="1" ht="13.5" thickTop="1" thickBot="1"/>
    <row r="16850" s="32" customFormat="1" ht="13.5" thickTop="1" thickBot="1"/>
    <row r="16851" s="32" customFormat="1" ht="13.5" thickTop="1" thickBot="1"/>
    <row r="16852" s="32" customFormat="1" ht="13.5" thickTop="1" thickBot="1"/>
    <row r="16853" s="32" customFormat="1" ht="13.5" thickTop="1" thickBot="1"/>
    <row r="16854" s="32" customFormat="1" ht="13.5" thickTop="1" thickBot="1"/>
    <row r="16855" s="32" customFormat="1" ht="13.5" thickTop="1" thickBot="1"/>
    <row r="16856" s="32" customFormat="1" ht="13.5" thickTop="1" thickBot="1"/>
    <row r="16857" s="32" customFormat="1" ht="13.5" thickTop="1" thickBot="1"/>
    <row r="16858" s="32" customFormat="1" ht="13.5" thickTop="1" thickBot="1"/>
    <row r="16859" s="32" customFormat="1" ht="13.5" thickTop="1" thickBot="1"/>
    <row r="16860" s="32" customFormat="1" ht="13.5" thickTop="1" thickBot="1"/>
    <row r="16861" s="32" customFormat="1" ht="13.5" thickTop="1" thickBot="1"/>
    <row r="16862" s="32" customFormat="1" ht="13.5" thickTop="1" thickBot="1"/>
    <row r="16863" s="32" customFormat="1" ht="13.5" thickTop="1" thickBot="1"/>
    <row r="16864" s="32" customFormat="1" ht="13.5" thickTop="1" thickBot="1"/>
    <row r="16865" s="32" customFormat="1" ht="13.5" thickTop="1" thickBot="1"/>
    <row r="16866" s="32" customFormat="1" ht="13.5" thickTop="1" thickBot="1"/>
    <row r="16867" s="32" customFormat="1" ht="13.5" thickTop="1" thickBot="1"/>
    <row r="16868" s="32" customFormat="1" ht="13" thickTop="1"/>
    <row r="16869" s="32" customFormat="1"/>
    <row r="16870" s="32" customFormat="1"/>
    <row r="16871" s="32" customFormat="1"/>
    <row r="16872" s="32" customFormat="1"/>
    <row r="16873" s="32" customFormat="1"/>
    <row r="16874" s="32" customFormat="1"/>
    <row r="16875" s="32" customFormat="1"/>
    <row r="16876" s="32" customFormat="1"/>
    <row r="16877" s="32" customFormat="1"/>
    <row r="16878" s="32" customFormat="1"/>
    <row r="16879" s="32" customFormat="1"/>
    <row r="16880" s="32" customFormat="1"/>
    <row r="16881" s="32" customFormat="1" ht="13" thickBot="1"/>
    <row r="16882" s="32" customFormat="1" ht="13.5" thickTop="1" thickBot="1"/>
    <row r="16883" s="32" customFormat="1" ht="13.5" thickTop="1" thickBot="1"/>
    <row r="16884" s="32" customFormat="1" ht="13.5" thickTop="1" thickBot="1"/>
    <row r="16885" s="32" customFormat="1" ht="13.5" thickTop="1" thickBot="1"/>
    <row r="16886" s="32" customFormat="1" ht="13.5" thickTop="1" thickBot="1"/>
    <row r="16887" s="32" customFormat="1" ht="13.5" thickTop="1" thickBot="1"/>
    <row r="16888" s="32" customFormat="1" ht="13.5" thickTop="1" thickBot="1"/>
    <row r="16889" s="32" customFormat="1" ht="13.5" thickTop="1" thickBot="1"/>
    <row r="16890" s="32" customFormat="1" ht="13.5" thickTop="1" thickBot="1"/>
    <row r="16891" s="32" customFormat="1" ht="13.5" thickTop="1" thickBot="1"/>
    <row r="16892" s="32" customFormat="1" ht="13.5" thickTop="1" thickBot="1"/>
    <row r="16893" s="32" customFormat="1" ht="13.5" thickTop="1" thickBot="1"/>
    <row r="16894" s="32" customFormat="1" ht="13.5" thickTop="1" thickBot="1"/>
    <row r="16895" s="32" customFormat="1" ht="13.5" thickTop="1" thickBot="1"/>
    <row r="16896" s="32" customFormat="1" ht="13.5" thickTop="1" thickBot="1"/>
    <row r="16897" s="32" customFormat="1" ht="13.5" thickTop="1" thickBot="1"/>
    <row r="16898" s="32" customFormat="1" ht="13.5" thickTop="1" thickBot="1"/>
    <row r="16899" s="32" customFormat="1" ht="13.5" thickTop="1" thickBot="1"/>
    <row r="16900" s="32" customFormat="1" ht="13.5" thickTop="1" thickBot="1"/>
    <row r="16901" s="32" customFormat="1" ht="13.5" thickTop="1" thickBot="1"/>
    <row r="16902" s="32" customFormat="1" ht="13.5" thickTop="1" thickBot="1"/>
    <row r="16903" s="32" customFormat="1" ht="13.5" thickTop="1" thickBot="1"/>
    <row r="16904" s="32" customFormat="1" ht="13.5" thickTop="1" thickBot="1"/>
    <row r="16905" s="32" customFormat="1" ht="13.5" thickTop="1" thickBot="1"/>
    <row r="16906" s="32" customFormat="1" ht="13.5" thickTop="1" thickBot="1"/>
    <row r="16907" s="32" customFormat="1" ht="13.5" thickTop="1" thickBot="1"/>
    <row r="16908" s="32" customFormat="1" ht="13.5" thickTop="1" thickBot="1"/>
    <row r="16909" s="32" customFormat="1" ht="13.5" thickTop="1" thickBot="1"/>
    <row r="16910" s="32" customFormat="1" ht="13.5" thickTop="1" thickBot="1"/>
    <row r="16911" s="32" customFormat="1" ht="13.5" thickTop="1" thickBot="1"/>
    <row r="16912" s="32" customFormat="1" ht="13.5" thickTop="1" thickBot="1"/>
    <row r="16913" s="32" customFormat="1" ht="13.5" thickTop="1" thickBot="1"/>
    <row r="16914" s="32" customFormat="1" ht="13.5" thickTop="1" thickBot="1"/>
    <row r="16915" s="32" customFormat="1" ht="13.5" thickTop="1" thickBot="1"/>
    <row r="16916" s="32" customFormat="1" ht="13.5" thickTop="1" thickBot="1"/>
    <row r="16917" s="32" customFormat="1" ht="13.5" thickTop="1" thickBot="1"/>
    <row r="16918" s="32" customFormat="1" ht="13.5" thickTop="1" thickBot="1"/>
    <row r="16919" s="32" customFormat="1" ht="13.5" thickTop="1" thickBot="1"/>
    <row r="16920" s="32" customFormat="1" ht="13.5" thickTop="1" thickBot="1"/>
    <row r="16921" s="32" customFormat="1" ht="13.5" thickTop="1" thickBot="1"/>
    <row r="16922" s="32" customFormat="1" ht="13.5" thickTop="1" thickBot="1"/>
    <row r="16923" s="32" customFormat="1" ht="13.5" thickTop="1" thickBot="1"/>
    <row r="16924" s="32" customFormat="1" ht="13.5" thickTop="1" thickBot="1"/>
    <row r="16925" s="32" customFormat="1" ht="13.5" thickTop="1" thickBot="1"/>
    <row r="16926" s="32" customFormat="1" ht="13.5" thickTop="1" thickBot="1"/>
    <row r="16927" s="32" customFormat="1" ht="13.5" thickTop="1" thickBot="1"/>
    <row r="16928" s="32" customFormat="1" ht="13.5" thickTop="1" thickBot="1"/>
    <row r="16929" s="32" customFormat="1" ht="13.5" thickTop="1" thickBot="1"/>
    <row r="16930" s="32" customFormat="1" ht="13.5" thickTop="1" thickBot="1"/>
    <row r="16931" s="32" customFormat="1" ht="13.5" thickTop="1" thickBot="1"/>
    <row r="16932" s="32" customFormat="1" ht="13.5" thickTop="1" thickBot="1"/>
    <row r="16933" s="32" customFormat="1" ht="13.5" thickTop="1" thickBot="1"/>
    <row r="16934" s="32" customFormat="1" ht="13.5" thickTop="1" thickBot="1"/>
    <row r="16935" s="32" customFormat="1" ht="13.5" thickTop="1" thickBot="1"/>
    <row r="16936" s="32" customFormat="1" ht="13.5" thickTop="1" thickBot="1"/>
    <row r="16937" s="32" customFormat="1" ht="13.5" thickTop="1" thickBot="1"/>
    <row r="16938" s="32" customFormat="1" ht="13" thickTop="1"/>
    <row r="16939" s="32" customFormat="1"/>
    <row r="16940" s="32" customFormat="1"/>
    <row r="16941" s="32" customFormat="1"/>
    <row r="16942" s="32" customFormat="1"/>
    <row r="16943" s="32" customFormat="1"/>
    <row r="16944" s="32" customFormat="1"/>
    <row r="16945" s="32" customFormat="1"/>
    <row r="16946" s="32" customFormat="1"/>
    <row r="16947" s="32" customFormat="1"/>
    <row r="16948" s="32" customFormat="1"/>
    <row r="16949" s="32" customFormat="1"/>
    <row r="16950" s="32" customFormat="1"/>
    <row r="16951" s="32" customFormat="1" ht="13" thickBot="1"/>
    <row r="16952" s="32" customFormat="1" ht="13.5" thickTop="1" thickBot="1"/>
    <row r="16953" s="32" customFormat="1" ht="13.5" thickTop="1" thickBot="1"/>
    <row r="16954" s="32" customFormat="1" ht="13.5" thickTop="1" thickBot="1"/>
    <row r="16955" s="32" customFormat="1" ht="13.5" thickTop="1" thickBot="1"/>
    <row r="16956" s="32" customFormat="1" ht="13.5" thickTop="1" thickBot="1"/>
    <row r="16957" s="32" customFormat="1" ht="13.5" thickTop="1" thickBot="1"/>
    <row r="16958" s="32" customFormat="1" ht="13.5" thickTop="1" thickBot="1"/>
    <row r="16959" s="32" customFormat="1" ht="13.5" thickTop="1" thickBot="1"/>
    <row r="16960" s="32" customFormat="1" ht="13.5" thickTop="1" thickBot="1"/>
    <row r="16961" s="32" customFormat="1" ht="13.5" thickTop="1" thickBot="1"/>
    <row r="16962" s="32" customFormat="1" ht="13.5" thickTop="1" thickBot="1"/>
    <row r="16963" s="32" customFormat="1" ht="13.5" thickTop="1" thickBot="1"/>
    <row r="16964" s="32" customFormat="1" ht="13.5" thickTop="1" thickBot="1"/>
    <row r="16965" s="32" customFormat="1" ht="13.5" thickTop="1" thickBot="1"/>
    <row r="16966" s="32" customFormat="1" ht="13.5" thickTop="1" thickBot="1"/>
    <row r="16967" s="32" customFormat="1" ht="13.5" thickTop="1" thickBot="1"/>
    <row r="16968" s="32" customFormat="1" ht="13.5" thickTop="1" thickBot="1"/>
    <row r="16969" s="32" customFormat="1" ht="13.5" thickTop="1" thickBot="1"/>
    <row r="16970" s="32" customFormat="1" ht="13.5" thickTop="1" thickBot="1"/>
    <row r="16971" s="32" customFormat="1" ht="13.5" thickTop="1" thickBot="1"/>
    <row r="16972" s="32" customFormat="1" ht="13.5" thickTop="1" thickBot="1"/>
    <row r="16973" s="32" customFormat="1" ht="13.5" thickTop="1" thickBot="1"/>
    <row r="16974" s="32" customFormat="1" ht="13.5" thickTop="1" thickBot="1"/>
    <row r="16975" s="32" customFormat="1" ht="13.5" thickTop="1" thickBot="1"/>
    <row r="16976" s="32" customFormat="1" ht="13.5" thickTop="1" thickBot="1"/>
    <row r="16977" s="32" customFormat="1" ht="13.5" thickTop="1" thickBot="1"/>
    <row r="16978" s="32" customFormat="1" ht="13.5" thickTop="1" thickBot="1"/>
    <row r="16979" s="32" customFormat="1" ht="13.5" thickTop="1" thickBot="1"/>
    <row r="16980" s="32" customFormat="1" ht="13.5" thickTop="1" thickBot="1"/>
    <row r="16981" s="32" customFormat="1" ht="13.5" thickTop="1" thickBot="1"/>
    <row r="16982" s="32" customFormat="1" ht="13.5" thickTop="1" thickBot="1"/>
    <row r="16983" s="32" customFormat="1" ht="13.5" thickTop="1" thickBot="1"/>
    <row r="16984" s="32" customFormat="1" ht="13.5" thickTop="1" thickBot="1"/>
    <row r="16985" s="32" customFormat="1" ht="13.5" thickTop="1" thickBot="1"/>
    <row r="16986" s="32" customFormat="1" ht="13.5" thickTop="1" thickBot="1"/>
    <row r="16987" s="32" customFormat="1" ht="13.5" thickTop="1" thickBot="1"/>
    <row r="16988" s="32" customFormat="1" ht="13.5" thickTop="1" thickBot="1"/>
    <row r="16989" s="32" customFormat="1" ht="13.5" thickTop="1" thickBot="1"/>
    <row r="16990" s="32" customFormat="1" ht="13.5" thickTop="1" thickBot="1"/>
    <row r="16991" s="32" customFormat="1" ht="13.5" thickTop="1" thickBot="1"/>
    <row r="16992" s="32" customFormat="1" ht="13.5" thickTop="1" thickBot="1"/>
    <row r="16993" s="32" customFormat="1" ht="13.5" thickTop="1" thickBot="1"/>
    <row r="16994" s="32" customFormat="1" ht="13.5" thickTop="1" thickBot="1"/>
    <row r="16995" s="32" customFormat="1" ht="13.5" thickTop="1" thickBot="1"/>
    <row r="16996" s="32" customFormat="1" ht="13.5" thickTop="1" thickBot="1"/>
    <row r="16997" s="32" customFormat="1" ht="13.5" thickTop="1" thickBot="1"/>
    <row r="16998" s="32" customFormat="1" ht="13.5" thickTop="1" thickBot="1"/>
    <row r="16999" s="32" customFormat="1" ht="13.5" thickTop="1" thickBot="1"/>
    <row r="17000" s="32" customFormat="1" ht="13.5" thickTop="1" thickBot="1"/>
    <row r="17001" s="32" customFormat="1" ht="13.5" thickTop="1" thickBot="1"/>
    <row r="17002" s="32" customFormat="1" ht="13.5" thickTop="1" thickBot="1"/>
    <row r="17003" s="32" customFormat="1" ht="13.5" thickTop="1" thickBot="1"/>
    <row r="17004" s="32" customFormat="1" ht="13.5" thickTop="1" thickBot="1"/>
    <row r="17005" s="32" customFormat="1" ht="13.5" thickTop="1" thickBot="1"/>
    <row r="17006" s="32" customFormat="1" ht="13.5" thickTop="1" thickBot="1"/>
    <row r="17007" s="32" customFormat="1" ht="13.5" thickTop="1" thickBot="1"/>
    <row r="17008" s="32" customFormat="1" ht="13" thickTop="1"/>
    <row r="17009" s="32" customFormat="1"/>
    <row r="17010" s="32" customFormat="1"/>
    <row r="17011" s="32" customFormat="1"/>
    <row r="17012" s="32" customFormat="1"/>
    <row r="17013" s="32" customFormat="1"/>
    <row r="17014" s="32" customFormat="1"/>
    <row r="17015" s="32" customFormat="1"/>
    <row r="17016" s="32" customFormat="1"/>
    <row r="17017" s="32" customFormat="1"/>
    <row r="17018" s="32" customFormat="1"/>
    <row r="17019" s="32" customFormat="1"/>
    <row r="17020" s="32" customFormat="1"/>
    <row r="17021" s="32" customFormat="1" ht="13" thickBot="1"/>
    <row r="17022" s="32" customFormat="1" ht="13.5" thickTop="1" thickBot="1"/>
    <row r="17023" s="32" customFormat="1" ht="13.5" thickTop="1" thickBot="1"/>
    <row r="17024" s="32" customFormat="1" ht="13.5" thickTop="1" thickBot="1"/>
    <row r="17025" s="32" customFormat="1" ht="13.5" thickTop="1" thickBot="1"/>
    <row r="17026" s="32" customFormat="1" ht="13.5" thickTop="1" thickBot="1"/>
    <row r="17027" s="32" customFormat="1" ht="13.5" thickTop="1" thickBot="1"/>
    <row r="17028" s="32" customFormat="1" ht="13.5" thickTop="1" thickBot="1"/>
    <row r="17029" s="32" customFormat="1" ht="13.5" thickTop="1" thickBot="1"/>
    <row r="17030" s="32" customFormat="1" ht="13.5" thickTop="1" thickBot="1"/>
    <row r="17031" s="32" customFormat="1" ht="13.5" thickTop="1" thickBot="1"/>
    <row r="17032" s="32" customFormat="1" ht="13.5" thickTop="1" thickBot="1"/>
    <row r="17033" s="32" customFormat="1" ht="13.5" thickTop="1" thickBot="1"/>
    <row r="17034" s="32" customFormat="1" ht="13.5" thickTop="1" thickBot="1"/>
    <row r="17035" s="32" customFormat="1" ht="13.5" thickTop="1" thickBot="1"/>
    <row r="17036" s="32" customFormat="1" ht="13.5" thickTop="1" thickBot="1"/>
    <row r="17037" s="32" customFormat="1" ht="13.5" thickTop="1" thickBot="1"/>
    <row r="17038" s="32" customFormat="1" ht="13.5" thickTop="1" thickBot="1"/>
    <row r="17039" s="32" customFormat="1" ht="13.5" thickTop="1" thickBot="1"/>
    <row r="17040" s="32" customFormat="1" ht="13.5" thickTop="1" thickBot="1"/>
    <row r="17041" s="32" customFormat="1" ht="13.5" thickTop="1" thickBot="1"/>
    <row r="17042" s="32" customFormat="1" ht="13.5" thickTop="1" thickBot="1"/>
    <row r="17043" s="32" customFormat="1" ht="13.5" thickTop="1" thickBot="1"/>
    <row r="17044" s="32" customFormat="1" ht="13.5" thickTop="1" thickBot="1"/>
    <row r="17045" s="32" customFormat="1" ht="13.5" thickTop="1" thickBot="1"/>
    <row r="17046" s="32" customFormat="1" ht="13.5" thickTop="1" thickBot="1"/>
    <row r="17047" s="32" customFormat="1" ht="13.5" thickTop="1" thickBot="1"/>
    <row r="17048" s="32" customFormat="1" ht="13.5" thickTop="1" thickBot="1"/>
    <row r="17049" s="32" customFormat="1" ht="13.5" thickTop="1" thickBot="1"/>
    <row r="17050" s="32" customFormat="1" ht="13.5" thickTop="1" thickBot="1"/>
    <row r="17051" s="32" customFormat="1" ht="13.5" thickTop="1" thickBot="1"/>
    <row r="17052" s="32" customFormat="1" ht="13.5" thickTop="1" thickBot="1"/>
    <row r="17053" s="32" customFormat="1" ht="13.5" thickTop="1" thickBot="1"/>
    <row r="17054" s="32" customFormat="1" ht="13.5" thickTop="1" thickBot="1"/>
    <row r="17055" s="32" customFormat="1" ht="13.5" thickTop="1" thickBot="1"/>
    <row r="17056" s="32" customFormat="1" ht="13.5" thickTop="1" thickBot="1"/>
    <row r="17057" s="32" customFormat="1" ht="13.5" thickTop="1" thickBot="1"/>
    <row r="17058" s="32" customFormat="1" ht="13.5" thickTop="1" thickBot="1"/>
    <row r="17059" s="32" customFormat="1" ht="13.5" thickTop="1" thickBot="1"/>
    <row r="17060" s="32" customFormat="1" ht="13.5" thickTop="1" thickBot="1"/>
    <row r="17061" s="32" customFormat="1" ht="13.5" thickTop="1" thickBot="1"/>
    <row r="17062" s="32" customFormat="1" ht="13.5" thickTop="1" thickBot="1"/>
    <row r="17063" s="32" customFormat="1" ht="13.5" thickTop="1" thickBot="1"/>
    <row r="17064" s="32" customFormat="1" ht="13.5" thickTop="1" thickBot="1"/>
    <row r="17065" s="32" customFormat="1" ht="13.5" thickTop="1" thickBot="1"/>
    <row r="17066" s="32" customFormat="1" ht="13.5" thickTop="1" thickBot="1"/>
    <row r="17067" s="32" customFormat="1" ht="13.5" thickTop="1" thickBot="1"/>
    <row r="17068" s="32" customFormat="1" ht="13.5" thickTop="1" thickBot="1"/>
    <row r="17069" s="32" customFormat="1" ht="13.5" thickTop="1" thickBot="1"/>
    <row r="17070" s="32" customFormat="1" ht="13.5" thickTop="1" thickBot="1"/>
    <row r="17071" s="32" customFormat="1" ht="13.5" thickTop="1" thickBot="1"/>
    <row r="17072" s="32" customFormat="1" ht="13.5" thickTop="1" thickBot="1"/>
    <row r="17073" s="32" customFormat="1" ht="13.5" thickTop="1" thickBot="1"/>
    <row r="17074" s="32" customFormat="1" ht="13.5" thickTop="1" thickBot="1"/>
    <row r="17075" s="32" customFormat="1" ht="13.5" thickTop="1" thickBot="1"/>
    <row r="17076" s="32" customFormat="1" ht="13.5" thickTop="1" thickBot="1"/>
    <row r="17077" s="32" customFormat="1" ht="13.5" thickTop="1" thickBot="1"/>
    <row r="17078" s="32" customFormat="1" ht="13" thickTop="1"/>
    <row r="17079" s="32" customFormat="1"/>
    <row r="17080" s="32" customFormat="1"/>
    <row r="17081" s="32" customFormat="1"/>
    <row r="17082" s="32" customFormat="1"/>
    <row r="17083" s="32" customFormat="1"/>
    <row r="17084" s="32" customFormat="1"/>
    <row r="17085" s="32" customFormat="1"/>
    <row r="17086" s="32" customFormat="1"/>
    <row r="17087" s="32" customFormat="1"/>
    <row r="17088" s="32" customFormat="1"/>
    <row r="17089" s="32" customFormat="1"/>
    <row r="17090" s="32" customFormat="1"/>
    <row r="17091" s="32" customFormat="1" ht="13" thickBot="1"/>
    <row r="17092" s="32" customFormat="1" ht="13.5" thickTop="1" thickBot="1"/>
    <row r="17093" s="32" customFormat="1" ht="13.5" thickTop="1" thickBot="1"/>
    <row r="17094" s="32" customFormat="1" ht="13.5" thickTop="1" thickBot="1"/>
    <row r="17095" s="32" customFormat="1" ht="13.5" thickTop="1" thickBot="1"/>
    <row r="17096" s="32" customFormat="1" ht="13.5" thickTop="1" thickBot="1"/>
    <row r="17097" s="32" customFormat="1" ht="13.5" thickTop="1" thickBot="1"/>
    <row r="17098" s="32" customFormat="1" ht="13.5" thickTop="1" thickBot="1"/>
    <row r="17099" s="32" customFormat="1" ht="13.5" thickTop="1" thickBot="1"/>
    <row r="17100" s="32" customFormat="1" ht="13.5" thickTop="1" thickBot="1"/>
    <row r="17101" s="32" customFormat="1" ht="13.5" thickTop="1" thickBot="1"/>
    <row r="17102" s="32" customFormat="1" ht="13.5" thickTop="1" thickBot="1"/>
    <row r="17103" s="32" customFormat="1" ht="13.5" thickTop="1" thickBot="1"/>
    <row r="17104" s="32" customFormat="1" ht="13.5" thickTop="1" thickBot="1"/>
    <row r="17105" s="32" customFormat="1" ht="13.5" thickTop="1" thickBot="1"/>
    <row r="17106" s="32" customFormat="1" ht="13.5" thickTop="1" thickBot="1"/>
    <row r="17107" s="32" customFormat="1" ht="13.5" thickTop="1" thickBot="1"/>
    <row r="17108" s="32" customFormat="1" ht="13.5" thickTop="1" thickBot="1"/>
    <row r="17109" s="32" customFormat="1" ht="13.5" thickTop="1" thickBot="1"/>
    <row r="17110" s="32" customFormat="1" ht="13.5" thickTop="1" thickBot="1"/>
    <row r="17111" s="32" customFormat="1" ht="13.5" thickTop="1" thickBot="1"/>
    <row r="17112" s="32" customFormat="1" ht="13.5" thickTop="1" thickBot="1"/>
    <row r="17113" s="32" customFormat="1" ht="13.5" thickTop="1" thickBot="1"/>
    <row r="17114" s="32" customFormat="1" ht="13.5" thickTop="1" thickBot="1"/>
    <row r="17115" s="32" customFormat="1" ht="13.5" thickTop="1" thickBot="1"/>
    <row r="17116" s="32" customFormat="1" ht="13.5" thickTop="1" thickBot="1"/>
    <row r="17117" s="32" customFormat="1" ht="13.5" thickTop="1" thickBot="1"/>
    <row r="17118" s="32" customFormat="1" ht="13.5" thickTop="1" thickBot="1"/>
    <row r="17119" s="32" customFormat="1" ht="13.5" thickTop="1" thickBot="1"/>
    <row r="17120" s="32" customFormat="1" ht="13.5" thickTop="1" thickBot="1"/>
    <row r="17121" s="32" customFormat="1" ht="13.5" thickTop="1" thickBot="1"/>
    <row r="17122" s="32" customFormat="1" ht="13.5" thickTop="1" thickBot="1"/>
    <row r="17123" s="32" customFormat="1" ht="13.5" thickTop="1" thickBot="1"/>
    <row r="17124" s="32" customFormat="1" ht="13.5" thickTop="1" thickBot="1"/>
    <row r="17125" s="32" customFormat="1" ht="13.5" thickTop="1" thickBot="1"/>
    <row r="17126" s="32" customFormat="1" ht="13.5" thickTop="1" thickBot="1"/>
    <row r="17127" s="32" customFormat="1" ht="13.5" thickTop="1" thickBot="1"/>
    <row r="17128" s="32" customFormat="1" ht="13.5" thickTop="1" thickBot="1"/>
    <row r="17129" s="32" customFormat="1" ht="13.5" thickTop="1" thickBot="1"/>
    <row r="17130" s="32" customFormat="1" ht="13.5" thickTop="1" thickBot="1"/>
    <row r="17131" s="32" customFormat="1" ht="13.5" thickTop="1" thickBot="1"/>
    <row r="17132" s="32" customFormat="1" ht="13.5" thickTop="1" thickBot="1"/>
    <row r="17133" s="32" customFormat="1" ht="13.5" thickTop="1" thickBot="1"/>
    <row r="17134" s="32" customFormat="1" ht="13.5" thickTop="1" thickBot="1"/>
    <row r="17135" s="32" customFormat="1" ht="13.5" thickTop="1" thickBot="1"/>
    <row r="17136" s="32" customFormat="1" ht="13.5" thickTop="1" thickBot="1"/>
    <row r="17137" s="32" customFormat="1" ht="13.5" thickTop="1" thickBot="1"/>
    <row r="17138" s="32" customFormat="1" ht="13.5" thickTop="1" thickBot="1"/>
    <row r="17139" s="32" customFormat="1" ht="13.5" thickTop="1" thickBot="1"/>
    <row r="17140" s="32" customFormat="1" ht="13.5" thickTop="1" thickBot="1"/>
    <row r="17141" s="32" customFormat="1" ht="13.5" thickTop="1" thickBot="1"/>
    <row r="17142" s="32" customFormat="1" ht="13.5" thickTop="1" thickBot="1"/>
    <row r="17143" s="32" customFormat="1" ht="13.5" thickTop="1" thickBot="1"/>
    <row r="17144" s="32" customFormat="1" ht="13.5" thickTop="1" thickBot="1"/>
    <row r="17145" s="32" customFormat="1" ht="13.5" thickTop="1" thickBot="1"/>
    <row r="17146" s="32" customFormat="1" ht="13.5" thickTop="1" thickBot="1"/>
    <row r="17147" s="32" customFormat="1" ht="13.5" thickTop="1" thickBot="1"/>
    <row r="17148" s="32" customFormat="1" ht="13" thickTop="1"/>
    <row r="17149" s="32" customFormat="1"/>
    <row r="17150" s="32" customFormat="1"/>
    <row r="17151" s="32" customFormat="1"/>
    <row r="17152" s="32" customFormat="1"/>
    <row r="17153" s="32" customFormat="1"/>
    <row r="17154" s="32" customFormat="1"/>
    <row r="17155" s="32" customFormat="1"/>
    <row r="17156" s="32" customFormat="1"/>
    <row r="17157" s="32" customFormat="1"/>
    <row r="17158" s="32" customFormat="1"/>
    <row r="17159" s="32" customFormat="1"/>
    <row r="17160" s="32" customFormat="1"/>
    <row r="17161" s="32" customFormat="1" ht="13" thickBot="1"/>
    <row r="17162" s="32" customFormat="1" ht="13.5" thickTop="1" thickBot="1"/>
    <row r="17163" s="32" customFormat="1" ht="13.5" thickTop="1" thickBot="1"/>
    <row r="17164" s="32" customFormat="1" ht="13.5" thickTop="1" thickBot="1"/>
    <row r="17165" s="32" customFormat="1" ht="13.5" thickTop="1" thickBot="1"/>
    <row r="17166" s="32" customFormat="1" ht="13.5" thickTop="1" thickBot="1"/>
    <row r="17167" s="32" customFormat="1" ht="13.5" thickTop="1" thickBot="1"/>
    <row r="17168" s="32" customFormat="1" ht="13.5" thickTop="1" thickBot="1"/>
    <row r="17169" s="32" customFormat="1" ht="13.5" thickTop="1" thickBot="1"/>
    <row r="17170" s="32" customFormat="1" ht="13.5" thickTop="1" thickBot="1"/>
    <row r="17171" s="32" customFormat="1" ht="13.5" thickTop="1" thickBot="1"/>
    <row r="17172" s="32" customFormat="1" ht="13.5" thickTop="1" thickBot="1"/>
    <row r="17173" s="32" customFormat="1" ht="13.5" thickTop="1" thickBot="1"/>
    <row r="17174" s="32" customFormat="1" ht="13.5" thickTop="1" thickBot="1"/>
    <row r="17175" s="32" customFormat="1" ht="13.5" thickTop="1" thickBot="1"/>
    <row r="17176" s="32" customFormat="1" ht="13.5" thickTop="1" thickBot="1"/>
    <row r="17177" s="32" customFormat="1" ht="13.5" thickTop="1" thickBot="1"/>
    <row r="17178" s="32" customFormat="1" ht="13.5" thickTop="1" thickBot="1"/>
    <row r="17179" s="32" customFormat="1" ht="13.5" thickTop="1" thickBot="1"/>
    <row r="17180" s="32" customFormat="1" ht="13.5" thickTop="1" thickBot="1"/>
    <row r="17181" s="32" customFormat="1" ht="13.5" thickTop="1" thickBot="1"/>
    <row r="17182" s="32" customFormat="1" ht="13.5" thickTop="1" thickBot="1"/>
    <row r="17183" s="32" customFormat="1" ht="13.5" thickTop="1" thickBot="1"/>
    <row r="17184" s="32" customFormat="1" ht="13.5" thickTop="1" thickBot="1"/>
    <row r="17185" s="32" customFormat="1" ht="13.5" thickTop="1" thickBot="1"/>
    <row r="17186" s="32" customFormat="1" ht="13.5" thickTop="1" thickBot="1"/>
    <row r="17187" s="32" customFormat="1" ht="13.5" thickTop="1" thickBot="1"/>
    <row r="17188" s="32" customFormat="1" ht="13.5" thickTop="1" thickBot="1"/>
    <row r="17189" s="32" customFormat="1" ht="13.5" thickTop="1" thickBot="1"/>
    <row r="17190" s="32" customFormat="1" ht="13.5" thickTop="1" thickBot="1"/>
    <row r="17191" s="32" customFormat="1" ht="13.5" thickTop="1" thickBot="1"/>
    <row r="17192" s="32" customFormat="1" ht="13.5" thickTop="1" thickBot="1"/>
    <row r="17193" s="32" customFormat="1" ht="13.5" thickTop="1" thickBot="1"/>
    <row r="17194" s="32" customFormat="1" ht="13.5" thickTop="1" thickBot="1"/>
    <row r="17195" s="32" customFormat="1" ht="13.5" thickTop="1" thickBot="1"/>
    <row r="17196" s="32" customFormat="1" ht="13.5" thickTop="1" thickBot="1"/>
    <row r="17197" s="32" customFormat="1" ht="13.5" thickTop="1" thickBot="1"/>
    <row r="17198" s="32" customFormat="1" ht="13.5" thickTop="1" thickBot="1"/>
    <row r="17199" s="32" customFormat="1" ht="13.5" thickTop="1" thickBot="1"/>
    <row r="17200" s="32" customFormat="1" ht="13.5" thickTop="1" thickBot="1"/>
    <row r="17201" s="32" customFormat="1" ht="13.5" thickTop="1" thickBot="1"/>
    <row r="17202" s="32" customFormat="1" ht="13.5" thickTop="1" thickBot="1"/>
    <row r="17203" s="32" customFormat="1" ht="13.5" thickTop="1" thickBot="1"/>
    <row r="17204" s="32" customFormat="1" ht="13.5" thickTop="1" thickBot="1"/>
    <row r="17205" s="32" customFormat="1" ht="13.5" thickTop="1" thickBot="1"/>
    <row r="17206" s="32" customFormat="1" ht="13.5" thickTop="1" thickBot="1"/>
    <row r="17207" s="32" customFormat="1" ht="13.5" thickTop="1" thickBot="1"/>
    <row r="17208" s="32" customFormat="1" ht="13.5" thickTop="1" thickBot="1"/>
    <row r="17209" s="32" customFormat="1" ht="13.5" thickTop="1" thickBot="1"/>
    <row r="17210" s="32" customFormat="1" ht="13.5" thickTop="1" thickBot="1"/>
    <row r="17211" s="32" customFormat="1" ht="13.5" thickTop="1" thickBot="1"/>
    <row r="17212" s="32" customFormat="1" ht="13.5" thickTop="1" thickBot="1"/>
    <row r="17213" s="32" customFormat="1" ht="13.5" thickTop="1" thickBot="1"/>
    <row r="17214" s="32" customFormat="1" ht="13.5" thickTop="1" thickBot="1"/>
    <row r="17215" s="32" customFormat="1" ht="13.5" thickTop="1" thickBot="1"/>
    <row r="17216" s="32" customFormat="1" ht="13.5" thickTop="1" thickBot="1"/>
    <row r="17217" s="32" customFormat="1" ht="13.5" thickTop="1" thickBot="1"/>
    <row r="17218" s="32" customFormat="1" ht="13" thickTop="1"/>
    <row r="17219" s="32" customFormat="1"/>
    <row r="17220" s="32" customFormat="1"/>
    <row r="17221" s="32" customFormat="1"/>
    <row r="17222" s="32" customFormat="1"/>
    <row r="17223" s="32" customFormat="1"/>
    <row r="17224" s="32" customFormat="1"/>
    <row r="17225" s="32" customFormat="1"/>
    <row r="17226" s="32" customFormat="1"/>
    <row r="17227" s="32" customFormat="1"/>
    <row r="17228" s="32" customFormat="1"/>
    <row r="17229" s="32" customFormat="1"/>
    <row r="17230" s="32" customFormat="1"/>
    <row r="17231" s="32" customFormat="1" ht="13" thickBot="1"/>
    <row r="17232" s="32" customFormat="1" ht="13.5" thickTop="1" thickBot="1"/>
    <row r="17233" s="32" customFormat="1" ht="13.5" thickTop="1" thickBot="1"/>
    <row r="17234" s="32" customFormat="1" ht="13.5" thickTop="1" thickBot="1"/>
    <row r="17235" s="32" customFormat="1" ht="13.5" thickTop="1" thickBot="1"/>
    <row r="17236" s="32" customFormat="1" ht="13.5" thickTop="1" thickBot="1"/>
    <row r="17237" s="32" customFormat="1" ht="13.5" thickTop="1" thickBot="1"/>
    <row r="17238" s="32" customFormat="1" ht="13.5" thickTop="1" thickBot="1"/>
    <row r="17239" s="32" customFormat="1" ht="13.5" thickTop="1" thickBot="1"/>
    <row r="17240" s="32" customFormat="1" ht="13.5" thickTop="1" thickBot="1"/>
    <row r="17241" s="32" customFormat="1" ht="13.5" thickTop="1" thickBot="1"/>
    <row r="17242" s="32" customFormat="1" ht="13.5" thickTop="1" thickBot="1"/>
    <row r="17243" s="32" customFormat="1" ht="13.5" thickTop="1" thickBot="1"/>
    <row r="17244" s="32" customFormat="1" ht="13.5" thickTop="1" thickBot="1"/>
    <row r="17245" s="32" customFormat="1" ht="13.5" thickTop="1" thickBot="1"/>
    <row r="17246" s="32" customFormat="1" ht="13.5" thickTop="1" thickBot="1"/>
    <row r="17247" s="32" customFormat="1" ht="13.5" thickTop="1" thickBot="1"/>
    <row r="17248" s="32" customFormat="1" ht="13.5" thickTop="1" thickBot="1"/>
    <row r="17249" s="32" customFormat="1" ht="13.5" thickTop="1" thickBot="1"/>
    <row r="17250" s="32" customFormat="1" ht="13.5" thickTop="1" thickBot="1"/>
    <row r="17251" s="32" customFormat="1" ht="13.5" thickTop="1" thickBot="1"/>
    <row r="17252" s="32" customFormat="1" ht="13.5" thickTop="1" thickBot="1"/>
    <row r="17253" s="32" customFormat="1" ht="13.5" thickTop="1" thickBot="1"/>
    <row r="17254" s="32" customFormat="1" ht="13.5" thickTop="1" thickBot="1"/>
    <row r="17255" s="32" customFormat="1" ht="13.5" thickTop="1" thickBot="1"/>
    <row r="17256" s="32" customFormat="1" ht="13.5" thickTop="1" thickBot="1"/>
    <row r="17257" s="32" customFormat="1" ht="13.5" thickTop="1" thickBot="1"/>
    <row r="17258" s="32" customFormat="1" ht="13.5" thickTop="1" thickBot="1"/>
    <row r="17259" s="32" customFormat="1" ht="13.5" thickTop="1" thickBot="1"/>
    <row r="17260" s="32" customFormat="1" ht="13.5" thickTop="1" thickBot="1"/>
    <row r="17261" s="32" customFormat="1" ht="13.5" thickTop="1" thickBot="1"/>
    <row r="17262" s="32" customFormat="1" ht="13.5" thickTop="1" thickBot="1"/>
    <row r="17263" s="32" customFormat="1" ht="13.5" thickTop="1" thickBot="1"/>
    <row r="17264" s="32" customFormat="1" ht="13.5" thickTop="1" thickBot="1"/>
    <row r="17265" s="32" customFormat="1" ht="13.5" thickTop="1" thickBot="1"/>
    <row r="17266" s="32" customFormat="1" ht="13.5" thickTop="1" thickBot="1"/>
    <row r="17267" s="32" customFormat="1" ht="13.5" thickTop="1" thickBot="1"/>
    <row r="17268" s="32" customFormat="1" ht="13.5" thickTop="1" thickBot="1"/>
    <row r="17269" s="32" customFormat="1" ht="13.5" thickTop="1" thickBot="1"/>
    <row r="17270" s="32" customFormat="1" ht="13.5" thickTop="1" thickBot="1"/>
    <row r="17271" s="32" customFormat="1" ht="13.5" thickTop="1" thickBot="1"/>
    <row r="17272" s="32" customFormat="1" ht="13.5" thickTop="1" thickBot="1"/>
    <row r="17273" s="32" customFormat="1" ht="13.5" thickTop="1" thickBot="1"/>
    <row r="17274" s="32" customFormat="1" ht="13.5" thickTop="1" thickBot="1"/>
    <row r="17275" s="32" customFormat="1" ht="13.5" thickTop="1" thickBot="1"/>
    <row r="17276" s="32" customFormat="1" ht="13.5" thickTop="1" thickBot="1"/>
    <row r="17277" s="32" customFormat="1" ht="13.5" thickTop="1" thickBot="1"/>
    <row r="17278" s="32" customFormat="1" ht="13.5" thickTop="1" thickBot="1"/>
    <row r="17279" s="32" customFormat="1" ht="13.5" thickTop="1" thickBot="1"/>
    <row r="17280" s="32" customFormat="1" ht="13.5" thickTop="1" thickBot="1"/>
    <row r="17281" s="32" customFormat="1" ht="13.5" thickTop="1" thickBot="1"/>
    <row r="17282" s="32" customFormat="1" ht="13.5" thickTop="1" thickBot="1"/>
    <row r="17283" s="32" customFormat="1" ht="13.5" thickTop="1" thickBot="1"/>
    <row r="17284" s="32" customFormat="1" ht="13.5" thickTop="1" thickBot="1"/>
    <row r="17285" s="32" customFormat="1" ht="13.5" thickTop="1" thickBot="1"/>
    <row r="17286" s="32" customFormat="1" ht="13.5" thickTop="1" thickBot="1"/>
    <row r="17287" s="32" customFormat="1" ht="13.5" thickTop="1" thickBot="1"/>
    <row r="17288" s="32" customFormat="1" ht="13" thickTop="1"/>
    <row r="17289" s="32" customFormat="1"/>
    <row r="17290" s="32" customFormat="1"/>
    <row r="17291" s="32" customFormat="1"/>
    <row r="17292" s="32" customFormat="1"/>
    <row r="17293" s="32" customFormat="1"/>
    <row r="17294" s="32" customFormat="1"/>
    <row r="17295" s="32" customFormat="1"/>
    <row r="17296" s="32" customFormat="1"/>
    <row r="17297" s="32" customFormat="1"/>
    <row r="17298" s="32" customFormat="1"/>
    <row r="17299" s="32" customFormat="1"/>
    <row r="17300" s="32" customFormat="1"/>
    <row r="17301" s="32" customFormat="1" ht="13" thickBot="1"/>
    <row r="17302" s="32" customFormat="1" ht="13.5" thickTop="1" thickBot="1"/>
    <row r="17303" s="32" customFormat="1" ht="13.5" thickTop="1" thickBot="1"/>
    <row r="17304" s="32" customFormat="1" ht="13.5" thickTop="1" thickBot="1"/>
    <row r="17305" s="32" customFormat="1" ht="13.5" thickTop="1" thickBot="1"/>
    <row r="17306" s="32" customFormat="1" ht="13.5" thickTop="1" thickBot="1"/>
    <row r="17307" s="32" customFormat="1" ht="13.5" thickTop="1" thickBot="1"/>
    <row r="17308" s="32" customFormat="1" ht="13.5" thickTop="1" thickBot="1"/>
    <row r="17309" s="32" customFormat="1" ht="13.5" thickTop="1" thickBot="1"/>
    <row r="17310" s="32" customFormat="1" ht="13.5" thickTop="1" thickBot="1"/>
    <row r="17311" s="32" customFormat="1" ht="13.5" thickTop="1" thickBot="1"/>
    <row r="17312" s="32" customFormat="1" ht="13.5" thickTop="1" thickBot="1"/>
    <row r="17313" s="32" customFormat="1" ht="13.5" thickTop="1" thickBot="1"/>
    <row r="17314" s="32" customFormat="1" ht="13.5" thickTop="1" thickBot="1"/>
    <row r="17315" s="32" customFormat="1" ht="13.5" thickTop="1" thickBot="1"/>
    <row r="17316" s="32" customFormat="1" ht="13.5" thickTop="1" thickBot="1"/>
    <row r="17317" s="32" customFormat="1" ht="13.5" thickTop="1" thickBot="1"/>
    <row r="17318" s="32" customFormat="1" ht="13.5" thickTop="1" thickBot="1"/>
    <row r="17319" s="32" customFormat="1" ht="13.5" thickTop="1" thickBot="1"/>
    <row r="17320" s="32" customFormat="1" ht="13.5" thickTop="1" thickBot="1"/>
    <row r="17321" s="32" customFormat="1" ht="13.5" thickTop="1" thickBot="1"/>
    <row r="17322" s="32" customFormat="1" ht="13.5" thickTop="1" thickBot="1"/>
    <row r="17323" s="32" customFormat="1" ht="13.5" thickTop="1" thickBot="1"/>
    <row r="17324" s="32" customFormat="1" ht="13.5" thickTop="1" thickBot="1"/>
    <row r="17325" s="32" customFormat="1" ht="13.5" thickTop="1" thickBot="1"/>
    <row r="17326" s="32" customFormat="1" ht="13.5" thickTop="1" thickBot="1"/>
    <row r="17327" s="32" customFormat="1" ht="13.5" thickTop="1" thickBot="1"/>
    <row r="17328" s="32" customFormat="1" ht="13.5" thickTop="1" thickBot="1"/>
    <row r="17329" s="32" customFormat="1" ht="13.5" thickTop="1" thickBot="1"/>
    <row r="17330" s="32" customFormat="1" ht="13.5" thickTop="1" thickBot="1"/>
    <row r="17331" s="32" customFormat="1" ht="13.5" thickTop="1" thickBot="1"/>
    <row r="17332" s="32" customFormat="1" ht="13.5" thickTop="1" thickBot="1"/>
    <row r="17333" s="32" customFormat="1" ht="13.5" thickTop="1" thickBot="1"/>
    <row r="17334" s="32" customFormat="1" ht="13.5" thickTop="1" thickBot="1"/>
    <row r="17335" s="32" customFormat="1" ht="13.5" thickTop="1" thickBot="1"/>
    <row r="17336" s="32" customFormat="1" ht="13.5" thickTop="1" thickBot="1"/>
    <row r="17337" s="32" customFormat="1" ht="13.5" thickTop="1" thickBot="1"/>
    <row r="17338" s="32" customFormat="1" ht="13.5" thickTop="1" thickBot="1"/>
    <row r="17339" s="32" customFormat="1" ht="13.5" thickTop="1" thickBot="1"/>
    <row r="17340" s="32" customFormat="1" ht="13.5" thickTop="1" thickBot="1"/>
    <row r="17341" s="32" customFormat="1" ht="13.5" thickTop="1" thickBot="1"/>
    <row r="17342" s="32" customFormat="1" ht="13.5" thickTop="1" thickBot="1"/>
    <row r="17343" s="32" customFormat="1" ht="13.5" thickTop="1" thickBot="1"/>
    <row r="17344" s="32" customFormat="1" ht="13.5" thickTop="1" thickBot="1"/>
    <row r="17345" s="32" customFormat="1" ht="13.5" thickTop="1" thickBot="1"/>
    <row r="17346" s="32" customFormat="1" ht="13.5" thickTop="1" thickBot="1"/>
    <row r="17347" s="32" customFormat="1" ht="13.5" thickTop="1" thickBot="1"/>
    <row r="17348" s="32" customFormat="1" ht="13.5" thickTop="1" thickBot="1"/>
    <row r="17349" s="32" customFormat="1" ht="13.5" thickTop="1" thickBot="1"/>
    <row r="17350" s="32" customFormat="1" ht="13.5" thickTop="1" thickBot="1"/>
    <row r="17351" s="32" customFormat="1" ht="13.5" thickTop="1" thickBot="1"/>
    <row r="17352" s="32" customFormat="1" ht="13.5" thickTop="1" thickBot="1"/>
    <row r="17353" s="32" customFormat="1" ht="13.5" thickTop="1" thickBot="1"/>
    <row r="17354" s="32" customFormat="1" ht="13.5" thickTop="1" thickBot="1"/>
    <row r="17355" s="32" customFormat="1" ht="13.5" thickTop="1" thickBot="1"/>
    <row r="17356" s="32" customFormat="1" ht="13.5" thickTop="1" thickBot="1"/>
    <row r="17357" s="32" customFormat="1" ht="13.5" thickTop="1" thickBot="1"/>
    <row r="17358" s="32" customFormat="1" ht="13" thickTop="1"/>
    <row r="17359" s="32" customFormat="1"/>
    <row r="17360" s="32" customFormat="1"/>
    <row r="17361" s="32" customFormat="1"/>
    <row r="17362" s="32" customFormat="1"/>
    <row r="17363" s="32" customFormat="1"/>
    <row r="17364" s="32" customFormat="1"/>
    <row r="17365" s="32" customFormat="1"/>
    <row r="17366" s="32" customFormat="1"/>
    <row r="17367" s="32" customFormat="1"/>
    <row r="17368" s="32" customFormat="1"/>
    <row r="17369" s="32" customFormat="1"/>
    <row r="17370" s="32" customFormat="1"/>
    <row r="17371" s="32" customFormat="1" ht="13" thickBot="1"/>
    <row r="17372" s="32" customFormat="1" ht="13.5" thickTop="1" thickBot="1"/>
    <row r="17373" s="32" customFormat="1" ht="13.5" thickTop="1" thickBot="1"/>
    <row r="17374" s="32" customFormat="1" ht="13.5" thickTop="1" thickBot="1"/>
    <row r="17375" s="32" customFormat="1" ht="13.5" thickTop="1" thickBot="1"/>
    <row r="17376" s="32" customFormat="1" ht="13.5" thickTop="1" thickBot="1"/>
    <row r="17377" s="32" customFormat="1" ht="13.5" thickTop="1" thickBot="1"/>
    <row r="17378" s="32" customFormat="1" ht="13.5" thickTop="1" thickBot="1"/>
    <row r="17379" s="32" customFormat="1" ht="13.5" thickTop="1" thickBot="1"/>
    <row r="17380" s="32" customFormat="1" ht="13.5" thickTop="1" thickBot="1"/>
    <row r="17381" s="32" customFormat="1" ht="13.5" thickTop="1" thickBot="1"/>
    <row r="17382" s="32" customFormat="1" ht="13.5" thickTop="1" thickBot="1"/>
    <row r="17383" s="32" customFormat="1" ht="13.5" thickTop="1" thickBot="1"/>
    <row r="17384" s="32" customFormat="1" ht="13.5" thickTop="1" thickBot="1"/>
    <row r="17385" s="32" customFormat="1" ht="13.5" thickTop="1" thickBot="1"/>
    <row r="17386" s="32" customFormat="1" ht="13.5" thickTop="1" thickBot="1"/>
    <row r="17387" s="32" customFormat="1" ht="13.5" thickTop="1" thickBot="1"/>
    <row r="17388" s="32" customFormat="1" ht="13.5" thickTop="1" thickBot="1"/>
    <row r="17389" s="32" customFormat="1" ht="13.5" thickTop="1" thickBot="1"/>
    <row r="17390" s="32" customFormat="1" ht="13.5" thickTop="1" thickBot="1"/>
    <row r="17391" s="32" customFormat="1" ht="13.5" thickTop="1" thickBot="1"/>
    <row r="17392" s="32" customFormat="1" ht="13.5" thickTop="1" thickBot="1"/>
    <row r="17393" s="32" customFormat="1" ht="13.5" thickTop="1" thickBot="1"/>
    <row r="17394" s="32" customFormat="1" ht="13.5" thickTop="1" thickBot="1"/>
    <row r="17395" s="32" customFormat="1" ht="13.5" thickTop="1" thickBot="1"/>
    <row r="17396" s="32" customFormat="1" ht="13.5" thickTop="1" thickBot="1"/>
    <row r="17397" s="32" customFormat="1" ht="13.5" thickTop="1" thickBot="1"/>
    <row r="17398" s="32" customFormat="1" ht="13.5" thickTop="1" thickBot="1"/>
    <row r="17399" s="32" customFormat="1" ht="13.5" thickTop="1" thickBot="1"/>
    <row r="17400" s="32" customFormat="1" ht="13.5" thickTop="1" thickBot="1"/>
    <row r="17401" s="32" customFormat="1" ht="13.5" thickTop="1" thickBot="1"/>
    <row r="17402" s="32" customFormat="1" ht="13.5" thickTop="1" thickBot="1"/>
    <row r="17403" s="32" customFormat="1" ht="13.5" thickTop="1" thickBot="1"/>
    <row r="17404" s="32" customFormat="1" ht="13.5" thickTop="1" thickBot="1"/>
    <row r="17405" s="32" customFormat="1" ht="13.5" thickTop="1" thickBot="1"/>
    <row r="17406" s="32" customFormat="1" ht="13.5" thickTop="1" thickBot="1"/>
    <row r="17407" s="32" customFormat="1" ht="13.5" thickTop="1" thickBot="1"/>
    <row r="17408" s="32" customFormat="1" ht="13.5" thickTop="1" thickBot="1"/>
    <row r="17409" s="32" customFormat="1" ht="13.5" thickTop="1" thickBot="1"/>
    <row r="17410" s="32" customFormat="1" ht="13.5" thickTop="1" thickBot="1"/>
    <row r="17411" s="32" customFormat="1" ht="13.5" thickTop="1" thickBot="1"/>
    <row r="17412" s="32" customFormat="1" ht="13.5" thickTop="1" thickBot="1"/>
    <row r="17413" s="32" customFormat="1" ht="13.5" thickTop="1" thickBot="1"/>
    <row r="17414" s="32" customFormat="1" ht="13.5" thickTop="1" thickBot="1"/>
    <row r="17415" s="32" customFormat="1" ht="13.5" thickTop="1" thickBot="1"/>
    <row r="17416" s="32" customFormat="1" ht="13.5" thickTop="1" thickBot="1"/>
    <row r="17417" s="32" customFormat="1" ht="13.5" thickTop="1" thickBot="1"/>
    <row r="17418" s="32" customFormat="1" ht="13.5" thickTop="1" thickBot="1"/>
    <row r="17419" s="32" customFormat="1" ht="13.5" thickTop="1" thickBot="1"/>
    <row r="17420" s="32" customFormat="1" ht="13.5" thickTop="1" thickBot="1"/>
    <row r="17421" s="32" customFormat="1" ht="13.5" thickTop="1" thickBot="1"/>
    <row r="17422" s="32" customFormat="1" ht="13.5" thickTop="1" thickBot="1"/>
    <row r="17423" s="32" customFormat="1" ht="13.5" thickTop="1" thickBot="1"/>
    <row r="17424" s="32" customFormat="1" ht="13.5" thickTop="1" thickBot="1"/>
    <row r="17425" s="32" customFormat="1" ht="13.5" thickTop="1" thickBot="1"/>
    <row r="17426" s="32" customFormat="1" ht="13.5" thickTop="1" thickBot="1"/>
    <row r="17427" s="32" customFormat="1" ht="13.5" thickTop="1" thickBot="1"/>
    <row r="17428" s="32" customFormat="1" ht="13" thickTop="1"/>
    <row r="17429" s="32" customFormat="1"/>
    <row r="17430" s="32" customFormat="1"/>
    <row r="17431" s="32" customFormat="1"/>
    <row r="17432" s="32" customFormat="1"/>
    <row r="17433" s="32" customFormat="1"/>
    <row r="17434" s="32" customFormat="1"/>
    <row r="17435" s="32" customFormat="1"/>
    <row r="17436" s="32" customFormat="1"/>
    <row r="17437" s="32" customFormat="1"/>
    <row r="17438" s="32" customFormat="1"/>
    <row r="17439" s="32" customFormat="1"/>
    <row r="17440" s="32" customFormat="1"/>
    <row r="17441" s="32" customFormat="1" ht="13" thickBot="1"/>
    <row r="17442" s="32" customFormat="1" ht="13.5" thickTop="1" thickBot="1"/>
    <row r="17443" s="32" customFormat="1" ht="13.5" thickTop="1" thickBot="1"/>
    <row r="17444" s="32" customFormat="1" ht="13.5" thickTop="1" thickBot="1"/>
    <row r="17445" s="32" customFormat="1" ht="13.5" thickTop="1" thickBot="1"/>
    <row r="17446" s="32" customFormat="1" ht="13.5" thickTop="1" thickBot="1"/>
    <row r="17447" s="32" customFormat="1" ht="13.5" thickTop="1" thickBot="1"/>
    <row r="17448" s="32" customFormat="1" ht="13.5" thickTop="1" thickBot="1"/>
    <row r="17449" s="32" customFormat="1" ht="13.5" thickTop="1" thickBot="1"/>
    <row r="17450" s="32" customFormat="1" ht="13.5" thickTop="1" thickBot="1"/>
    <row r="17451" s="32" customFormat="1" ht="13.5" thickTop="1" thickBot="1"/>
    <row r="17452" s="32" customFormat="1" ht="13.5" thickTop="1" thickBot="1"/>
    <row r="17453" s="32" customFormat="1" ht="13.5" thickTop="1" thickBot="1"/>
    <row r="17454" s="32" customFormat="1" ht="13.5" thickTop="1" thickBot="1"/>
    <row r="17455" s="32" customFormat="1" ht="13.5" thickTop="1" thickBot="1"/>
    <row r="17456" s="32" customFormat="1" ht="13.5" thickTop="1" thickBot="1"/>
    <row r="17457" s="32" customFormat="1" ht="13.5" thickTop="1" thickBot="1"/>
    <row r="17458" s="32" customFormat="1" ht="13.5" thickTop="1" thickBot="1"/>
    <row r="17459" s="32" customFormat="1" ht="13.5" thickTop="1" thickBot="1"/>
    <row r="17460" s="32" customFormat="1" ht="13.5" thickTop="1" thickBot="1"/>
    <row r="17461" s="32" customFormat="1" ht="13.5" thickTop="1" thickBot="1"/>
    <row r="17462" s="32" customFormat="1" ht="13.5" thickTop="1" thickBot="1"/>
    <row r="17463" s="32" customFormat="1" ht="13.5" thickTop="1" thickBot="1"/>
    <row r="17464" s="32" customFormat="1" ht="13.5" thickTop="1" thickBot="1"/>
    <row r="17465" s="32" customFormat="1" ht="13.5" thickTop="1" thickBot="1"/>
    <row r="17466" s="32" customFormat="1" ht="13.5" thickTop="1" thickBot="1"/>
    <row r="17467" s="32" customFormat="1" ht="13.5" thickTop="1" thickBot="1"/>
    <row r="17468" s="32" customFormat="1" ht="13.5" thickTop="1" thickBot="1"/>
    <row r="17469" s="32" customFormat="1" ht="13.5" thickTop="1" thickBot="1"/>
    <row r="17470" s="32" customFormat="1" ht="13.5" thickTop="1" thickBot="1"/>
    <row r="17471" s="32" customFormat="1" ht="13.5" thickTop="1" thickBot="1"/>
    <row r="17472" s="32" customFormat="1" ht="13.5" thickTop="1" thickBot="1"/>
    <row r="17473" s="32" customFormat="1" ht="13.5" thickTop="1" thickBot="1"/>
    <row r="17474" s="32" customFormat="1" ht="13.5" thickTop="1" thickBot="1"/>
    <row r="17475" s="32" customFormat="1" ht="13.5" thickTop="1" thickBot="1"/>
    <row r="17476" s="32" customFormat="1" ht="13.5" thickTop="1" thickBot="1"/>
    <row r="17477" s="32" customFormat="1" ht="13.5" thickTop="1" thickBot="1"/>
    <row r="17478" s="32" customFormat="1" ht="13.5" thickTop="1" thickBot="1"/>
    <row r="17479" s="32" customFormat="1" ht="13.5" thickTop="1" thickBot="1"/>
    <row r="17480" s="32" customFormat="1" ht="13.5" thickTop="1" thickBot="1"/>
    <row r="17481" s="32" customFormat="1" ht="13.5" thickTop="1" thickBot="1"/>
    <row r="17482" s="32" customFormat="1" ht="13.5" thickTop="1" thickBot="1"/>
    <row r="17483" s="32" customFormat="1" ht="13.5" thickTop="1" thickBot="1"/>
    <row r="17484" s="32" customFormat="1" ht="13.5" thickTop="1" thickBot="1"/>
    <row r="17485" s="32" customFormat="1" ht="13.5" thickTop="1" thickBot="1"/>
    <row r="17486" s="32" customFormat="1" ht="13.5" thickTop="1" thickBot="1"/>
    <row r="17487" s="32" customFormat="1" ht="13.5" thickTop="1" thickBot="1"/>
    <row r="17488" s="32" customFormat="1" ht="13.5" thickTop="1" thickBot="1"/>
    <row r="17489" s="32" customFormat="1" ht="13.5" thickTop="1" thickBot="1"/>
    <row r="17490" s="32" customFormat="1" ht="13.5" thickTop="1" thickBot="1"/>
    <row r="17491" s="32" customFormat="1" ht="13.5" thickTop="1" thickBot="1"/>
    <row r="17492" s="32" customFormat="1" ht="13.5" thickTop="1" thickBot="1"/>
    <row r="17493" s="32" customFormat="1" ht="13.5" thickTop="1" thickBot="1"/>
    <row r="17494" s="32" customFormat="1" ht="13.5" thickTop="1" thickBot="1"/>
    <row r="17495" s="32" customFormat="1" ht="13.5" thickTop="1" thickBot="1"/>
    <row r="17496" s="32" customFormat="1" ht="13.5" thickTop="1" thickBot="1"/>
    <row r="17497" s="32" customFormat="1" ht="13.5" thickTop="1" thickBot="1"/>
    <row r="17498" s="32" customFormat="1" ht="13" thickTop="1"/>
    <row r="17499" s="32" customFormat="1"/>
    <row r="17500" s="32" customFormat="1"/>
    <row r="17501" s="32" customFormat="1"/>
    <row r="17502" s="32" customFormat="1"/>
    <row r="17503" s="32" customFormat="1"/>
    <row r="17504" s="32" customFormat="1"/>
    <row r="17505" s="32" customFormat="1"/>
    <row r="17506" s="32" customFormat="1"/>
    <row r="17507" s="32" customFormat="1"/>
    <row r="17508" s="32" customFormat="1"/>
    <row r="17509" s="32" customFormat="1"/>
    <row r="17510" s="32" customFormat="1"/>
    <row r="17511" s="32" customFormat="1" ht="13" thickBot="1"/>
    <row r="17512" s="32" customFormat="1" ht="13.5" thickTop="1" thickBot="1"/>
    <row r="17513" s="32" customFormat="1" ht="13.5" thickTop="1" thickBot="1"/>
    <row r="17514" s="32" customFormat="1" ht="13.5" thickTop="1" thickBot="1"/>
    <row r="17515" s="32" customFormat="1" ht="13.5" thickTop="1" thickBot="1"/>
    <row r="17516" s="32" customFormat="1" ht="13.5" thickTop="1" thickBot="1"/>
    <row r="17517" s="32" customFormat="1" ht="13.5" thickTop="1" thickBot="1"/>
    <row r="17518" s="32" customFormat="1" ht="13.5" thickTop="1" thickBot="1"/>
    <row r="17519" s="32" customFormat="1" ht="13.5" thickTop="1" thickBot="1"/>
    <row r="17520" s="32" customFormat="1" ht="13.5" thickTop="1" thickBot="1"/>
    <row r="17521" s="32" customFormat="1" ht="13.5" thickTop="1" thickBot="1"/>
    <row r="17522" s="32" customFormat="1" ht="13.5" thickTop="1" thickBot="1"/>
    <row r="17523" s="32" customFormat="1" ht="13.5" thickTop="1" thickBot="1"/>
    <row r="17524" s="32" customFormat="1" ht="13.5" thickTop="1" thickBot="1"/>
    <row r="17525" s="32" customFormat="1" ht="13.5" thickTop="1" thickBot="1"/>
    <row r="17526" s="32" customFormat="1" ht="13.5" thickTop="1" thickBot="1"/>
    <row r="17527" s="32" customFormat="1" ht="13.5" thickTop="1" thickBot="1"/>
    <row r="17528" s="32" customFormat="1" ht="13.5" thickTop="1" thickBot="1"/>
    <row r="17529" s="32" customFormat="1" ht="13.5" thickTop="1" thickBot="1"/>
    <row r="17530" s="32" customFormat="1" ht="13.5" thickTop="1" thickBot="1"/>
    <row r="17531" s="32" customFormat="1" ht="13.5" thickTop="1" thickBot="1"/>
    <row r="17532" s="32" customFormat="1" ht="13.5" thickTop="1" thickBot="1"/>
    <row r="17533" s="32" customFormat="1" ht="13.5" thickTop="1" thickBot="1"/>
    <row r="17534" s="32" customFormat="1" ht="13.5" thickTop="1" thickBot="1"/>
    <row r="17535" s="32" customFormat="1" ht="13.5" thickTop="1" thickBot="1"/>
    <row r="17536" s="32" customFormat="1" ht="13.5" thickTop="1" thickBot="1"/>
    <row r="17537" s="32" customFormat="1" ht="13.5" thickTop="1" thickBot="1"/>
    <row r="17538" s="32" customFormat="1" ht="13.5" thickTop="1" thickBot="1"/>
    <row r="17539" s="32" customFormat="1" ht="13.5" thickTop="1" thickBot="1"/>
    <row r="17540" s="32" customFormat="1" ht="13.5" thickTop="1" thickBot="1"/>
    <row r="17541" s="32" customFormat="1" ht="13.5" thickTop="1" thickBot="1"/>
    <row r="17542" s="32" customFormat="1" ht="13.5" thickTop="1" thickBot="1"/>
    <row r="17543" s="32" customFormat="1" ht="13.5" thickTop="1" thickBot="1"/>
    <row r="17544" s="32" customFormat="1" ht="13.5" thickTop="1" thickBot="1"/>
    <row r="17545" s="32" customFormat="1" ht="13.5" thickTop="1" thickBot="1"/>
    <row r="17546" s="32" customFormat="1" ht="13.5" thickTop="1" thickBot="1"/>
    <row r="17547" s="32" customFormat="1" ht="13.5" thickTop="1" thickBot="1"/>
    <row r="17548" s="32" customFormat="1" ht="13.5" thickTop="1" thickBot="1"/>
    <row r="17549" s="32" customFormat="1" ht="13.5" thickTop="1" thickBot="1"/>
    <row r="17550" s="32" customFormat="1" ht="13.5" thickTop="1" thickBot="1"/>
    <row r="17551" s="32" customFormat="1" ht="13.5" thickTop="1" thickBot="1"/>
    <row r="17552" s="32" customFormat="1" ht="13.5" thickTop="1" thickBot="1"/>
    <row r="17553" s="32" customFormat="1" ht="13.5" thickTop="1" thickBot="1"/>
    <row r="17554" s="32" customFormat="1" ht="13.5" thickTop="1" thickBot="1"/>
    <row r="17555" s="32" customFormat="1" ht="13.5" thickTop="1" thickBot="1"/>
    <row r="17556" s="32" customFormat="1" ht="13.5" thickTop="1" thickBot="1"/>
    <row r="17557" s="32" customFormat="1" ht="13.5" thickTop="1" thickBot="1"/>
    <row r="17558" s="32" customFormat="1" ht="13.5" thickTop="1" thickBot="1"/>
    <row r="17559" s="32" customFormat="1" ht="13.5" thickTop="1" thickBot="1"/>
    <row r="17560" s="32" customFormat="1" ht="13.5" thickTop="1" thickBot="1"/>
    <row r="17561" s="32" customFormat="1" ht="13.5" thickTop="1" thickBot="1"/>
    <row r="17562" s="32" customFormat="1" ht="13.5" thickTop="1" thickBot="1"/>
    <row r="17563" s="32" customFormat="1" ht="13.5" thickTop="1" thickBot="1"/>
    <row r="17564" s="32" customFormat="1" ht="13.5" thickTop="1" thickBot="1"/>
    <row r="17565" s="32" customFormat="1" ht="13.5" thickTop="1" thickBot="1"/>
    <row r="17566" s="32" customFormat="1" ht="13.5" thickTop="1" thickBot="1"/>
    <row r="17567" s="32" customFormat="1" ht="13.5" thickTop="1" thickBot="1"/>
    <row r="17568" s="32" customFormat="1" ht="13" thickTop="1"/>
    <row r="17569" s="32" customFormat="1"/>
    <row r="17570" s="32" customFormat="1"/>
    <row r="17571" s="32" customFormat="1"/>
    <row r="17572" s="32" customFormat="1"/>
    <row r="17573" s="32" customFormat="1"/>
    <row r="17574" s="32" customFormat="1"/>
    <row r="17575" s="32" customFormat="1"/>
    <row r="17576" s="32" customFormat="1"/>
    <row r="17577" s="32" customFormat="1"/>
    <row r="17578" s="32" customFormat="1"/>
    <row r="17579" s="32" customFormat="1"/>
    <row r="17580" s="32" customFormat="1"/>
    <row r="17581" s="32" customFormat="1" ht="13" thickBot="1"/>
    <row r="17582" s="32" customFormat="1" ht="13.5" thickTop="1" thickBot="1"/>
    <row r="17583" s="32" customFormat="1" ht="13.5" thickTop="1" thickBot="1"/>
    <row r="17584" s="32" customFormat="1" ht="13.5" thickTop="1" thickBot="1"/>
    <row r="17585" s="32" customFormat="1" ht="13.5" thickTop="1" thickBot="1"/>
    <row r="17586" s="32" customFormat="1" ht="13.5" thickTop="1" thickBot="1"/>
    <row r="17587" s="32" customFormat="1" ht="13.5" thickTop="1" thickBot="1"/>
    <row r="17588" s="32" customFormat="1" ht="13.5" thickTop="1" thickBot="1"/>
    <row r="17589" s="32" customFormat="1" ht="13.5" thickTop="1" thickBot="1"/>
    <row r="17590" s="32" customFormat="1" ht="13.5" thickTop="1" thickBot="1"/>
    <row r="17591" s="32" customFormat="1" ht="13.5" thickTop="1" thickBot="1"/>
    <row r="17592" s="32" customFormat="1" ht="13.5" thickTop="1" thickBot="1"/>
    <row r="17593" s="32" customFormat="1" ht="13.5" thickTop="1" thickBot="1"/>
    <row r="17594" s="32" customFormat="1" ht="13.5" thickTop="1" thickBot="1"/>
    <row r="17595" s="32" customFormat="1" ht="13.5" thickTop="1" thickBot="1"/>
    <row r="17596" s="32" customFormat="1" ht="13.5" thickTop="1" thickBot="1"/>
    <row r="17597" s="32" customFormat="1" ht="13.5" thickTop="1" thickBot="1"/>
    <row r="17598" s="32" customFormat="1" ht="13.5" thickTop="1" thickBot="1"/>
    <row r="17599" s="32" customFormat="1" ht="13.5" thickTop="1" thickBot="1"/>
    <row r="17600" s="32" customFormat="1" ht="13.5" thickTop="1" thickBot="1"/>
    <row r="17601" s="32" customFormat="1" ht="13.5" thickTop="1" thickBot="1"/>
    <row r="17602" s="32" customFormat="1" ht="13.5" thickTop="1" thickBot="1"/>
    <row r="17603" s="32" customFormat="1" ht="13.5" thickTop="1" thickBot="1"/>
    <row r="17604" s="32" customFormat="1" ht="13.5" thickTop="1" thickBot="1"/>
    <row r="17605" s="32" customFormat="1" ht="13.5" thickTop="1" thickBot="1"/>
    <row r="17606" s="32" customFormat="1" ht="13.5" thickTop="1" thickBot="1"/>
    <row r="17607" s="32" customFormat="1" ht="13.5" thickTop="1" thickBot="1"/>
    <row r="17608" s="32" customFormat="1" ht="13.5" thickTop="1" thickBot="1"/>
    <row r="17609" s="32" customFormat="1" ht="13.5" thickTop="1" thickBot="1"/>
    <row r="17610" s="32" customFormat="1" ht="13.5" thickTop="1" thickBot="1"/>
    <row r="17611" s="32" customFormat="1" ht="13.5" thickTop="1" thickBot="1"/>
    <row r="17612" s="32" customFormat="1" ht="13.5" thickTop="1" thickBot="1"/>
    <row r="17613" s="32" customFormat="1" ht="13.5" thickTop="1" thickBot="1"/>
    <row r="17614" s="32" customFormat="1" ht="13.5" thickTop="1" thickBot="1"/>
    <row r="17615" s="32" customFormat="1" ht="13.5" thickTop="1" thickBot="1"/>
    <row r="17616" s="32" customFormat="1" ht="13.5" thickTop="1" thickBot="1"/>
    <row r="17617" s="32" customFormat="1" ht="13.5" thickTop="1" thickBot="1"/>
    <row r="17618" s="32" customFormat="1" ht="13.5" thickTop="1" thickBot="1"/>
    <row r="17619" s="32" customFormat="1" ht="13.5" thickTop="1" thickBot="1"/>
    <row r="17620" s="32" customFormat="1" ht="13.5" thickTop="1" thickBot="1"/>
    <row r="17621" s="32" customFormat="1" ht="13.5" thickTop="1" thickBot="1"/>
    <row r="17622" s="32" customFormat="1" ht="13.5" thickTop="1" thickBot="1"/>
    <row r="17623" s="32" customFormat="1" ht="13.5" thickTop="1" thickBot="1"/>
    <row r="17624" s="32" customFormat="1" ht="13.5" thickTop="1" thickBot="1"/>
    <row r="17625" s="32" customFormat="1" ht="13.5" thickTop="1" thickBot="1"/>
    <row r="17626" s="32" customFormat="1" ht="13.5" thickTop="1" thickBot="1"/>
    <row r="17627" s="32" customFormat="1" ht="13.5" thickTop="1" thickBot="1"/>
    <row r="17628" s="32" customFormat="1" ht="13.5" thickTop="1" thickBot="1"/>
    <row r="17629" s="32" customFormat="1" ht="13.5" thickTop="1" thickBot="1"/>
    <row r="17630" s="32" customFormat="1" ht="13.5" thickTop="1" thickBot="1"/>
    <row r="17631" s="32" customFormat="1" ht="13.5" thickTop="1" thickBot="1"/>
    <row r="17632" s="32" customFormat="1" ht="13.5" thickTop="1" thickBot="1"/>
    <row r="17633" s="32" customFormat="1" ht="13.5" thickTop="1" thickBot="1"/>
    <row r="17634" s="32" customFormat="1" ht="13.5" thickTop="1" thickBot="1"/>
    <row r="17635" s="32" customFormat="1" ht="13.5" thickTop="1" thickBot="1"/>
    <row r="17636" s="32" customFormat="1" ht="13.5" thickTop="1" thickBot="1"/>
    <row r="17637" s="32" customFormat="1" ht="13.5" thickTop="1" thickBot="1"/>
    <row r="17638" s="32" customFormat="1" ht="13" thickTop="1"/>
    <row r="17639" s="32" customFormat="1"/>
    <row r="17640" s="32" customFormat="1"/>
    <row r="17641" s="32" customFormat="1"/>
    <row r="17642" s="32" customFormat="1"/>
    <row r="17643" s="32" customFormat="1"/>
    <row r="17644" s="32" customFormat="1"/>
    <row r="17645" s="32" customFormat="1"/>
    <row r="17646" s="32" customFormat="1"/>
    <row r="17647" s="32" customFormat="1"/>
    <row r="17648" s="32" customFormat="1"/>
    <row r="17649" s="32" customFormat="1"/>
    <row r="17650" s="32" customFormat="1"/>
    <row r="17651" s="32" customFormat="1" ht="13" thickBot="1"/>
    <row r="17652" s="32" customFormat="1" ht="13.5" thickTop="1" thickBot="1"/>
    <row r="17653" s="32" customFormat="1" ht="13.5" thickTop="1" thickBot="1"/>
    <row r="17654" s="32" customFormat="1" ht="13.5" thickTop="1" thickBot="1"/>
    <row r="17655" s="32" customFormat="1" ht="13.5" thickTop="1" thickBot="1"/>
    <row r="17656" s="32" customFormat="1" ht="13.5" thickTop="1" thickBot="1"/>
    <row r="17657" s="32" customFormat="1" ht="13.5" thickTop="1" thickBot="1"/>
    <row r="17658" s="32" customFormat="1" ht="13.5" thickTop="1" thickBot="1"/>
    <row r="17659" s="32" customFormat="1" ht="13.5" thickTop="1" thickBot="1"/>
    <row r="17660" s="32" customFormat="1" ht="13.5" thickTop="1" thickBot="1"/>
    <row r="17661" s="32" customFormat="1" ht="13.5" thickTop="1" thickBot="1"/>
    <row r="17662" s="32" customFormat="1" ht="13.5" thickTop="1" thickBot="1"/>
    <row r="17663" s="32" customFormat="1" ht="13.5" thickTop="1" thickBot="1"/>
    <row r="17664" s="32" customFormat="1" ht="13.5" thickTop="1" thickBot="1"/>
    <row r="17665" s="32" customFormat="1" ht="13.5" thickTop="1" thickBot="1"/>
    <row r="17666" s="32" customFormat="1" ht="13.5" thickTop="1" thickBot="1"/>
    <row r="17667" s="32" customFormat="1" ht="13.5" thickTop="1" thickBot="1"/>
    <row r="17668" s="32" customFormat="1" ht="13.5" thickTop="1" thickBot="1"/>
    <row r="17669" s="32" customFormat="1" ht="13.5" thickTop="1" thickBot="1"/>
    <row r="17670" s="32" customFormat="1" ht="13.5" thickTop="1" thickBot="1"/>
    <row r="17671" s="32" customFormat="1" ht="13.5" thickTop="1" thickBot="1"/>
    <row r="17672" s="32" customFormat="1" ht="13.5" thickTop="1" thickBot="1"/>
    <row r="17673" s="32" customFormat="1" ht="13.5" thickTop="1" thickBot="1"/>
    <row r="17674" s="32" customFormat="1" ht="13.5" thickTop="1" thickBot="1"/>
    <row r="17675" s="32" customFormat="1" ht="13.5" thickTop="1" thickBot="1"/>
    <row r="17676" s="32" customFormat="1" ht="13.5" thickTop="1" thickBot="1"/>
    <row r="17677" s="32" customFormat="1" ht="13.5" thickTop="1" thickBot="1"/>
    <row r="17678" s="32" customFormat="1" ht="13.5" thickTop="1" thickBot="1"/>
    <row r="17679" s="32" customFormat="1" ht="13.5" thickTop="1" thickBot="1"/>
    <row r="17680" s="32" customFormat="1" ht="13.5" thickTop="1" thickBot="1"/>
    <row r="17681" s="32" customFormat="1" ht="13.5" thickTop="1" thickBot="1"/>
    <row r="17682" s="32" customFormat="1" ht="13.5" thickTop="1" thickBot="1"/>
    <row r="17683" s="32" customFormat="1" ht="13.5" thickTop="1" thickBot="1"/>
    <row r="17684" s="32" customFormat="1" ht="13.5" thickTop="1" thickBot="1"/>
    <row r="17685" s="32" customFormat="1" ht="13.5" thickTop="1" thickBot="1"/>
    <row r="17686" s="32" customFormat="1" ht="13.5" thickTop="1" thickBot="1"/>
    <row r="17687" s="32" customFormat="1" ht="13.5" thickTop="1" thickBot="1"/>
    <row r="17688" s="32" customFormat="1" ht="13.5" thickTop="1" thickBot="1"/>
    <row r="17689" s="32" customFormat="1" ht="13.5" thickTop="1" thickBot="1"/>
    <row r="17690" s="32" customFormat="1" ht="13.5" thickTop="1" thickBot="1"/>
    <row r="17691" s="32" customFormat="1" ht="13.5" thickTop="1" thickBot="1"/>
    <row r="17692" s="32" customFormat="1" ht="13.5" thickTop="1" thickBot="1"/>
    <row r="17693" s="32" customFormat="1" ht="13.5" thickTop="1" thickBot="1"/>
    <row r="17694" s="32" customFormat="1" ht="13.5" thickTop="1" thickBot="1"/>
    <row r="17695" s="32" customFormat="1" ht="13.5" thickTop="1" thickBot="1"/>
    <row r="17696" s="32" customFormat="1" ht="13.5" thickTop="1" thickBot="1"/>
    <row r="17697" s="32" customFormat="1" ht="13.5" thickTop="1" thickBot="1"/>
    <row r="17698" s="32" customFormat="1" ht="13.5" thickTop="1" thickBot="1"/>
    <row r="17699" s="32" customFormat="1" ht="13.5" thickTop="1" thickBot="1"/>
    <row r="17700" s="32" customFormat="1" ht="13.5" thickTop="1" thickBot="1"/>
    <row r="17701" s="32" customFormat="1" ht="13.5" thickTop="1" thickBot="1"/>
    <row r="17702" s="32" customFormat="1" ht="13.5" thickTop="1" thickBot="1"/>
    <row r="17703" s="32" customFormat="1" ht="13.5" thickTop="1" thickBot="1"/>
    <row r="17704" s="32" customFormat="1" ht="13.5" thickTop="1" thickBot="1"/>
    <row r="17705" s="32" customFormat="1" ht="13.5" thickTop="1" thickBot="1"/>
    <row r="17706" s="32" customFormat="1" ht="13.5" thickTop="1" thickBot="1"/>
    <row r="17707" s="32" customFormat="1" ht="13.5" thickTop="1" thickBot="1"/>
    <row r="17708" s="32" customFormat="1" ht="13" thickTop="1"/>
    <row r="17709" s="32" customFormat="1"/>
    <row r="17710" s="32" customFormat="1"/>
    <row r="17711" s="32" customFormat="1"/>
    <row r="17712" s="32" customFormat="1"/>
    <row r="17713" s="32" customFormat="1"/>
    <row r="17714" s="32" customFormat="1"/>
    <row r="17715" s="32" customFormat="1"/>
    <row r="17716" s="32" customFormat="1"/>
    <row r="17717" s="32" customFormat="1"/>
    <row r="17718" s="32" customFormat="1"/>
    <row r="17719" s="32" customFormat="1"/>
    <row r="17720" s="32" customFormat="1"/>
    <row r="17721" s="32" customFormat="1" ht="13" thickBot="1"/>
    <row r="17722" s="32" customFormat="1" ht="13.5" thickTop="1" thickBot="1"/>
    <row r="17723" s="32" customFormat="1" ht="13.5" thickTop="1" thickBot="1"/>
    <row r="17724" s="32" customFormat="1" ht="13.5" thickTop="1" thickBot="1"/>
    <row r="17725" s="32" customFormat="1" ht="13.5" thickTop="1" thickBot="1"/>
    <row r="17726" s="32" customFormat="1" ht="13.5" thickTop="1" thickBot="1"/>
    <row r="17727" s="32" customFormat="1" ht="13.5" thickTop="1" thickBot="1"/>
    <row r="17728" s="32" customFormat="1" ht="13.5" thickTop="1" thickBot="1"/>
    <row r="17729" s="32" customFormat="1" ht="13.5" thickTop="1" thickBot="1"/>
    <row r="17730" s="32" customFormat="1" ht="13.5" thickTop="1" thickBot="1"/>
    <row r="17731" s="32" customFormat="1" ht="13.5" thickTop="1" thickBot="1"/>
    <row r="17732" s="32" customFormat="1" ht="13.5" thickTop="1" thickBot="1"/>
    <row r="17733" s="32" customFormat="1" ht="13.5" thickTop="1" thickBot="1"/>
    <row r="17734" s="32" customFormat="1" ht="13.5" thickTop="1" thickBot="1"/>
    <row r="17735" s="32" customFormat="1" ht="13.5" thickTop="1" thickBot="1"/>
    <row r="17736" s="32" customFormat="1" ht="13.5" thickTop="1" thickBot="1"/>
    <row r="17737" s="32" customFormat="1" ht="13.5" thickTop="1" thickBot="1"/>
    <row r="17738" s="32" customFormat="1" ht="13.5" thickTop="1" thickBot="1"/>
    <row r="17739" s="32" customFormat="1" ht="13.5" thickTop="1" thickBot="1"/>
    <row r="17740" s="32" customFormat="1" ht="13.5" thickTop="1" thickBot="1"/>
    <row r="17741" s="32" customFormat="1" ht="13.5" thickTop="1" thickBot="1"/>
    <row r="17742" s="32" customFormat="1" ht="13.5" thickTop="1" thickBot="1"/>
    <row r="17743" s="32" customFormat="1" ht="13.5" thickTop="1" thickBot="1"/>
    <row r="17744" s="32" customFormat="1" ht="13.5" thickTop="1" thickBot="1"/>
    <row r="17745" s="32" customFormat="1" ht="13.5" thickTop="1" thickBot="1"/>
    <row r="17746" s="32" customFormat="1" ht="13.5" thickTop="1" thickBot="1"/>
    <row r="17747" s="32" customFormat="1" ht="13.5" thickTop="1" thickBot="1"/>
    <row r="17748" s="32" customFormat="1" ht="13.5" thickTop="1" thickBot="1"/>
    <row r="17749" s="32" customFormat="1" ht="13.5" thickTop="1" thickBot="1"/>
    <row r="17750" s="32" customFormat="1" ht="13.5" thickTop="1" thickBot="1"/>
    <row r="17751" s="32" customFormat="1" ht="13.5" thickTop="1" thickBot="1"/>
    <row r="17752" s="32" customFormat="1" ht="13.5" thickTop="1" thickBot="1"/>
    <row r="17753" s="32" customFormat="1" ht="13.5" thickTop="1" thickBot="1"/>
    <row r="17754" s="32" customFormat="1" ht="13.5" thickTop="1" thickBot="1"/>
    <row r="17755" s="32" customFormat="1" ht="13.5" thickTop="1" thickBot="1"/>
    <row r="17756" s="32" customFormat="1" ht="13.5" thickTop="1" thickBot="1"/>
    <row r="17757" s="32" customFormat="1" ht="13.5" thickTop="1" thickBot="1"/>
    <row r="17758" s="32" customFormat="1" ht="13.5" thickTop="1" thickBot="1"/>
    <row r="17759" s="32" customFormat="1" ht="13.5" thickTop="1" thickBot="1"/>
    <row r="17760" s="32" customFormat="1" ht="13.5" thickTop="1" thickBot="1"/>
    <row r="17761" s="32" customFormat="1" ht="13.5" thickTop="1" thickBot="1"/>
    <row r="17762" s="32" customFormat="1" ht="13.5" thickTop="1" thickBot="1"/>
    <row r="17763" s="32" customFormat="1" ht="13.5" thickTop="1" thickBot="1"/>
    <row r="17764" s="32" customFormat="1" ht="13.5" thickTop="1" thickBot="1"/>
    <row r="17765" s="32" customFormat="1" ht="13.5" thickTop="1" thickBot="1"/>
    <row r="17766" s="32" customFormat="1" ht="13.5" thickTop="1" thickBot="1"/>
    <row r="17767" s="32" customFormat="1" ht="13.5" thickTop="1" thickBot="1"/>
    <row r="17768" s="32" customFormat="1" ht="13.5" thickTop="1" thickBot="1"/>
    <row r="17769" s="32" customFormat="1" ht="13.5" thickTop="1" thickBot="1"/>
    <row r="17770" s="32" customFormat="1" ht="13.5" thickTop="1" thickBot="1"/>
    <row r="17771" s="32" customFormat="1" ht="13.5" thickTop="1" thickBot="1"/>
    <row r="17772" s="32" customFormat="1" ht="13.5" thickTop="1" thickBot="1"/>
    <row r="17773" s="32" customFormat="1" ht="13.5" thickTop="1" thickBot="1"/>
    <row r="17774" s="32" customFormat="1" ht="13.5" thickTop="1" thickBot="1"/>
    <row r="17775" s="32" customFormat="1" ht="13.5" thickTop="1" thickBot="1"/>
    <row r="17776" s="32" customFormat="1" ht="13.5" thickTop="1" thickBot="1"/>
    <row r="17777" s="32" customFormat="1" ht="13.5" thickTop="1" thickBot="1"/>
    <row r="17778" s="32" customFormat="1" ht="13" thickTop="1"/>
    <row r="17779" s="32" customFormat="1"/>
    <row r="17780" s="32" customFormat="1"/>
    <row r="17781" s="32" customFormat="1"/>
    <row r="17782" s="32" customFormat="1"/>
    <row r="17783" s="32" customFormat="1"/>
    <row r="17784" s="32" customFormat="1"/>
    <row r="17785" s="32" customFormat="1"/>
    <row r="17786" s="32" customFormat="1"/>
    <row r="17787" s="32" customFormat="1"/>
    <row r="17788" s="32" customFormat="1"/>
    <row r="17789" s="32" customFormat="1"/>
    <row r="17790" s="32" customFormat="1"/>
    <row r="17791" s="32" customFormat="1" ht="13" thickBot="1"/>
    <row r="17792" s="32" customFormat="1" ht="13.5" thickTop="1" thickBot="1"/>
    <row r="17793" s="32" customFormat="1" ht="13.5" thickTop="1" thickBot="1"/>
    <row r="17794" s="32" customFormat="1" ht="13.5" thickTop="1" thickBot="1"/>
    <row r="17795" s="32" customFormat="1" ht="13.5" thickTop="1" thickBot="1"/>
    <row r="17796" s="32" customFormat="1" ht="13.5" thickTop="1" thickBot="1"/>
    <row r="17797" s="32" customFormat="1" ht="13.5" thickTop="1" thickBot="1"/>
    <row r="17798" s="32" customFormat="1" ht="13.5" thickTop="1" thickBot="1"/>
    <row r="17799" s="32" customFormat="1" ht="13.5" thickTop="1" thickBot="1"/>
    <row r="17800" s="32" customFormat="1" ht="13.5" thickTop="1" thickBot="1"/>
    <row r="17801" s="32" customFormat="1" ht="13.5" thickTop="1" thickBot="1"/>
    <row r="17802" s="32" customFormat="1" ht="13.5" thickTop="1" thickBot="1"/>
    <row r="17803" s="32" customFormat="1" ht="13.5" thickTop="1" thickBot="1"/>
    <row r="17804" s="32" customFormat="1" ht="13.5" thickTop="1" thickBot="1"/>
    <row r="17805" s="32" customFormat="1" ht="13.5" thickTop="1" thickBot="1"/>
    <row r="17806" s="32" customFormat="1" ht="13.5" thickTop="1" thickBot="1"/>
    <row r="17807" s="32" customFormat="1" ht="13.5" thickTop="1" thickBot="1"/>
    <row r="17808" s="32" customFormat="1" ht="13.5" thickTop="1" thickBot="1"/>
    <row r="17809" s="32" customFormat="1" ht="13.5" thickTop="1" thickBot="1"/>
    <row r="17810" s="32" customFormat="1" ht="13.5" thickTop="1" thickBot="1"/>
    <row r="17811" s="32" customFormat="1" ht="13.5" thickTop="1" thickBot="1"/>
    <row r="17812" s="32" customFormat="1" ht="13.5" thickTop="1" thickBot="1"/>
    <row r="17813" s="32" customFormat="1" ht="13.5" thickTop="1" thickBot="1"/>
    <row r="17814" s="32" customFormat="1" ht="13.5" thickTop="1" thickBot="1"/>
    <row r="17815" s="32" customFormat="1" ht="13.5" thickTop="1" thickBot="1"/>
    <row r="17816" s="32" customFormat="1" ht="13.5" thickTop="1" thickBot="1"/>
    <row r="17817" s="32" customFormat="1" ht="13.5" thickTop="1" thickBot="1"/>
    <row r="17818" s="32" customFormat="1" ht="13.5" thickTop="1" thickBot="1"/>
    <row r="17819" s="32" customFormat="1" ht="13.5" thickTop="1" thickBot="1"/>
    <row r="17820" s="32" customFormat="1" ht="13.5" thickTop="1" thickBot="1"/>
    <row r="17821" s="32" customFormat="1" ht="13.5" thickTop="1" thickBot="1"/>
    <row r="17822" s="32" customFormat="1" ht="13.5" thickTop="1" thickBot="1"/>
    <row r="17823" s="32" customFormat="1" ht="13.5" thickTop="1" thickBot="1"/>
    <row r="17824" s="32" customFormat="1" ht="13.5" thickTop="1" thickBot="1"/>
    <row r="17825" s="32" customFormat="1" ht="13.5" thickTop="1" thickBot="1"/>
    <row r="17826" s="32" customFormat="1" ht="13.5" thickTop="1" thickBot="1"/>
    <row r="17827" s="32" customFormat="1" ht="13.5" thickTop="1" thickBot="1"/>
    <row r="17828" s="32" customFormat="1" ht="13.5" thickTop="1" thickBot="1"/>
    <row r="17829" s="32" customFormat="1" ht="13.5" thickTop="1" thickBot="1"/>
    <row r="17830" s="32" customFormat="1" ht="13.5" thickTop="1" thickBot="1"/>
    <row r="17831" s="32" customFormat="1" ht="13.5" thickTop="1" thickBot="1"/>
    <row r="17832" s="32" customFormat="1" ht="13.5" thickTop="1" thickBot="1"/>
    <row r="17833" s="32" customFormat="1" ht="13.5" thickTop="1" thickBot="1"/>
    <row r="17834" s="32" customFormat="1" ht="13.5" thickTop="1" thickBot="1"/>
    <row r="17835" s="32" customFormat="1" ht="13.5" thickTop="1" thickBot="1"/>
    <row r="17836" s="32" customFormat="1" ht="13.5" thickTop="1" thickBot="1"/>
    <row r="17837" s="32" customFormat="1" ht="13.5" thickTop="1" thickBot="1"/>
    <row r="17838" s="32" customFormat="1" ht="13.5" thickTop="1" thickBot="1"/>
    <row r="17839" s="32" customFormat="1" ht="13.5" thickTop="1" thickBot="1"/>
    <row r="17840" s="32" customFormat="1" ht="13.5" thickTop="1" thickBot="1"/>
    <row r="17841" s="32" customFormat="1" ht="13.5" thickTop="1" thickBot="1"/>
    <row r="17842" s="32" customFormat="1" ht="13.5" thickTop="1" thickBot="1"/>
    <row r="17843" s="32" customFormat="1" ht="13.5" thickTop="1" thickBot="1"/>
    <row r="17844" s="32" customFormat="1" ht="13.5" thickTop="1" thickBot="1"/>
    <row r="17845" s="32" customFormat="1" ht="13.5" thickTop="1" thickBot="1"/>
    <row r="17846" s="32" customFormat="1" ht="13.5" thickTop="1" thickBot="1"/>
    <row r="17847" s="32" customFormat="1" ht="13.5" thickTop="1" thickBot="1"/>
    <row r="17848" s="32" customFormat="1" ht="13" thickTop="1"/>
    <row r="17849" s="32" customFormat="1"/>
    <row r="17850" s="32" customFormat="1"/>
    <row r="17851" s="32" customFormat="1"/>
    <row r="17852" s="32" customFormat="1"/>
    <row r="17853" s="32" customFormat="1"/>
    <row r="17854" s="32" customFormat="1"/>
    <row r="17855" s="32" customFormat="1"/>
    <row r="17856" s="32" customFormat="1"/>
    <row r="17857" s="32" customFormat="1"/>
    <row r="17858" s="32" customFormat="1"/>
    <row r="17859" s="32" customFormat="1"/>
    <row r="17860" s="32" customFormat="1"/>
    <row r="17861" s="32" customFormat="1" ht="13" thickBot="1"/>
    <row r="17862" s="32" customFormat="1" ht="13.5" thickTop="1" thickBot="1"/>
    <row r="17863" s="32" customFormat="1" ht="13.5" thickTop="1" thickBot="1"/>
    <row r="17864" s="32" customFormat="1" ht="13.5" thickTop="1" thickBot="1"/>
    <row r="17865" s="32" customFormat="1" ht="13.5" thickTop="1" thickBot="1"/>
    <row r="17866" s="32" customFormat="1" ht="13.5" thickTop="1" thickBot="1"/>
    <row r="17867" s="32" customFormat="1" ht="13.5" thickTop="1" thickBot="1"/>
    <row r="17868" s="32" customFormat="1" ht="13.5" thickTop="1" thickBot="1"/>
    <row r="17869" s="32" customFormat="1" ht="13.5" thickTop="1" thickBot="1"/>
    <row r="17870" s="32" customFormat="1" ht="13.5" thickTop="1" thickBot="1"/>
    <row r="17871" s="32" customFormat="1" ht="13.5" thickTop="1" thickBot="1"/>
    <row r="17872" s="32" customFormat="1" ht="13.5" thickTop="1" thickBot="1"/>
    <row r="17873" s="32" customFormat="1" ht="13.5" thickTop="1" thickBot="1"/>
    <row r="17874" s="32" customFormat="1" ht="13.5" thickTop="1" thickBot="1"/>
    <row r="17875" s="32" customFormat="1" ht="13.5" thickTop="1" thickBot="1"/>
    <row r="17876" s="32" customFormat="1" ht="13.5" thickTop="1" thickBot="1"/>
    <row r="17877" s="32" customFormat="1" ht="13.5" thickTop="1" thickBot="1"/>
    <row r="17878" s="32" customFormat="1" ht="13.5" thickTop="1" thickBot="1"/>
    <row r="17879" s="32" customFormat="1" ht="13.5" thickTop="1" thickBot="1"/>
    <row r="17880" s="32" customFormat="1" ht="13.5" thickTop="1" thickBot="1"/>
    <row r="17881" s="32" customFormat="1" ht="13.5" thickTop="1" thickBot="1"/>
    <row r="17882" s="32" customFormat="1" ht="13.5" thickTop="1" thickBot="1"/>
    <row r="17883" s="32" customFormat="1" ht="13.5" thickTop="1" thickBot="1"/>
    <row r="17884" s="32" customFormat="1" ht="13.5" thickTop="1" thickBot="1"/>
    <row r="17885" s="32" customFormat="1" ht="13.5" thickTop="1" thickBot="1"/>
    <row r="17886" s="32" customFormat="1" ht="13.5" thickTop="1" thickBot="1"/>
    <row r="17887" s="32" customFormat="1" ht="13.5" thickTop="1" thickBot="1"/>
    <row r="17888" s="32" customFormat="1" ht="13.5" thickTop="1" thickBot="1"/>
    <row r="17889" s="32" customFormat="1" ht="13.5" thickTop="1" thickBot="1"/>
    <row r="17890" s="32" customFormat="1" ht="13.5" thickTop="1" thickBot="1"/>
    <row r="17891" s="32" customFormat="1" ht="13.5" thickTop="1" thickBot="1"/>
    <row r="17892" s="32" customFormat="1" ht="13.5" thickTop="1" thickBot="1"/>
    <row r="17893" s="32" customFormat="1" ht="13.5" thickTop="1" thickBot="1"/>
    <row r="17894" s="32" customFormat="1" ht="13.5" thickTop="1" thickBot="1"/>
    <row r="17895" s="32" customFormat="1" ht="13.5" thickTop="1" thickBot="1"/>
    <row r="17896" s="32" customFormat="1" ht="13.5" thickTop="1" thickBot="1"/>
    <row r="17897" s="32" customFormat="1" ht="13.5" thickTop="1" thickBot="1"/>
    <row r="17898" s="32" customFormat="1" ht="13.5" thickTop="1" thickBot="1"/>
    <row r="17899" s="32" customFormat="1" ht="13.5" thickTop="1" thickBot="1"/>
    <row r="17900" s="32" customFormat="1" ht="13.5" thickTop="1" thickBot="1"/>
    <row r="17901" s="32" customFormat="1" ht="13.5" thickTop="1" thickBot="1"/>
    <row r="17902" s="32" customFormat="1" ht="13.5" thickTop="1" thickBot="1"/>
    <row r="17903" s="32" customFormat="1" ht="13.5" thickTop="1" thickBot="1"/>
    <row r="17904" s="32" customFormat="1" ht="13.5" thickTop="1" thickBot="1"/>
    <row r="17905" s="32" customFormat="1" ht="13.5" thickTop="1" thickBot="1"/>
    <row r="17906" s="32" customFormat="1" ht="13.5" thickTop="1" thickBot="1"/>
    <row r="17907" s="32" customFormat="1" ht="13.5" thickTop="1" thickBot="1"/>
    <row r="17908" s="32" customFormat="1" ht="13.5" thickTop="1" thickBot="1"/>
    <row r="17909" s="32" customFormat="1" ht="13.5" thickTop="1" thickBot="1"/>
    <row r="17910" s="32" customFormat="1" ht="13.5" thickTop="1" thickBot="1"/>
    <row r="17911" s="32" customFormat="1" ht="13.5" thickTop="1" thickBot="1"/>
    <row r="17912" s="32" customFormat="1" ht="13.5" thickTop="1" thickBot="1"/>
    <row r="17913" s="32" customFormat="1" ht="13.5" thickTop="1" thickBot="1"/>
    <row r="17914" s="32" customFormat="1" ht="13.5" thickTop="1" thickBot="1"/>
    <row r="17915" s="32" customFormat="1" ht="13.5" thickTop="1" thickBot="1"/>
    <row r="17916" s="32" customFormat="1" ht="13.5" thickTop="1" thickBot="1"/>
    <row r="17917" s="32" customFormat="1" ht="13.5" thickTop="1" thickBot="1"/>
    <row r="17918" s="32" customFormat="1" ht="13" thickTop="1"/>
    <row r="17919" s="32" customFormat="1"/>
    <row r="17920" s="32" customFormat="1"/>
    <row r="17921" s="32" customFormat="1"/>
    <row r="17922" s="32" customFormat="1"/>
    <row r="17923" s="32" customFormat="1"/>
    <row r="17924" s="32" customFormat="1"/>
    <row r="17925" s="32" customFormat="1"/>
    <row r="17926" s="32" customFormat="1"/>
    <row r="17927" s="32" customFormat="1"/>
    <row r="17928" s="32" customFormat="1"/>
    <row r="17929" s="32" customFormat="1"/>
    <row r="17930" s="32" customFormat="1"/>
    <row r="17931" s="32" customFormat="1" ht="13" thickBot="1"/>
    <row r="17932" s="32" customFormat="1" ht="13.5" thickTop="1" thickBot="1"/>
    <row r="17933" s="32" customFormat="1" ht="13.5" thickTop="1" thickBot="1"/>
    <row r="17934" s="32" customFormat="1" ht="13.5" thickTop="1" thickBot="1"/>
    <row r="17935" s="32" customFormat="1" ht="13.5" thickTop="1" thickBot="1"/>
    <row r="17936" s="32" customFormat="1" ht="13.5" thickTop="1" thickBot="1"/>
    <row r="17937" s="32" customFormat="1" ht="13.5" thickTop="1" thickBot="1"/>
    <row r="17938" s="32" customFormat="1" ht="13.5" thickTop="1" thickBot="1"/>
    <row r="17939" s="32" customFormat="1" ht="13.5" thickTop="1" thickBot="1"/>
    <row r="17940" s="32" customFormat="1" ht="13.5" thickTop="1" thickBot="1"/>
    <row r="17941" s="32" customFormat="1" ht="13.5" thickTop="1" thickBot="1"/>
    <row r="17942" s="32" customFormat="1" ht="13.5" thickTop="1" thickBot="1"/>
    <row r="17943" s="32" customFormat="1" ht="13.5" thickTop="1" thickBot="1"/>
    <row r="17944" s="32" customFormat="1" ht="13.5" thickTop="1" thickBot="1"/>
    <row r="17945" s="32" customFormat="1" ht="13.5" thickTop="1" thickBot="1"/>
    <row r="17946" s="32" customFormat="1" ht="13.5" thickTop="1" thickBot="1"/>
    <row r="17947" s="32" customFormat="1" ht="13.5" thickTop="1" thickBot="1"/>
    <row r="17948" s="32" customFormat="1" ht="13.5" thickTop="1" thickBot="1"/>
    <row r="17949" s="32" customFormat="1" ht="13.5" thickTop="1" thickBot="1"/>
    <row r="17950" s="32" customFormat="1" ht="13.5" thickTop="1" thickBot="1"/>
    <row r="17951" s="32" customFormat="1" ht="13.5" thickTop="1" thickBot="1"/>
    <row r="17952" s="32" customFormat="1" ht="13.5" thickTop="1" thickBot="1"/>
    <row r="17953" s="32" customFormat="1" ht="13.5" thickTop="1" thickBot="1"/>
    <row r="17954" s="32" customFormat="1" ht="13.5" thickTop="1" thickBot="1"/>
    <row r="17955" s="32" customFormat="1" ht="13.5" thickTop="1" thickBot="1"/>
    <row r="17956" s="32" customFormat="1" ht="13.5" thickTop="1" thickBot="1"/>
    <row r="17957" s="32" customFormat="1" ht="13.5" thickTop="1" thickBot="1"/>
    <row r="17958" s="32" customFormat="1" ht="13.5" thickTop="1" thickBot="1"/>
    <row r="17959" s="32" customFormat="1" ht="13.5" thickTop="1" thickBot="1"/>
    <row r="17960" s="32" customFormat="1" ht="13.5" thickTop="1" thickBot="1"/>
    <row r="17961" s="32" customFormat="1" ht="13.5" thickTop="1" thickBot="1"/>
    <row r="17962" s="32" customFormat="1" ht="13.5" thickTop="1" thickBot="1"/>
    <row r="17963" s="32" customFormat="1" ht="13.5" thickTop="1" thickBot="1"/>
    <row r="17964" s="32" customFormat="1" ht="13.5" thickTop="1" thickBot="1"/>
    <row r="17965" s="32" customFormat="1" ht="13.5" thickTop="1" thickBot="1"/>
    <row r="17966" s="32" customFormat="1" ht="13.5" thickTop="1" thickBot="1"/>
    <row r="17967" s="32" customFormat="1" ht="13.5" thickTop="1" thickBot="1"/>
    <row r="17968" s="32" customFormat="1" ht="13.5" thickTop="1" thickBot="1"/>
    <row r="17969" s="32" customFormat="1" ht="13.5" thickTop="1" thickBot="1"/>
    <row r="17970" s="32" customFormat="1" ht="13.5" thickTop="1" thickBot="1"/>
    <row r="17971" s="32" customFormat="1" ht="13.5" thickTop="1" thickBot="1"/>
    <row r="17972" s="32" customFormat="1" ht="13.5" thickTop="1" thickBot="1"/>
    <row r="17973" s="32" customFormat="1" ht="13.5" thickTop="1" thickBot="1"/>
    <row r="17974" s="32" customFormat="1" ht="13.5" thickTop="1" thickBot="1"/>
    <row r="17975" s="32" customFormat="1" ht="13.5" thickTop="1" thickBot="1"/>
    <row r="17976" s="32" customFormat="1" ht="13.5" thickTop="1" thickBot="1"/>
    <row r="17977" s="32" customFormat="1" ht="13.5" thickTop="1" thickBot="1"/>
    <row r="17978" s="32" customFormat="1" ht="13.5" thickTop="1" thickBot="1"/>
    <row r="17979" s="32" customFormat="1" ht="13.5" thickTop="1" thickBot="1"/>
    <row r="17980" s="32" customFormat="1" ht="13.5" thickTop="1" thickBot="1"/>
    <row r="17981" s="32" customFormat="1" ht="13.5" thickTop="1" thickBot="1"/>
    <row r="17982" s="32" customFormat="1" ht="13.5" thickTop="1" thickBot="1"/>
    <row r="17983" s="32" customFormat="1" ht="13.5" thickTop="1" thickBot="1"/>
    <row r="17984" s="32" customFormat="1" ht="13.5" thickTop="1" thickBot="1"/>
    <row r="17985" s="32" customFormat="1" ht="13.5" thickTop="1" thickBot="1"/>
    <row r="17986" s="32" customFormat="1" ht="13.5" thickTop="1" thickBot="1"/>
    <row r="17987" s="32" customFormat="1" ht="13.5" thickTop="1" thickBot="1"/>
    <row r="17988" s="32" customFormat="1" ht="13" thickTop="1"/>
    <row r="17989" s="32" customFormat="1"/>
    <row r="17990" s="32" customFormat="1"/>
    <row r="17991" s="32" customFormat="1"/>
    <row r="17992" s="32" customFormat="1"/>
    <row r="17993" s="32" customFormat="1"/>
    <row r="17994" s="32" customFormat="1"/>
    <row r="17995" s="32" customFormat="1"/>
    <row r="17996" s="32" customFormat="1"/>
    <row r="17997" s="32" customFormat="1"/>
    <row r="17998" s="32" customFormat="1"/>
    <row r="17999" s="32" customFormat="1"/>
    <row r="18000" s="32" customFormat="1"/>
    <row r="18001" s="32" customFormat="1" ht="13" thickBot="1"/>
    <row r="18002" s="32" customFormat="1" ht="13.5" thickTop="1" thickBot="1"/>
    <row r="18003" s="32" customFormat="1" ht="13.5" thickTop="1" thickBot="1"/>
    <row r="18004" s="32" customFormat="1" ht="13.5" thickTop="1" thickBot="1"/>
    <row r="18005" s="32" customFormat="1" ht="13.5" thickTop="1" thickBot="1"/>
    <row r="18006" s="32" customFormat="1" ht="13.5" thickTop="1" thickBot="1"/>
    <row r="18007" s="32" customFormat="1" ht="13.5" thickTop="1" thickBot="1"/>
    <row r="18008" s="32" customFormat="1" ht="13.5" thickTop="1" thickBot="1"/>
    <row r="18009" s="32" customFormat="1" ht="13.5" thickTop="1" thickBot="1"/>
    <row r="18010" s="32" customFormat="1" ht="13.5" thickTop="1" thickBot="1"/>
    <row r="18011" s="32" customFormat="1" ht="13.5" thickTop="1" thickBot="1"/>
    <row r="18012" s="32" customFormat="1" ht="13.5" thickTop="1" thickBot="1"/>
    <row r="18013" s="32" customFormat="1" ht="13.5" thickTop="1" thickBot="1"/>
    <row r="18014" s="32" customFormat="1" ht="13.5" thickTop="1" thickBot="1"/>
    <row r="18015" s="32" customFormat="1" ht="13.5" thickTop="1" thickBot="1"/>
    <row r="18016" s="32" customFormat="1" ht="13.5" thickTop="1" thickBot="1"/>
    <row r="18017" s="32" customFormat="1" ht="13.5" thickTop="1" thickBot="1"/>
    <row r="18018" s="32" customFormat="1" ht="13.5" thickTop="1" thickBot="1"/>
    <row r="18019" s="32" customFormat="1" ht="13.5" thickTop="1" thickBot="1"/>
    <row r="18020" s="32" customFormat="1" ht="13.5" thickTop="1" thickBot="1"/>
    <row r="18021" s="32" customFormat="1" ht="13.5" thickTop="1" thickBot="1"/>
    <row r="18022" s="32" customFormat="1" ht="13.5" thickTop="1" thickBot="1"/>
    <row r="18023" s="32" customFormat="1" ht="13.5" thickTop="1" thickBot="1"/>
    <row r="18024" s="32" customFormat="1" ht="13.5" thickTop="1" thickBot="1"/>
    <row r="18025" s="32" customFormat="1" ht="13.5" thickTop="1" thickBot="1"/>
    <row r="18026" s="32" customFormat="1" ht="13.5" thickTop="1" thickBot="1"/>
    <row r="18027" s="32" customFormat="1" ht="13.5" thickTop="1" thickBot="1"/>
    <row r="18028" s="32" customFormat="1" ht="13.5" thickTop="1" thickBot="1"/>
    <row r="18029" s="32" customFormat="1" ht="13.5" thickTop="1" thickBot="1"/>
    <row r="18030" s="32" customFormat="1" ht="13.5" thickTop="1" thickBot="1"/>
    <row r="18031" s="32" customFormat="1" ht="13.5" thickTop="1" thickBot="1"/>
    <row r="18032" s="32" customFormat="1" ht="13.5" thickTop="1" thickBot="1"/>
    <row r="18033" s="32" customFormat="1" ht="13.5" thickTop="1" thickBot="1"/>
    <row r="18034" s="32" customFormat="1" ht="13.5" thickTop="1" thickBot="1"/>
    <row r="18035" s="32" customFormat="1" ht="13.5" thickTop="1" thickBot="1"/>
    <row r="18036" s="32" customFormat="1" ht="13.5" thickTop="1" thickBot="1"/>
    <row r="18037" s="32" customFormat="1" ht="13.5" thickTop="1" thickBot="1"/>
    <row r="18038" s="32" customFormat="1" ht="13.5" thickTop="1" thickBot="1"/>
    <row r="18039" s="32" customFormat="1" ht="13.5" thickTop="1" thickBot="1"/>
    <row r="18040" s="32" customFormat="1" ht="13.5" thickTop="1" thickBot="1"/>
    <row r="18041" s="32" customFormat="1" ht="13.5" thickTop="1" thickBot="1"/>
    <row r="18042" s="32" customFormat="1" ht="13.5" thickTop="1" thickBot="1"/>
    <row r="18043" s="32" customFormat="1" ht="13.5" thickTop="1" thickBot="1"/>
    <row r="18044" s="32" customFormat="1" ht="13.5" thickTop="1" thickBot="1"/>
    <row r="18045" s="32" customFormat="1" ht="13.5" thickTop="1" thickBot="1"/>
    <row r="18046" s="32" customFormat="1" ht="13.5" thickTop="1" thickBot="1"/>
    <row r="18047" s="32" customFormat="1" ht="13.5" thickTop="1" thickBot="1"/>
    <row r="18048" s="32" customFormat="1" ht="13.5" thickTop="1" thickBot="1"/>
    <row r="18049" s="32" customFormat="1" ht="13.5" thickTop="1" thickBot="1"/>
    <row r="18050" s="32" customFormat="1" ht="13.5" thickTop="1" thickBot="1"/>
    <row r="18051" s="32" customFormat="1" ht="13.5" thickTop="1" thickBot="1"/>
    <row r="18052" s="32" customFormat="1" ht="13.5" thickTop="1" thickBot="1"/>
    <row r="18053" s="32" customFormat="1" ht="13.5" thickTop="1" thickBot="1"/>
    <row r="18054" s="32" customFormat="1" ht="13.5" thickTop="1" thickBot="1"/>
    <row r="18055" s="32" customFormat="1" ht="13.5" thickTop="1" thickBot="1"/>
    <row r="18056" s="32" customFormat="1" ht="13.5" thickTop="1" thickBot="1"/>
    <row r="18057" s="32" customFormat="1" ht="13.5" thickTop="1" thickBot="1"/>
    <row r="18058" s="32" customFormat="1" ht="13" thickTop="1"/>
    <row r="18059" s="32" customFormat="1"/>
    <row r="18060" s="32" customFormat="1"/>
    <row r="18061" s="32" customFormat="1"/>
    <row r="18062" s="32" customFormat="1"/>
    <row r="18063" s="32" customFormat="1"/>
    <row r="18064" s="32" customFormat="1"/>
    <row r="18065" s="32" customFormat="1"/>
    <row r="18066" s="32" customFormat="1"/>
    <row r="18067" s="32" customFormat="1"/>
    <row r="18068" s="32" customFormat="1"/>
    <row r="18069" s="32" customFormat="1"/>
    <row r="18070" s="32" customFormat="1"/>
    <row r="18071" s="32" customFormat="1" ht="13" thickBot="1"/>
    <row r="18072" s="32" customFormat="1" ht="13.5" thickTop="1" thickBot="1"/>
    <row r="18073" s="32" customFormat="1" ht="13.5" thickTop="1" thickBot="1"/>
    <row r="18074" s="32" customFormat="1" ht="13.5" thickTop="1" thickBot="1"/>
    <row r="18075" s="32" customFormat="1" ht="13.5" thickTop="1" thickBot="1"/>
    <row r="18076" s="32" customFormat="1" ht="13.5" thickTop="1" thickBot="1"/>
    <row r="18077" s="32" customFormat="1" ht="13.5" thickTop="1" thickBot="1"/>
    <row r="18078" s="32" customFormat="1" ht="13.5" thickTop="1" thickBot="1"/>
    <row r="18079" s="32" customFormat="1" ht="13.5" thickTop="1" thickBot="1"/>
    <row r="18080" s="32" customFormat="1" ht="13.5" thickTop="1" thickBot="1"/>
    <row r="18081" s="32" customFormat="1" ht="13.5" thickTop="1" thickBot="1"/>
    <row r="18082" s="32" customFormat="1" ht="13.5" thickTop="1" thickBot="1"/>
    <row r="18083" s="32" customFormat="1" ht="13.5" thickTop="1" thickBot="1"/>
    <row r="18084" s="32" customFormat="1" ht="13.5" thickTop="1" thickBot="1"/>
    <row r="18085" s="32" customFormat="1" ht="13.5" thickTop="1" thickBot="1"/>
    <row r="18086" s="32" customFormat="1" ht="13.5" thickTop="1" thickBot="1"/>
    <row r="18087" s="32" customFormat="1" ht="13.5" thickTop="1" thickBot="1"/>
    <row r="18088" s="32" customFormat="1" ht="13.5" thickTop="1" thickBot="1"/>
    <row r="18089" s="32" customFormat="1" ht="13.5" thickTop="1" thickBot="1"/>
    <row r="18090" s="32" customFormat="1" ht="13.5" thickTop="1" thickBot="1"/>
    <row r="18091" s="32" customFormat="1" ht="13.5" thickTop="1" thickBot="1"/>
    <row r="18092" s="32" customFormat="1" ht="13.5" thickTop="1" thickBot="1"/>
    <row r="18093" s="32" customFormat="1" ht="13.5" thickTop="1" thickBot="1"/>
    <row r="18094" s="32" customFormat="1" ht="13.5" thickTop="1" thickBot="1"/>
    <row r="18095" s="32" customFormat="1" ht="13.5" thickTop="1" thickBot="1"/>
    <row r="18096" s="32" customFormat="1" ht="13.5" thickTop="1" thickBot="1"/>
    <row r="18097" s="32" customFormat="1" ht="13.5" thickTop="1" thickBot="1"/>
    <row r="18098" s="32" customFormat="1" ht="13.5" thickTop="1" thickBot="1"/>
    <row r="18099" s="32" customFormat="1" ht="13.5" thickTop="1" thickBot="1"/>
    <row r="18100" s="32" customFormat="1" ht="13.5" thickTop="1" thickBot="1"/>
    <row r="18101" s="32" customFormat="1" ht="13.5" thickTop="1" thickBot="1"/>
    <row r="18102" s="32" customFormat="1" ht="13.5" thickTop="1" thickBot="1"/>
    <row r="18103" s="32" customFormat="1" ht="13.5" thickTop="1" thickBot="1"/>
    <row r="18104" s="32" customFormat="1" ht="13.5" thickTop="1" thickBot="1"/>
    <row r="18105" s="32" customFormat="1" ht="13.5" thickTop="1" thickBot="1"/>
    <row r="18106" s="32" customFormat="1" ht="13.5" thickTop="1" thickBot="1"/>
    <row r="18107" s="32" customFormat="1" ht="13.5" thickTop="1" thickBot="1"/>
    <row r="18108" s="32" customFormat="1" ht="13.5" thickTop="1" thickBot="1"/>
    <row r="18109" s="32" customFormat="1" ht="13.5" thickTop="1" thickBot="1"/>
    <row r="18110" s="32" customFormat="1" ht="13.5" thickTop="1" thickBot="1"/>
    <row r="18111" s="32" customFormat="1" ht="13.5" thickTop="1" thickBot="1"/>
    <row r="18112" s="32" customFormat="1" ht="13.5" thickTop="1" thickBot="1"/>
    <row r="18113" s="32" customFormat="1" ht="13.5" thickTop="1" thickBot="1"/>
    <row r="18114" s="32" customFormat="1" ht="13.5" thickTop="1" thickBot="1"/>
    <row r="18115" s="32" customFormat="1" ht="13.5" thickTop="1" thickBot="1"/>
    <row r="18116" s="32" customFormat="1" ht="13.5" thickTop="1" thickBot="1"/>
    <row r="18117" s="32" customFormat="1" ht="13.5" thickTop="1" thickBot="1"/>
    <row r="18118" s="32" customFormat="1" ht="13.5" thickTop="1" thickBot="1"/>
    <row r="18119" s="32" customFormat="1" ht="13.5" thickTop="1" thickBot="1"/>
    <row r="18120" s="32" customFormat="1" ht="13.5" thickTop="1" thickBot="1"/>
    <row r="18121" s="32" customFormat="1" ht="13.5" thickTop="1" thickBot="1"/>
    <row r="18122" s="32" customFormat="1" ht="13.5" thickTop="1" thickBot="1"/>
    <row r="18123" s="32" customFormat="1" ht="13.5" thickTop="1" thickBot="1"/>
    <row r="18124" s="32" customFormat="1" ht="13.5" thickTop="1" thickBot="1"/>
    <row r="18125" s="32" customFormat="1" ht="13.5" thickTop="1" thickBot="1"/>
    <row r="18126" s="32" customFormat="1" ht="13.5" thickTop="1" thickBot="1"/>
    <row r="18127" s="32" customFormat="1" ht="13.5" thickTop="1" thickBot="1"/>
    <row r="18128" s="32" customFormat="1" ht="13" thickTop="1"/>
    <row r="18129" s="32" customFormat="1"/>
    <row r="18130" s="32" customFormat="1"/>
    <row r="18131" s="32" customFormat="1"/>
    <row r="18132" s="32" customFormat="1"/>
    <row r="18133" s="32" customFormat="1"/>
    <row r="18134" s="32" customFormat="1"/>
    <row r="18135" s="32" customFormat="1"/>
    <row r="18136" s="32" customFormat="1"/>
    <row r="18137" s="32" customFormat="1"/>
    <row r="18138" s="32" customFormat="1"/>
    <row r="18139" s="32" customFormat="1"/>
    <row r="18140" s="32" customFormat="1"/>
    <row r="18141" s="32" customFormat="1" ht="13" thickBot="1"/>
    <row r="18142" s="32" customFormat="1" ht="13.5" thickTop="1" thickBot="1"/>
    <row r="18143" s="32" customFormat="1" ht="13.5" thickTop="1" thickBot="1"/>
    <row r="18144" s="32" customFormat="1" ht="13.5" thickTop="1" thickBot="1"/>
    <row r="18145" s="32" customFormat="1" ht="13.5" thickTop="1" thickBot="1"/>
    <row r="18146" s="32" customFormat="1" ht="13.5" thickTop="1" thickBot="1"/>
    <row r="18147" s="32" customFormat="1" ht="13.5" thickTop="1" thickBot="1"/>
    <row r="18148" s="32" customFormat="1" ht="13.5" thickTop="1" thickBot="1"/>
    <row r="18149" s="32" customFormat="1" ht="13.5" thickTop="1" thickBot="1"/>
    <row r="18150" s="32" customFormat="1" ht="13.5" thickTop="1" thickBot="1"/>
    <row r="18151" s="32" customFormat="1" ht="13.5" thickTop="1" thickBot="1"/>
    <row r="18152" s="32" customFormat="1" ht="13.5" thickTop="1" thickBot="1"/>
    <row r="18153" s="32" customFormat="1" ht="13.5" thickTop="1" thickBot="1"/>
    <row r="18154" s="32" customFormat="1" ht="13.5" thickTop="1" thickBot="1"/>
    <row r="18155" s="32" customFormat="1" ht="13.5" thickTop="1" thickBot="1"/>
    <row r="18156" s="32" customFormat="1" ht="13.5" thickTop="1" thickBot="1"/>
    <row r="18157" s="32" customFormat="1" ht="13.5" thickTop="1" thickBot="1"/>
    <row r="18158" s="32" customFormat="1" ht="13.5" thickTop="1" thickBot="1"/>
    <row r="18159" s="32" customFormat="1" ht="13.5" thickTop="1" thickBot="1"/>
    <row r="18160" s="32" customFormat="1" ht="13.5" thickTop="1" thickBot="1"/>
    <row r="18161" s="32" customFormat="1" ht="13.5" thickTop="1" thickBot="1"/>
    <row r="18162" s="32" customFormat="1" ht="13.5" thickTop="1" thickBot="1"/>
    <row r="18163" s="32" customFormat="1" ht="13.5" thickTop="1" thickBot="1"/>
    <row r="18164" s="32" customFormat="1" ht="13.5" thickTop="1" thickBot="1"/>
    <row r="18165" s="32" customFormat="1" ht="13.5" thickTop="1" thickBot="1"/>
    <row r="18166" s="32" customFormat="1" ht="13.5" thickTop="1" thickBot="1"/>
    <row r="18167" s="32" customFormat="1" ht="13.5" thickTop="1" thickBot="1"/>
    <row r="18168" s="32" customFormat="1" ht="13.5" thickTop="1" thickBot="1"/>
    <row r="18169" s="32" customFormat="1" ht="13.5" thickTop="1" thickBot="1"/>
    <row r="18170" s="32" customFormat="1" ht="13.5" thickTop="1" thickBot="1"/>
    <row r="18171" s="32" customFormat="1" ht="13.5" thickTop="1" thickBot="1"/>
    <row r="18172" s="32" customFormat="1" ht="13.5" thickTop="1" thickBot="1"/>
    <row r="18173" s="32" customFormat="1" ht="13.5" thickTop="1" thickBot="1"/>
    <row r="18174" s="32" customFormat="1" ht="13.5" thickTop="1" thickBot="1"/>
    <row r="18175" s="32" customFormat="1" ht="13.5" thickTop="1" thickBot="1"/>
    <row r="18176" s="32" customFormat="1" ht="13.5" thickTop="1" thickBot="1"/>
    <row r="18177" s="32" customFormat="1" ht="13.5" thickTop="1" thickBot="1"/>
    <row r="18178" s="32" customFormat="1" ht="13.5" thickTop="1" thickBot="1"/>
    <row r="18179" s="32" customFormat="1" ht="13.5" thickTop="1" thickBot="1"/>
    <row r="18180" s="32" customFormat="1" ht="13.5" thickTop="1" thickBot="1"/>
    <row r="18181" s="32" customFormat="1" ht="13.5" thickTop="1" thickBot="1"/>
    <row r="18182" s="32" customFormat="1" ht="13.5" thickTop="1" thickBot="1"/>
    <row r="18183" s="32" customFormat="1" ht="13.5" thickTop="1" thickBot="1"/>
    <row r="18184" s="32" customFormat="1" ht="13.5" thickTop="1" thickBot="1"/>
    <row r="18185" s="32" customFormat="1" ht="13.5" thickTop="1" thickBot="1"/>
    <row r="18186" s="32" customFormat="1" ht="13.5" thickTop="1" thickBot="1"/>
    <row r="18187" s="32" customFormat="1" ht="13.5" thickTop="1" thickBot="1"/>
    <row r="18188" s="32" customFormat="1" ht="13.5" thickTop="1" thickBot="1"/>
    <row r="18189" s="32" customFormat="1" ht="13.5" thickTop="1" thickBot="1"/>
    <row r="18190" s="32" customFormat="1" ht="13.5" thickTop="1" thickBot="1"/>
    <row r="18191" s="32" customFormat="1" ht="13.5" thickTop="1" thickBot="1"/>
    <row r="18192" s="32" customFormat="1" ht="13.5" thickTop="1" thickBot="1"/>
    <row r="18193" s="32" customFormat="1" ht="13.5" thickTop="1" thickBot="1"/>
    <row r="18194" s="32" customFormat="1" ht="13.5" thickTop="1" thickBot="1"/>
    <row r="18195" s="32" customFormat="1" ht="13.5" thickTop="1" thickBot="1"/>
    <row r="18196" s="32" customFormat="1" ht="13.5" thickTop="1" thickBot="1"/>
    <row r="18197" s="32" customFormat="1" ht="13.5" thickTop="1" thickBot="1"/>
    <row r="18198" s="32" customFormat="1" ht="13" thickTop="1"/>
    <row r="18199" s="32" customFormat="1"/>
    <row r="18200" s="32" customFormat="1"/>
    <row r="18201" s="32" customFormat="1"/>
    <row r="18202" s="32" customFormat="1"/>
    <row r="18203" s="32" customFormat="1"/>
    <row r="18204" s="32" customFormat="1"/>
    <row r="18205" s="32" customFormat="1"/>
    <row r="18206" s="32" customFormat="1"/>
    <row r="18207" s="32" customFormat="1"/>
    <row r="18208" s="32" customFormat="1"/>
    <row r="18209" s="32" customFormat="1"/>
    <row r="18210" s="32" customFormat="1"/>
    <row r="18211" s="32" customFormat="1" ht="13" thickBot="1"/>
    <row r="18212" s="32" customFormat="1" ht="13.5" thickTop="1" thickBot="1"/>
    <row r="18213" s="32" customFormat="1" ht="13.5" thickTop="1" thickBot="1"/>
    <row r="18214" s="32" customFormat="1" ht="13.5" thickTop="1" thickBot="1"/>
    <row r="18215" s="32" customFormat="1" ht="13.5" thickTop="1" thickBot="1"/>
    <row r="18216" s="32" customFormat="1" ht="13.5" thickTop="1" thickBot="1"/>
    <row r="18217" s="32" customFormat="1" ht="13.5" thickTop="1" thickBot="1"/>
    <row r="18218" s="32" customFormat="1" ht="13.5" thickTop="1" thickBot="1"/>
    <row r="18219" s="32" customFormat="1" ht="13.5" thickTop="1" thickBot="1"/>
    <row r="18220" s="32" customFormat="1" ht="13.5" thickTop="1" thickBot="1"/>
    <row r="18221" s="32" customFormat="1" ht="13.5" thickTop="1" thickBot="1"/>
    <row r="18222" s="32" customFormat="1" ht="13.5" thickTop="1" thickBot="1"/>
    <row r="18223" s="32" customFormat="1" ht="13.5" thickTop="1" thickBot="1"/>
    <row r="18224" s="32" customFormat="1" ht="13.5" thickTop="1" thickBot="1"/>
    <row r="18225" s="32" customFormat="1" ht="13.5" thickTop="1" thickBot="1"/>
    <row r="18226" s="32" customFormat="1" ht="13.5" thickTop="1" thickBot="1"/>
    <row r="18227" s="32" customFormat="1" ht="13.5" thickTop="1" thickBot="1"/>
    <row r="18228" s="32" customFormat="1" ht="13.5" thickTop="1" thickBot="1"/>
    <row r="18229" s="32" customFormat="1" ht="13.5" thickTop="1" thickBot="1"/>
    <row r="18230" s="32" customFormat="1" ht="13.5" thickTop="1" thickBot="1"/>
    <row r="18231" s="32" customFormat="1" ht="13.5" thickTop="1" thickBot="1"/>
    <row r="18232" s="32" customFormat="1" ht="13.5" thickTop="1" thickBot="1"/>
    <row r="18233" s="32" customFormat="1" ht="13.5" thickTop="1" thickBot="1"/>
    <row r="18234" s="32" customFormat="1" ht="13.5" thickTop="1" thickBot="1"/>
    <row r="18235" s="32" customFormat="1" ht="13.5" thickTop="1" thickBot="1"/>
    <row r="18236" s="32" customFormat="1" ht="13.5" thickTop="1" thickBot="1"/>
    <row r="18237" s="32" customFormat="1" ht="13.5" thickTop="1" thickBot="1"/>
    <row r="18238" s="32" customFormat="1" ht="13.5" thickTop="1" thickBot="1"/>
    <row r="18239" s="32" customFormat="1" ht="13.5" thickTop="1" thickBot="1"/>
    <row r="18240" s="32" customFormat="1" ht="13.5" thickTop="1" thickBot="1"/>
    <row r="18241" s="32" customFormat="1" ht="13.5" thickTop="1" thickBot="1"/>
    <row r="18242" s="32" customFormat="1" ht="13.5" thickTop="1" thickBot="1"/>
    <row r="18243" s="32" customFormat="1" ht="13.5" thickTop="1" thickBot="1"/>
    <row r="18244" s="32" customFormat="1" ht="13.5" thickTop="1" thickBot="1"/>
    <row r="18245" s="32" customFormat="1" ht="13.5" thickTop="1" thickBot="1"/>
    <row r="18246" s="32" customFormat="1" ht="13.5" thickTop="1" thickBot="1"/>
    <row r="18247" s="32" customFormat="1" ht="13.5" thickTop="1" thickBot="1"/>
    <row r="18248" s="32" customFormat="1" ht="13.5" thickTop="1" thickBot="1"/>
    <row r="18249" s="32" customFormat="1" ht="13.5" thickTop="1" thickBot="1"/>
    <row r="18250" s="32" customFormat="1" ht="13.5" thickTop="1" thickBot="1"/>
    <row r="18251" s="32" customFormat="1" ht="13.5" thickTop="1" thickBot="1"/>
    <row r="18252" s="32" customFormat="1" ht="13.5" thickTop="1" thickBot="1"/>
    <row r="18253" s="32" customFormat="1" ht="13.5" thickTop="1" thickBot="1"/>
    <row r="18254" s="32" customFormat="1" ht="13.5" thickTop="1" thickBot="1"/>
    <row r="18255" s="32" customFormat="1" ht="13.5" thickTop="1" thickBot="1"/>
    <row r="18256" s="32" customFormat="1" ht="13.5" thickTop="1" thickBot="1"/>
    <row r="18257" s="32" customFormat="1" ht="13.5" thickTop="1" thickBot="1"/>
    <row r="18258" s="32" customFormat="1" ht="13.5" thickTop="1" thickBot="1"/>
    <row r="18259" s="32" customFormat="1" ht="13.5" thickTop="1" thickBot="1"/>
    <row r="18260" s="32" customFormat="1" ht="13.5" thickTop="1" thickBot="1"/>
    <row r="18261" s="32" customFormat="1" ht="13.5" thickTop="1" thickBot="1"/>
    <row r="18262" s="32" customFormat="1" ht="13.5" thickTop="1" thickBot="1"/>
    <row r="18263" s="32" customFormat="1" ht="13.5" thickTop="1" thickBot="1"/>
    <row r="18264" s="32" customFormat="1" ht="13.5" thickTop="1" thickBot="1"/>
    <row r="18265" s="32" customFormat="1" ht="13.5" thickTop="1" thickBot="1"/>
    <row r="18266" s="32" customFormat="1" ht="13.5" thickTop="1" thickBot="1"/>
    <row r="18267" s="32" customFormat="1" ht="13.5" thickTop="1" thickBot="1"/>
    <row r="18268" s="32" customFormat="1" ht="13" thickTop="1"/>
    <row r="18269" s="32" customFormat="1"/>
    <row r="18270" s="32" customFormat="1"/>
    <row r="18271" s="32" customFormat="1"/>
    <row r="18272" s="32" customFormat="1"/>
    <row r="18273" s="32" customFormat="1"/>
    <row r="18274" s="32" customFormat="1"/>
    <row r="18275" s="32" customFormat="1"/>
    <row r="18276" s="32" customFormat="1"/>
    <row r="18277" s="32" customFormat="1"/>
    <row r="18278" s="32" customFormat="1"/>
    <row r="18279" s="32" customFormat="1"/>
    <row r="18280" s="32" customFormat="1"/>
    <row r="18281" s="32" customFormat="1" ht="13" thickBot="1"/>
    <row r="18282" s="32" customFormat="1" ht="13.5" thickTop="1" thickBot="1"/>
    <row r="18283" s="32" customFormat="1" ht="13.5" thickTop="1" thickBot="1"/>
    <row r="18284" s="32" customFormat="1" ht="13.5" thickTop="1" thickBot="1"/>
    <row r="18285" s="32" customFormat="1" ht="13.5" thickTop="1" thickBot="1"/>
    <row r="18286" s="32" customFormat="1" ht="13.5" thickTop="1" thickBot="1"/>
    <row r="18287" s="32" customFormat="1" ht="13.5" thickTop="1" thickBot="1"/>
    <row r="18288" s="32" customFormat="1" ht="13.5" thickTop="1" thickBot="1"/>
    <row r="18289" s="32" customFormat="1" ht="13.5" thickTop="1" thickBot="1"/>
    <row r="18290" s="32" customFormat="1" ht="13.5" thickTop="1" thickBot="1"/>
    <row r="18291" s="32" customFormat="1" ht="13.5" thickTop="1" thickBot="1"/>
    <row r="18292" s="32" customFormat="1" ht="13.5" thickTop="1" thickBot="1"/>
    <row r="18293" s="32" customFormat="1" ht="13.5" thickTop="1" thickBot="1"/>
    <row r="18294" s="32" customFormat="1" ht="13.5" thickTop="1" thickBot="1"/>
    <row r="18295" s="32" customFormat="1" ht="13.5" thickTop="1" thickBot="1"/>
    <row r="18296" s="32" customFormat="1" ht="13.5" thickTop="1" thickBot="1"/>
    <row r="18297" s="32" customFormat="1" ht="13.5" thickTop="1" thickBot="1"/>
    <row r="18298" s="32" customFormat="1" ht="13.5" thickTop="1" thickBot="1"/>
    <row r="18299" s="32" customFormat="1" ht="13.5" thickTop="1" thickBot="1"/>
    <row r="18300" s="32" customFormat="1" ht="13.5" thickTop="1" thickBot="1"/>
    <row r="18301" s="32" customFormat="1" ht="13.5" thickTop="1" thickBot="1"/>
    <row r="18302" s="32" customFormat="1" ht="13.5" thickTop="1" thickBot="1"/>
    <row r="18303" s="32" customFormat="1" ht="13.5" thickTop="1" thickBot="1"/>
    <row r="18304" s="32" customFormat="1" ht="13.5" thickTop="1" thickBot="1"/>
    <row r="18305" s="32" customFormat="1" ht="13.5" thickTop="1" thickBot="1"/>
    <row r="18306" s="32" customFormat="1" ht="13.5" thickTop="1" thickBot="1"/>
    <row r="18307" s="32" customFormat="1" ht="13.5" thickTop="1" thickBot="1"/>
    <row r="18308" s="32" customFormat="1" ht="13.5" thickTop="1" thickBot="1"/>
    <row r="18309" s="32" customFormat="1" ht="13.5" thickTop="1" thickBot="1"/>
    <row r="18310" s="32" customFormat="1" ht="13.5" thickTop="1" thickBot="1"/>
    <row r="18311" s="32" customFormat="1" ht="13.5" thickTop="1" thickBot="1"/>
    <row r="18312" s="32" customFormat="1" ht="13.5" thickTop="1" thickBot="1"/>
    <row r="18313" s="32" customFormat="1" ht="13.5" thickTop="1" thickBot="1"/>
    <row r="18314" s="32" customFormat="1" ht="13.5" thickTop="1" thickBot="1"/>
    <row r="18315" s="32" customFormat="1" ht="13.5" thickTop="1" thickBot="1"/>
    <row r="18316" s="32" customFormat="1" ht="13.5" thickTop="1" thickBot="1"/>
    <row r="18317" s="32" customFormat="1" ht="13.5" thickTop="1" thickBot="1"/>
    <row r="18318" s="32" customFormat="1" ht="13.5" thickTop="1" thickBot="1"/>
    <row r="18319" s="32" customFormat="1" ht="13.5" thickTop="1" thickBot="1"/>
    <row r="18320" s="32" customFormat="1" ht="13.5" thickTop="1" thickBot="1"/>
    <row r="18321" s="32" customFormat="1" ht="13.5" thickTop="1" thickBot="1"/>
    <row r="18322" s="32" customFormat="1" ht="13.5" thickTop="1" thickBot="1"/>
    <row r="18323" s="32" customFormat="1" ht="13.5" thickTop="1" thickBot="1"/>
    <row r="18324" s="32" customFormat="1" ht="13.5" thickTop="1" thickBot="1"/>
    <row r="18325" s="32" customFormat="1" ht="13.5" thickTop="1" thickBot="1"/>
    <row r="18326" s="32" customFormat="1" ht="13.5" thickTop="1" thickBot="1"/>
    <row r="18327" s="32" customFormat="1" ht="13.5" thickTop="1" thickBot="1"/>
    <row r="18328" s="32" customFormat="1" ht="13.5" thickTop="1" thickBot="1"/>
    <row r="18329" s="32" customFormat="1" ht="13.5" thickTop="1" thickBot="1"/>
    <row r="18330" s="32" customFormat="1" ht="13.5" thickTop="1" thickBot="1"/>
    <row r="18331" s="32" customFormat="1" ht="13.5" thickTop="1" thickBot="1"/>
    <row r="18332" s="32" customFormat="1" ht="13.5" thickTop="1" thickBot="1"/>
    <row r="18333" s="32" customFormat="1" ht="13.5" thickTop="1" thickBot="1"/>
    <row r="18334" s="32" customFormat="1" ht="13.5" thickTop="1" thickBot="1"/>
    <row r="18335" s="32" customFormat="1" ht="13.5" thickTop="1" thickBot="1"/>
    <row r="18336" s="32" customFormat="1" ht="13.5" thickTop="1" thickBot="1"/>
    <row r="18337" s="32" customFormat="1" ht="13.5" thickTop="1" thickBot="1"/>
    <row r="18338" s="32" customFormat="1" ht="13" thickTop="1"/>
    <row r="18339" s="32" customFormat="1"/>
    <row r="18340" s="32" customFormat="1"/>
    <row r="18341" s="32" customFormat="1"/>
    <row r="18342" s="32" customFormat="1"/>
    <row r="18343" s="32" customFormat="1"/>
    <row r="18344" s="32" customFormat="1"/>
    <row r="18345" s="32" customFormat="1"/>
    <row r="18346" s="32" customFormat="1"/>
    <row r="18347" s="32" customFormat="1"/>
    <row r="18348" s="32" customFormat="1"/>
    <row r="18349" s="32" customFormat="1"/>
    <row r="18350" s="32" customFormat="1"/>
    <row r="18351" s="32" customFormat="1" ht="13" thickBot="1"/>
    <row r="18352" s="32" customFormat="1" ht="13.5" thickTop="1" thickBot="1"/>
    <row r="18353" s="32" customFormat="1" ht="13.5" thickTop="1" thickBot="1"/>
    <row r="18354" s="32" customFormat="1" ht="13.5" thickTop="1" thickBot="1"/>
    <row r="18355" s="32" customFormat="1" ht="13.5" thickTop="1" thickBot="1"/>
    <row r="18356" s="32" customFormat="1" ht="13.5" thickTop="1" thickBot="1"/>
    <row r="18357" s="32" customFormat="1" ht="13.5" thickTop="1" thickBot="1"/>
    <row r="18358" s="32" customFormat="1" ht="13.5" thickTop="1" thickBot="1"/>
    <row r="18359" s="32" customFormat="1" ht="13.5" thickTop="1" thickBot="1"/>
    <row r="18360" s="32" customFormat="1" ht="13.5" thickTop="1" thickBot="1"/>
    <row r="18361" s="32" customFormat="1" ht="13.5" thickTop="1" thickBot="1"/>
    <row r="18362" s="32" customFormat="1" ht="13.5" thickTop="1" thickBot="1"/>
    <row r="18363" s="32" customFormat="1" ht="13.5" thickTop="1" thickBot="1"/>
    <row r="18364" s="32" customFormat="1" ht="13.5" thickTop="1" thickBot="1"/>
    <row r="18365" s="32" customFormat="1" ht="13.5" thickTop="1" thickBot="1"/>
    <row r="18366" s="32" customFormat="1" ht="13.5" thickTop="1" thickBot="1"/>
    <row r="18367" s="32" customFormat="1" ht="13.5" thickTop="1" thickBot="1"/>
    <row r="18368" s="32" customFormat="1" ht="13.5" thickTop="1" thickBot="1"/>
    <row r="18369" s="32" customFormat="1" ht="13.5" thickTop="1" thickBot="1"/>
    <row r="18370" s="32" customFormat="1" ht="13.5" thickTop="1" thickBot="1"/>
    <row r="18371" s="32" customFormat="1" ht="13.5" thickTop="1" thickBot="1"/>
    <row r="18372" s="32" customFormat="1" ht="13.5" thickTop="1" thickBot="1"/>
    <row r="18373" s="32" customFormat="1" ht="13.5" thickTop="1" thickBot="1"/>
    <row r="18374" s="32" customFormat="1" ht="13.5" thickTop="1" thickBot="1"/>
    <row r="18375" s="32" customFormat="1" ht="13.5" thickTop="1" thickBot="1"/>
    <row r="18376" s="32" customFormat="1" ht="13.5" thickTop="1" thickBot="1"/>
    <row r="18377" s="32" customFormat="1" ht="13.5" thickTop="1" thickBot="1"/>
    <row r="18378" s="32" customFormat="1" ht="13.5" thickTop="1" thickBot="1"/>
    <row r="18379" s="32" customFormat="1" ht="13.5" thickTop="1" thickBot="1"/>
    <row r="18380" s="32" customFormat="1" ht="13.5" thickTop="1" thickBot="1"/>
    <row r="18381" s="32" customFormat="1" ht="13.5" thickTop="1" thickBot="1"/>
    <row r="18382" s="32" customFormat="1" ht="13.5" thickTop="1" thickBot="1"/>
    <row r="18383" s="32" customFormat="1" ht="13.5" thickTop="1" thickBot="1"/>
    <row r="18384" s="32" customFormat="1" ht="13.5" thickTop="1" thickBot="1"/>
    <row r="18385" s="32" customFormat="1" ht="13.5" thickTop="1" thickBot="1"/>
    <row r="18386" s="32" customFormat="1" ht="13.5" thickTop="1" thickBot="1"/>
    <row r="18387" s="32" customFormat="1" ht="13.5" thickTop="1" thickBot="1"/>
    <row r="18388" s="32" customFormat="1" ht="13.5" thickTop="1" thickBot="1"/>
    <row r="18389" s="32" customFormat="1" ht="13.5" thickTop="1" thickBot="1"/>
    <row r="18390" s="32" customFormat="1" ht="13.5" thickTop="1" thickBot="1"/>
    <row r="18391" s="32" customFormat="1" ht="13.5" thickTop="1" thickBot="1"/>
    <row r="18392" s="32" customFormat="1" ht="13.5" thickTop="1" thickBot="1"/>
    <row r="18393" s="32" customFormat="1" ht="13.5" thickTop="1" thickBot="1"/>
    <row r="18394" s="32" customFormat="1" ht="13.5" thickTop="1" thickBot="1"/>
    <row r="18395" s="32" customFormat="1" ht="13.5" thickTop="1" thickBot="1"/>
    <row r="18396" s="32" customFormat="1" ht="13.5" thickTop="1" thickBot="1"/>
    <row r="18397" s="32" customFormat="1" ht="13.5" thickTop="1" thickBot="1"/>
    <row r="18398" s="32" customFormat="1" ht="13.5" thickTop="1" thickBot="1"/>
    <row r="18399" s="32" customFormat="1" ht="13.5" thickTop="1" thickBot="1"/>
    <row r="18400" s="32" customFormat="1" ht="13.5" thickTop="1" thickBot="1"/>
    <row r="18401" s="32" customFormat="1" ht="13.5" thickTop="1" thickBot="1"/>
    <row r="18402" s="32" customFormat="1" ht="13.5" thickTop="1" thickBot="1"/>
    <row r="18403" s="32" customFormat="1" ht="13.5" thickTop="1" thickBot="1"/>
    <row r="18404" s="32" customFormat="1" ht="13.5" thickTop="1" thickBot="1"/>
    <row r="18405" s="32" customFormat="1" ht="13.5" thickTop="1" thickBot="1"/>
    <row r="18406" s="32" customFormat="1" ht="13.5" thickTop="1" thickBot="1"/>
    <row r="18407" s="32" customFormat="1" ht="13.5" thickTop="1" thickBot="1"/>
    <row r="18408" s="32" customFormat="1" ht="13" thickTop="1"/>
    <row r="18409" s="32" customFormat="1"/>
    <row r="18410" s="32" customFormat="1"/>
    <row r="18411" s="32" customFormat="1"/>
    <row r="18412" s="32" customFormat="1"/>
    <row r="18413" s="32" customFormat="1"/>
    <row r="18414" s="32" customFormat="1"/>
    <row r="18415" s="32" customFormat="1"/>
    <row r="18416" s="32" customFormat="1"/>
    <row r="18417" s="32" customFormat="1"/>
    <row r="18418" s="32" customFormat="1"/>
    <row r="18419" s="32" customFormat="1"/>
    <row r="18420" s="32" customFormat="1"/>
    <row r="18421" s="32" customFormat="1" ht="13" thickBot="1"/>
    <row r="18422" s="32" customFormat="1" ht="13.5" thickTop="1" thickBot="1"/>
    <row r="18423" s="32" customFormat="1" ht="13.5" thickTop="1" thickBot="1"/>
    <row r="18424" s="32" customFormat="1" ht="13.5" thickTop="1" thickBot="1"/>
    <row r="18425" s="32" customFormat="1" ht="13.5" thickTop="1" thickBot="1"/>
    <row r="18426" s="32" customFormat="1" ht="13.5" thickTop="1" thickBot="1"/>
    <row r="18427" s="32" customFormat="1" ht="13.5" thickTop="1" thickBot="1"/>
    <row r="18428" s="32" customFormat="1" ht="13.5" thickTop="1" thickBot="1"/>
    <row r="18429" s="32" customFormat="1" ht="13.5" thickTop="1" thickBot="1"/>
    <row r="18430" s="32" customFormat="1" ht="13.5" thickTop="1" thickBot="1"/>
    <row r="18431" s="32" customFormat="1" ht="13.5" thickTop="1" thickBot="1"/>
    <row r="18432" s="32" customFormat="1" ht="13.5" thickTop="1" thickBot="1"/>
    <row r="18433" s="32" customFormat="1" ht="13.5" thickTop="1" thickBot="1"/>
    <row r="18434" s="32" customFormat="1" ht="13.5" thickTop="1" thickBot="1"/>
    <row r="18435" s="32" customFormat="1" ht="13.5" thickTop="1" thickBot="1"/>
    <row r="18436" s="32" customFormat="1" ht="13.5" thickTop="1" thickBot="1"/>
    <row r="18437" s="32" customFormat="1" ht="13.5" thickTop="1" thickBot="1"/>
    <row r="18438" s="32" customFormat="1" ht="13.5" thickTop="1" thickBot="1"/>
    <row r="18439" s="32" customFormat="1" ht="13.5" thickTop="1" thickBot="1"/>
    <row r="18440" s="32" customFormat="1" ht="13.5" thickTop="1" thickBot="1"/>
    <row r="18441" s="32" customFormat="1" ht="13.5" thickTop="1" thickBot="1"/>
    <row r="18442" s="32" customFormat="1" ht="13.5" thickTop="1" thickBot="1"/>
    <row r="18443" s="32" customFormat="1" ht="13.5" thickTop="1" thickBot="1"/>
    <row r="18444" s="32" customFormat="1" ht="13.5" thickTop="1" thickBot="1"/>
    <row r="18445" s="32" customFormat="1" ht="13.5" thickTop="1" thickBot="1"/>
    <row r="18446" s="32" customFormat="1" ht="13.5" thickTop="1" thickBot="1"/>
    <row r="18447" s="32" customFormat="1" ht="13.5" thickTop="1" thickBot="1"/>
    <row r="18448" s="32" customFormat="1" ht="13.5" thickTop="1" thickBot="1"/>
    <row r="18449" s="32" customFormat="1" ht="13.5" thickTop="1" thickBot="1"/>
    <row r="18450" s="32" customFormat="1" ht="13.5" thickTop="1" thickBot="1"/>
    <row r="18451" s="32" customFormat="1" ht="13.5" thickTop="1" thickBot="1"/>
    <row r="18452" s="32" customFormat="1" ht="13.5" thickTop="1" thickBot="1"/>
    <row r="18453" s="32" customFormat="1" ht="13.5" thickTop="1" thickBot="1"/>
    <row r="18454" s="32" customFormat="1" ht="13.5" thickTop="1" thickBot="1"/>
    <row r="18455" s="32" customFormat="1" ht="13.5" thickTop="1" thickBot="1"/>
    <row r="18456" s="32" customFormat="1" ht="13.5" thickTop="1" thickBot="1"/>
    <row r="18457" s="32" customFormat="1" ht="13.5" thickTop="1" thickBot="1"/>
    <row r="18458" s="32" customFormat="1" ht="13.5" thickTop="1" thickBot="1"/>
    <row r="18459" s="32" customFormat="1" ht="13.5" thickTop="1" thickBot="1"/>
    <row r="18460" s="32" customFormat="1" ht="13.5" thickTop="1" thickBot="1"/>
    <row r="18461" s="32" customFormat="1" ht="13.5" thickTop="1" thickBot="1"/>
    <row r="18462" s="32" customFormat="1" ht="13.5" thickTop="1" thickBot="1"/>
    <row r="18463" s="32" customFormat="1" ht="13.5" thickTop="1" thickBot="1"/>
    <row r="18464" s="32" customFormat="1" ht="13.5" thickTop="1" thickBot="1"/>
    <row r="18465" s="32" customFormat="1" ht="13.5" thickTop="1" thickBot="1"/>
    <row r="18466" s="32" customFormat="1" ht="13.5" thickTop="1" thickBot="1"/>
    <row r="18467" s="32" customFormat="1" ht="13.5" thickTop="1" thickBot="1"/>
    <row r="18468" s="32" customFormat="1" ht="13.5" thickTop="1" thickBot="1"/>
    <row r="18469" s="32" customFormat="1" ht="13.5" thickTop="1" thickBot="1"/>
    <row r="18470" s="32" customFormat="1" ht="13.5" thickTop="1" thickBot="1"/>
    <row r="18471" s="32" customFormat="1" ht="13.5" thickTop="1" thickBot="1"/>
    <row r="18472" s="32" customFormat="1" ht="13.5" thickTop="1" thickBot="1"/>
    <row r="18473" s="32" customFormat="1" ht="13.5" thickTop="1" thickBot="1"/>
    <row r="18474" s="32" customFormat="1" ht="13.5" thickTop="1" thickBot="1"/>
    <row r="18475" s="32" customFormat="1" ht="13.5" thickTop="1" thickBot="1"/>
    <row r="18476" s="32" customFormat="1" ht="13.5" thickTop="1" thickBot="1"/>
    <row r="18477" s="32" customFormat="1" ht="13.5" thickTop="1" thickBot="1"/>
    <row r="18478" s="32" customFormat="1" ht="13" thickTop="1"/>
    <row r="18479" s="32" customFormat="1"/>
    <row r="18480" s="32" customFormat="1"/>
    <row r="18481" s="32" customFormat="1"/>
    <row r="18482" s="32" customFormat="1"/>
    <row r="18483" s="32" customFormat="1"/>
    <row r="18484" s="32" customFormat="1"/>
    <row r="18485" s="32" customFormat="1"/>
    <row r="18486" s="32" customFormat="1"/>
    <row r="18487" s="32" customFormat="1"/>
    <row r="18488" s="32" customFormat="1"/>
    <row r="18489" s="32" customFormat="1"/>
    <row r="18490" s="32" customFormat="1"/>
    <row r="18491" s="32" customFormat="1" ht="13" thickBot="1"/>
    <row r="18492" s="32" customFormat="1" ht="13.5" thickTop="1" thickBot="1"/>
    <row r="18493" s="32" customFormat="1" ht="13.5" thickTop="1" thickBot="1"/>
    <row r="18494" s="32" customFormat="1" ht="13.5" thickTop="1" thickBot="1"/>
    <row r="18495" s="32" customFormat="1" ht="13.5" thickTop="1" thickBot="1"/>
    <row r="18496" s="32" customFormat="1" ht="13.5" thickTop="1" thickBot="1"/>
    <row r="18497" s="32" customFormat="1" ht="13.5" thickTop="1" thickBot="1"/>
    <row r="18498" s="32" customFormat="1" ht="13.5" thickTop="1" thickBot="1"/>
    <row r="18499" s="32" customFormat="1" ht="13.5" thickTop="1" thickBot="1"/>
    <row r="18500" s="32" customFormat="1" ht="13.5" thickTop="1" thickBot="1"/>
    <row r="18501" s="32" customFormat="1" ht="13.5" thickTop="1" thickBot="1"/>
    <row r="18502" s="32" customFormat="1" ht="13.5" thickTop="1" thickBot="1"/>
    <row r="18503" s="32" customFormat="1" ht="13.5" thickTop="1" thickBot="1"/>
    <row r="18504" s="32" customFormat="1" ht="13.5" thickTop="1" thickBot="1"/>
    <row r="18505" s="32" customFormat="1" ht="13.5" thickTop="1" thickBot="1"/>
    <row r="18506" s="32" customFormat="1" ht="13.5" thickTop="1" thickBot="1"/>
    <row r="18507" s="32" customFormat="1" ht="13.5" thickTop="1" thickBot="1"/>
    <row r="18508" s="32" customFormat="1" ht="13.5" thickTop="1" thickBot="1"/>
    <row r="18509" s="32" customFormat="1" ht="13.5" thickTop="1" thickBot="1"/>
    <row r="18510" s="32" customFormat="1" ht="13.5" thickTop="1" thickBot="1"/>
    <row r="18511" s="32" customFormat="1" ht="13.5" thickTop="1" thickBot="1"/>
    <row r="18512" s="32" customFormat="1" ht="13.5" thickTop="1" thickBot="1"/>
    <row r="18513" s="32" customFormat="1" ht="13.5" thickTop="1" thickBot="1"/>
    <row r="18514" s="32" customFormat="1" ht="13.5" thickTop="1" thickBot="1"/>
    <row r="18515" s="32" customFormat="1" ht="13.5" thickTop="1" thickBot="1"/>
    <row r="18516" s="32" customFormat="1" ht="13.5" thickTop="1" thickBot="1"/>
    <row r="18517" s="32" customFormat="1" ht="13.5" thickTop="1" thickBot="1"/>
    <row r="18518" s="32" customFormat="1" ht="13.5" thickTop="1" thickBot="1"/>
    <row r="18519" s="32" customFormat="1" ht="13.5" thickTop="1" thickBot="1"/>
    <row r="18520" s="32" customFormat="1" ht="13.5" thickTop="1" thickBot="1"/>
    <row r="18521" s="32" customFormat="1" ht="13.5" thickTop="1" thickBot="1"/>
    <row r="18522" s="32" customFormat="1" ht="13.5" thickTop="1" thickBot="1"/>
    <row r="18523" s="32" customFormat="1" ht="13.5" thickTop="1" thickBot="1"/>
    <row r="18524" s="32" customFormat="1" ht="13.5" thickTop="1" thickBot="1"/>
    <row r="18525" s="32" customFormat="1" ht="13.5" thickTop="1" thickBot="1"/>
    <row r="18526" s="32" customFormat="1" ht="13.5" thickTop="1" thickBot="1"/>
    <row r="18527" s="32" customFormat="1" ht="13.5" thickTop="1" thickBot="1"/>
    <row r="18528" s="32" customFormat="1" ht="13.5" thickTop="1" thickBot="1"/>
    <row r="18529" s="32" customFormat="1" ht="13.5" thickTop="1" thickBot="1"/>
    <row r="18530" s="32" customFormat="1" ht="13.5" thickTop="1" thickBot="1"/>
    <row r="18531" s="32" customFormat="1" ht="13.5" thickTop="1" thickBot="1"/>
    <row r="18532" s="32" customFormat="1" ht="13.5" thickTop="1" thickBot="1"/>
    <row r="18533" s="32" customFormat="1" ht="13.5" thickTop="1" thickBot="1"/>
    <row r="18534" s="32" customFormat="1" ht="13.5" thickTop="1" thickBot="1"/>
    <row r="18535" s="32" customFormat="1" ht="13.5" thickTop="1" thickBot="1"/>
    <row r="18536" s="32" customFormat="1" ht="13.5" thickTop="1" thickBot="1"/>
    <row r="18537" s="32" customFormat="1" ht="13.5" thickTop="1" thickBot="1"/>
    <row r="18538" s="32" customFormat="1" ht="13.5" thickTop="1" thickBot="1"/>
    <row r="18539" s="32" customFormat="1" ht="13.5" thickTop="1" thickBot="1"/>
    <row r="18540" s="32" customFormat="1" ht="13.5" thickTop="1" thickBot="1"/>
    <row r="18541" s="32" customFormat="1" ht="13.5" thickTop="1" thickBot="1"/>
    <row r="18542" s="32" customFormat="1" ht="13.5" thickTop="1" thickBot="1"/>
    <row r="18543" s="32" customFormat="1" ht="13.5" thickTop="1" thickBot="1"/>
    <row r="18544" s="32" customFormat="1" ht="13.5" thickTop="1" thickBot="1"/>
    <row r="18545" s="32" customFormat="1" ht="13.5" thickTop="1" thickBot="1"/>
    <row r="18546" s="32" customFormat="1" ht="13.5" thickTop="1" thickBot="1"/>
    <row r="18547" s="32" customFormat="1" ht="13.5" thickTop="1" thickBot="1"/>
    <row r="18548" s="32" customFormat="1" ht="13" thickTop="1"/>
    <row r="18549" s="32" customFormat="1"/>
    <row r="18550" s="32" customFormat="1"/>
    <row r="18551" s="32" customFormat="1"/>
    <row r="18552" s="32" customFormat="1"/>
    <row r="18553" s="32" customFormat="1"/>
    <row r="18554" s="32" customFormat="1"/>
    <row r="18555" s="32" customFormat="1"/>
    <row r="18556" s="32" customFormat="1"/>
    <row r="18557" s="32" customFormat="1"/>
    <row r="18558" s="32" customFormat="1"/>
    <row r="18559" s="32" customFormat="1"/>
    <row r="18560" s="32" customFormat="1"/>
    <row r="18561" s="32" customFormat="1" ht="13" thickBot="1"/>
    <row r="18562" s="32" customFormat="1" ht="13.5" thickTop="1" thickBot="1"/>
    <row r="18563" s="32" customFormat="1" ht="13.5" thickTop="1" thickBot="1"/>
    <row r="18564" s="32" customFormat="1" ht="13.5" thickTop="1" thickBot="1"/>
    <row r="18565" s="32" customFormat="1" ht="13.5" thickTop="1" thickBot="1"/>
    <row r="18566" s="32" customFormat="1" ht="13.5" thickTop="1" thickBot="1"/>
    <row r="18567" s="32" customFormat="1" ht="13.5" thickTop="1" thickBot="1"/>
    <row r="18568" s="32" customFormat="1" ht="13.5" thickTop="1" thickBot="1"/>
    <row r="18569" s="32" customFormat="1" ht="13.5" thickTop="1" thickBot="1"/>
    <row r="18570" s="32" customFormat="1" ht="13.5" thickTop="1" thickBot="1"/>
    <row r="18571" s="32" customFormat="1" ht="13.5" thickTop="1" thickBot="1"/>
    <row r="18572" s="32" customFormat="1" ht="13.5" thickTop="1" thickBot="1"/>
    <row r="18573" s="32" customFormat="1" ht="13.5" thickTop="1" thickBot="1"/>
    <row r="18574" s="32" customFormat="1" ht="13.5" thickTop="1" thickBot="1"/>
    <row r="18575" s="32" customFormat="1" ht="13.5" thickTop="1" thickBot="1"/>
    <row r="18576" s="32" customFormat="1" ht="13.5" thickTop="1" thickBot="1"/>
    <row r="18577" s="32" customFormat="1" ht="13.5" thickTop="1" thickBot="1"/>
    <row r="18578" s="32" customFormat="1" ht="13.5" thickTop="1" thickBot="1"/>
    <row r="18579" s="32" customFormat="1" ht="13.5" thickTop="1" thickBot="1"/>
    <row r="18580" s="32" customFormat="1" ht="13.5" thickTop="1" thickBot="1"/>
    <row r="18581" s="32" customFormat="1" ht="13.5" thickTop="1" thickBot="1"/>
    <row r="18582" s="32" customFormat="1" ht="13.5" thickTop="1" thickBot="1"/>
    <row r="18583" s="32" customFormat="1" ht="13.5" thickTop="1" thickBot="1"/>
    <row r="18584" s="32" customFormat="1" ht="13.5" thickTop="1" thickBot="1"/>
    <row r="18585" s="32" customFormat="1" ht="13.5" thickTop="1" thickBot="1"/>
    <row r="18586" s="32" customFormat="1" ht="13.5" thickTop="1" thickBot="1"/>
    <row r="18587" s="32" customFormat="1" ht="13.5" thickTop="1" thickBot="1"/>
    <row r="18588" s="32" customFormat="1" ht="13.5" thickTop="1" thickBot="1"/>
    <row r="18589" s="32" customFormat="1" ht="13.5" thickTop="1" thickBot="1"/>
    <row r="18590" s="32" customFormat="1" ht="13.5" thickTop="1" thickBot="1"/>
    <row r="18591" s="32" customFormat="1" ht="13.5" thickTop="1" thickBot="1"/>
    <row r="18592" s="32" customFormat="1" ht="13.5" thickTop="1" thickBot="1"/>
    <row r="18593" s="32" customFormat="1" ht="13.5" thickTop="1" thickBot="1"/>
    <row r="18594" s="32" customFormat="1" ht="13.5" thickTop="1" thickBot="1"/>
    <row r="18595" s="32" customFormat="1" ht="13.5" thickTop="1" thickBot="1"/>
    <row r="18596" s="32" customFormat="1" ht="13.5" thickTop="1" thickBot="1"/>
    <row r="18597" s="32" customFormat="1" ht="13.5" thickTop="1" thickBot="1"/>
    <row r="18598" s="32" customFormat="1" ht="13.5" thickTop="1" thickBot="1"/>
    <row r="18599" s="32" customFormat="1" ht="13.5" thickTop="1" thickBot="1"/>
    <row r="18600" s="32" customFormat="1" ht="13.5" thickTop="1" thickBot="1"/>
    <row r="18601" s="32" customFormat="1" ht="13.5" thickTop="1" thickBot="1"/>
    <row r="18602" s="32" customFormat="1" ht="13.5" thickTop="1" thickBot="1"/>
    <row r="18603" s="32" customFormat="1" ht="13.5" thickTop="1" thickBot="1"/>
    <row r="18604" s="32" customFormat="1" ht="13.5" thickTop="1" thickBot="1"/>
    <row r="18605" s="32" customFormat="1" ht="13.5" thickTop="1" thickBot="1"/>
    <row r="18606" s="32" customFormat="1" ht="13.5" thickTop="1" thickBot="1"/>
    <row r="18607" s="32" customFormat="1" ht="13.5" thickTop="1" thickBot="1"/>
    <row r="18608" s="32" customFormat="1" ht="13.5" thickTop="1" thickBot="1"/>
    <row r="18609" s="32" customFormat="1" ht="13.5" thickTop="1" thickBot="1"/>
    <row r="18610" s="32" customFormat="1" ht="13.5" thickTop="1" thickBot="1"/>
    <row r="18611" s="32" customFormat="1" ht="13.5" thickTop="1" thickBot="1"/>
    <row r="18612" s="32" customFormat="1" ht="13.5" thickTop="1" thickBot="1"/>
    <row r="18613" s="32" customFormat="1" ht="13.5" thickTop="1" thickBot="1"/>
    <row r="18614" s="32" customFormat="1" ht="13.5" thickTop="1" thickBot="1"/>
    <row r="18615" s="32" customFormat="1" ht="13.5" thickTop="1" thickBot="1"/>
    <row r="18616" s="32" customFormat="1" ht="13.5" thickTop="1" thickBot="1"/>
    <row r="18617" s="32" customFormat="1" ht="13.5" thickTop="1" thickBot="1"/>
    <row r="18618" s="32" customFormat="1" ht="13" thickTop="1"/>
    <row r="18619" s="32" customFormat="1"/>
    <row r="18620" s="32" customFormat="1"/>
    <row r="18621" s="32" customFormat="1"/>
    <row r="18622" s="32" customFormat="1"/>
    <row r="18623" s="32" customFormat="1"/>
    <row r="18624" s="32" customFormat="1"/>
    <row r="18625" s="32" customFormat="1"/>
    <row r="18626" s="32" customFormat="1"/>
    <row r="18627" s="32" customFormat="1"/>
    <row r="18628" s="32" customFormat="1"/>
    <row r="18629" s="32" customFormat="1"/>
    <row r="18630" s="32" customFormat="1"/>
    <row r="18631" s="32" customFormat="1" ht="13" thickBot="1"/>
    <row r="18632" s="32" customFormat="1" ht="13.5" thickTop="1" thickBot="1"/>
    <row r="18633" s="32" customFormat="1" ht="13.5" thickTop="1" thickBot="1"/>
    <row r="18634" s="32" customFormat="1" ht="13.5" thickTop="1" thickBot="1"/>
    <row r="18635" s="32" customFormat="1" ht="13.5" thickTop="1" thickBot="1"/>
    <row r="18636" s="32" customFormat="1" ht="13.5" thickTop="1" thickBot="1"/>
    <row r="18637" s="32" customFormat="1" ht="13.5" thickTop="1" thickBot="1"/>
    <row r="18638" s="32" customFormat="1" ht="13.5" thickTop="1" thickBot="1"/>
    <row r="18639" s="32" customFormat="1" ht="13.5" thickTop="1" thickBot="1"/>
    <row r="18640" s="32" customFormat="1" ht="13.5" thickTop="1" thickBot="1"/>
    <row r="18641" s="32" customFormat="1" ht="13.5" thickTop="1" thickBot="1"/>
    <row r="18642" s="32" customFormat="1" ht="13.5" thickTop="1" thickBot="1"/>
    <row r="18643" s="32" customFormat="1" ht="13.5" thickTop="1" thickBot="1"/>
    <row r="18644" s="32" customFormat="1" ht="13.5" thickTop="1" thickBot="1"/>
    <row r="18645" s="32" customFormat="1" ht="13.5" thickTop="1" thickBot="1"/>
    <row r="18646" s="32" customFormat="1" ht="13.5" thickTop="1" thickBot="1"/>
    <row r="18647" s="32" customFormat="1" ht="13.5" thickTop="1" thickBot="1"/>
    <row r="18648" s="32" customFormat="1" ht="13.5" thickTop="1" thickBot="1"/>
    <row r="18649" s="32" customFormat="1" ht="13.5" thickTop="1" thickBot="1"/>
    <row r="18650" s="32" customFormat="1" ht="13.5" thickTop="1" thickBot="1"/>
    <row r="18651" s="32" customFormat="1" ht="13.5" thickTop="1" thickBot="1"/>
    <row r="18652" s="32" customFormat="1" ht="13.5" thickTop="1" thickBot="1"/>
    <row r="18653" s="32" customFormat="1" ht="13.5" thickTop="1" thickBot="1"/>
    <row r="18654" s="32" customFormat="1" ht="13.5" thickTop="1" thickBot="1"/>
    <row r="18655" s="32" customFormat="1" ht="13.5" thickTop="1" thickBot="1"/>
    <row r="18656" s="32" customFormat="1" ht="13.5" thickTop="1" thickBot="1"/>
    <row r="18657" s="32" customFormat="1" ht="13.5" thickTop="1" thickBot="1"/>
    <row r="18658" s="32" customFormat="1" ht="13.5" thickTop="1" thickBot="1"/>
    <row r="18659" s="32" customFormat="1" ht="13.5" thickTop="1" thickBot="1"/>
    <row r="18660" s="32" customFormat="1" ht="13.5" thickTop="1" thickBot="1"/>
    <row r="18661" s="32" customFormat="1" ht="13.5" thickTop="1" thickBot="1"/>
    <row r="18662" s="32" customFormat="1" ht="13.5" thickTop="1" thickBot="1"/>
    <row r="18663" s="32" customFormat="1" ht="13.5" thickTop="1" thickBot="1"/>
    <row r="18664" s="32" customFormat="1" ht="13.5" thickTop="1" thickBot="1"/>
    <row r="18665" s="32" customFormat="1" ht="13.5" thickTop="1" thickBot="1"/>
    <row r="18666" s="32" customFormat="1" ht="13.5" thickTop="1" thickBot="1"/>
    <row r="18667" s="32" customFormat="1" ht="13.5" thickTop="1" thickBot="1"/>
    <row r="18668" s="32" customFormat="1" ht="13.5" thickTop="1" thickBot="1"/>
    <row r="18669" s="32" customFormat="1" ht="13.5" thickTop="1" thickBot="1"/>
    <row r="18670" s="32" customFormat="1" ht="13.5" thickTop="1" thickBot="1"/>
    <row r="18671" s="32" customFormat="1" ht="13.5" thickTop="1" thickBot="1"/>
    <row r="18672" s="32" customFormat="1" ht="13.5" thickTop="1" thickBot="1"/>
    <row r="18673" s="32" customFormat="1" ht="13.5" thickTop="1" thickBot="1"/>
    <row r="18674" s="32" customFormat="1" ht="13.5" thickTop="1" thickBot="1"/>
    <row r="18675" s="32" customFormat="1" ht="13.5" thickTop="1" thickBot="1"/>
    <row r="18676" s="32" customFormat="1" ht="13.5" thickTop="1" thickBot="1"/>
    <row r="18677" s="32" customFormat="1" ht="13.5" thickTop="1" thickBot="1"/>
    <row r="18678" s="32" customFormat="1" ht="13.5" thickTop="1" thickBot="1"/>
    <row r="18679" s="32" customFormat="1" ht="13.5" thickTop="1" thickBot="1"/>
    <row r="18680" s="32" customFormat="1" ht="13.5" thickTop="1" thickBot="1"/>
    <row r="18681" s="32" customFormat="1" ht="13.5" thickTop="1" thickBot="1"/>
    <row r="18682" s="32" customFormat="1" ht="13.5" thickTop="1" thickBot="1"/>
    <row r="18683" s="32" customFormat="1" ht="13.5" thickTop="1" thickBot="1"/>
    <row r="18684" s="32" customFormat="1" ht="13.5" thickTop="1" thickBot="1"/>
    <row r="18685" s="32" customFormat="1" ht="13.5" thickTop="1" thickBot="1"/>
    <row r="18686" s="32" customFormat="1" ht="13.5" thickTop="1" thickBot="1"/>
    <row r="18687" s="32" customFormat="1" ht="13.5" thickTop="1" thickBot="1"/>
    <row r="18688" s="32" customFormat="1" ht="13" thickTop="1"/>
    <row r="18689" s="32" customFormat="1"/>
    <row r="18690" s="32" customFormat="1"/>
    <row r="18691" s="32" customFormat="1"/>
    <row r="18692" s="32" customFormat="1"/>
    <row r="18693" s="32" customFormat="1"/>
    <row r="18694" s="32" customFormat="1"/>
    <row r="18695" s="32" customFormat="1"/>
    <row r="18696" s="32" customFormat="1"/>
    <row r="18697" s="32" customFormat="1"/>
    <row r="18698" s="32" customFormat="1"/>
    <row r="18699" s="32" customFormat="1"/>
    <row r="18700" s="32" customFormat="1"/>
    <row r="18701" s="32" customFormat="1" ht="13" thickBot="1"/>
    <row r="18702" s="32" customFormat="1" ht="13.5" thickTop="1" thickBot="1"/>
    <row r="18703" s="32" customFormat="1" ht="13.5" thickTop="1" thickBot="1"/>
    <row r="18704" s="32" customFormat="1" ht="13.5" thickTop="1" thickBot="1"/>
    <row r="18705" s="32" customFormat="1" ht="13.5" thickTop="1" thickBot="1"/>
    <row r="18706" s="32" customFormat="1" ht="13.5" thickTop="1" thickBot="1"/>
    <row r="18707" s="32" customFormat="1" ht="13.5" thickTop="1" thickBot="1"/>
    <row r="18708" s="32" customFormat="1" ht="13.5" thickTop="1" thickBot="1"/>
    <row r="18709" s="32" customFormat="1" ht="13.5" thickTop="1" thickBot="1"/>
    <row r="18710" s="32" customFormat="1" ht="13.5" thickTop="1" thickBot="1"/>
    <row r="18711" s="32" customFormat="1" ht="13.5" thickTop="1" thickBot="1"/>
    <row r="18712" s="32" customFormat="1" ht="13.5" thickTop="1" thickBot="1"/>
    <row r="18713" s="32" customFormat="1" ht="13.5" thickTop="1" thickBot="1"/>
    <row r="18714" s="32" customFormat="1" ht="13.5" thickTop="1" thickBot="1"/>
    <row r="18715" s="32" customFormat="1" ht="13.5" thickTop="1" thickBot="1"/>
    <row r="18716" s="32" customFormat="1" ht="13.5" thickTop="1" thickBot="1"/>
    <row r="18717" s="32" customFormat="1" ht="13.5" thickTop="1" thickBot="1"/>
    <row r="18718" s="32" customFormat="1" ht="13.5" thickTop="1" thickBot="1"/>
    <row r="18719" s="32" customFormat="1" ht="13.5" thickTop="1" thickBot="1"/>
    <row r="18720" s="32" customFormat="1" ht="13.5" thickTop="1" thickBot="1"/>
    <row r="18721" s="32" customFormat="1" ht="13.5" thickTop="1" thickBot="1"/>
    <row r="18722" s="32" customFormat="1" ht="13.5" thickTop="1" thickBot="1"/>
    <row r="18723" s="32" customFormat="1" ht="13.5" thickTop="1" thickBot="1"/>
    <row r="18724" s="32" customFormat="1" ht="13.5" thickTop="1" thickBot="1"/>
    <row r="18725" s="32" customFormat="1" ht="13.5" thickTop="1" thickBot="1"/>
    <row r="18726" s="32" customFormat="1" ht="13.5" thickTop="1" thickBot="1"/>
    <row r="18727" s="32" customFormat="1" ht="13.5" thickTop="1" thickBot="1"/>
    <row r="18728" s="32" customFormat="1" ht="13.5" thickTop="1" thickBot="1"/>
    <row r="18729" s="32" customFormat="1" ht="13.5" thickTop="1" thickBot="1"/>
    <row r="18730" s="32" customFormat="1" ht="13.5" thickTop="1" thickBot="1"/>
    <row r="18731" s="32" customFormat="1" ht="13.5" thickTop="1" thickBot="1"/>
    <row r="18732" s="32" customFormat="1" ht="13.5" thickTop="1" thickBot="1"/>
    <row r="18733" s="32" customFormat="1" ht="13.5" thickTop="1" thickBot="1"/>
    <row r="18734" s="32" customFormat="1" ht="13.5" thickTop="1" thickBot="1"/>
    <row r="18735" s="32" customFormat="1" ht="13.5" thickTop="1" thickBot="1"/>
    <row r="18736" s="32" customFormat="1" ht="13.5" thickTop="1" thickBot="1"/>
    <row r="18737" s="32" customFormat="1" ht="13.5" thickTop="1" thickBot="1"/>
    <row r="18738" s="32" customFormat="1" ht="13.5" thickTop="1" thickBot="1"/>
    <row r="18739" s="32" customFormat="1" ht="13.5" thickTop="1" thickBot="1"/>
    <row r="18740" s="32" customFormat="1" ht="13.5" thickTop="1" thickBot="1"/>
    <row r="18741" s="32" customFormat="1" ht="13.5" thickTop="1" thickBot="1"/>
    <row r="18742" s="32" customFormat="1" ht="13.5" thickTop="1" thickBot="1"/>
    <row r="18743" s="32" customFormat="1" ht="13.5" thickTop="1" thickBot="1"/>
    <row r="18744" s="32" customFormat="1" ht="13.5" thickTop="1" thickBot="1"/>
    <row r="18745" s="32" customFormat="1" ht="13.5" thickTop="1" thickBot="1"/>
    <row r="18746" s="32" customFormat="1" ht="13.5" thickTop="1" thickBot="1"/>
    <row r="18747" s="32" customFormat="1" ht="13.5" thickTop="1" thickBot="1"/>
    <row r="18748" s="32" customFormat="1" ht="13.5" thickTop="1" thickBot="1"/>
    <row r="18749" s="32" customFormat="1" ht="13.5" thickTop="1" thickBot="1"/>
    <row r="18750" s="32" customFormat="1" ht="13.5" thickTop="1" thickBot="1"/>
    <row r="18751" s="32" customFormat="1" ht="13.5" thickTop="1" thickBot="1"/>
    <row r="18752" s="32" customFormat="1" ht="13.5" thickTop="1" thickBot="1"/>
    <row r="18753" s="32" customFormat="1" ht="13.5" thickTop="1" thickBot="1"/>
    <row r="18754" s="32" customFormat="1" ht="13.5" thickTop="1" thickBot="1"/>
    <row r="18755" s="32" customFormat="1" ht="13.5" thickTop="1" thickBot="1"/>
    <row r="18756" s="32" customFormat="1" ht="13.5" thickTop="1" thickBot="1"/>
    <row r="18757" s="32" customFormat="1" ht="13.5" thickTop="1" thickBot="1"/>
    <row r="18758" s="32" customFormat="1" ht="13" thickTop="1"/>
    <row r="18759" s="32" customFormat="1"/>
    <row r="18760" s="32" customFormat="1"/>
    <row r="18761" s="32" customFormat="1"/>
    <row r="18762" s="32" customFormat="1"/>
    <row r="18763" s="32" customFormat="1"/>
    <row r="18764" s="32" customFormat="1"/>
    <row r="18765" s="32" customFormat="1"/>
    <row r="18766" s="32" customFormat="1"/>
    <row r="18767" s="32" customFormat="1"/>
    <row r="18768" s="32" customFormat="1"/>
    <row r="18769" s="32" customFormat="1"/>
    <row r="18770" s="32" customFormat="1"/>
    <row r="18771" s="32" customFormat="1" ht="13" thickBot="1"/>
    <row r="18772" s="32" customFormat="1" ht="13.5" thickTop="1" thickBot="1"/>
    <row r="18773" s="32" customFormat="1" ht="13.5" thickTop="1" thickBot="1"/>
    <row r="18774" s="32" customFormat="1" ht="13.5" thickTop="1" thickBot="1"/>
    <row r="18775" s="32" customFormat="1" ht="13.5" thickTop="1" thickBot="1"/>
    <row r="18776" s="32" customFormat="1" ht="13.5" thickTop="1" thickBot="1"/>
    <row r="18777" s="32" customFormat="1" ht="13.5" thickTop="1" thickBot="1"/>
    <row r="18778" s="32" customFormat="1" ht="13.5" thickTop="1" thickBot="1"/>
    <row r="18779" s="32" customFormat="1" ht="13.5" thickTop="1" thickBot="1"/>
    <row r="18780" s="32" customFormat="1" ht="13.5" thickTop="1" thickBot="1"/>
    <row r="18781" s="32" customFormat="1" ht="13.5" thickTop="1" thickBot="1"/>
    <row r="18782" s="32" customFormat="1" ht="13.5" thickTop="1" thickBot="1"/>
    <row r="18783" s="32" customFormat="1" ht="13.5" thickTop="1" thickBot="1"/>
    <row r="18784" s="32" customFormat="1" ht="13.5" thickTop="1" thickBot="1"/>
    <row r="18785" s="32" customFormat="1" ht="13.5" thickTop="1" thickBot="1"/>
    <row r="18786" s="32" customFormat="1" ht="13.5" thickTop="1" thickBot="1"/>
    <row r="18787" s="32" customFormat="1" ht="13.5" thickTop="1" thickBot="1"/>
    <row r="18788" s="32" customFormat="1" ht="13.5" thickTop="1" thickBot="1"/>
    <row r="18789" s="32" customFormat="1" ht="13.5" thickTop="1" thickBot="1"/>
    <row r="18790" s="32" customFormat="1" ht="13.5" thickTop="1" thickBot="1"/>
    <row r="18791" s="32" customFormat="1" ht="13.5" thickTop="1" thickBot="1"/>
    <row r="18792" s="32" customFormat="1" ht="13.5" thickTop="1" thickBot="1"/>
    <row r="18793" s="32" customFormat="1" ht="13.5" thickTop="1" thickBot="1"/>
    <row r="18794" s="32" customFormat="1" ht="13.5" thickTop="1" thickBot="1"/>
    <row r="18795" s="32" customFormat="1" ht="13.5" thickTop="1" thickBot="1"/>
    <row r="18796" s="32" customFormat="1" ht="13.5" thickTop="1" thickBot="1"/>
    <row r="18797" s="32" customFormat="1" ht="13.5" thickTop="1" thickBot="1"/>
    <row r="18798" s="32" customFormat="1" ht="13.5" thickTop="1" thickBot="1"/>
    <row r="18799" s="32" customFormat="1" ht="13.5" thickTop="1" thickBot="1"/>
    <row r="18800" s="32" customFormat="1" ht="13.5" thickTop="1" thickBot="1"/>
    <row r="18801" s="32" customFormat="1" ht="13.5" thickTop="1" thickBot="1"/>
    <row r="18802" s="32" customFormat="1" ht="13.5" thickTop="1" thickBot="1"/>
    <row r="18803" s="32" customFormat="1" ht="13.5" thickTop="1" thickBot="1"/>
    <row r="18804" s="32" customFormat="1" ht="13.5" thickTop="1" thickBot="1"/>
    <row r="18805" s="32" customFormat="1" ht="13.5" thickTop="1" thickBot="1"/>
    <row r="18806" s="32" customFormat="1" ht="13.5" thickTop="1" thickBot="1"/>
    <row r="18807" s="32" customFormat="1" ht="13.5" thickTop="1" thickBot="1"/>
    <row r="18808" s="32" customFormat="1" ht="13.5" thickTop="1" thickBot="1"/>
    <row r="18809" s="32" customFormat="1" ht="13.5" thickTop="1" thickBot="1"/>
    <row r="18810" s="32" customFormat="1" ht="13.5" thickTop="1" thickBot="1"/>
    <row r="18811" s="32" customFormat="1" ht="13.5" thickTop="1" thickBot="1"/>
    <row r="18812" s="32" customFormat="1" ht="13.5" thickTop="1" thickBot="1"/>
    <row r="18813" s="32" customFormat="1" ht="13.5" thickTop="1" thickBot="1"/>
    <row r="18814" s="32" customFormat="1" ht="13.5" thickTop="1" thickBot="1"/>
    <row r="18815" s="32" customFormat="1" ht="13.5" thickTop="1" thickBot="1"/>
    <row r="18816" s="32" customFormat="1" ht="13.5" thickTop="1" thickBot="1"/>
    <row r="18817" s="32" customFormat="1" ht="13.5" thickTop="1" thickBot="1"/>
    <row r="18818" s="32" customFormat="1" ht="13.5" thickTop="1" thickBot="1"/>
    <row r="18819" s="32" customFormat="1" ht="13.5" thickTop="1" thickBot="1"/>
    <row r="18820" s="32" customFormat="1" ht="13.5" thickTop="1" thickBot="1"/>
    <row r="18821" s="32" customFormat="1" ht="13.5" thickTop="1" thickBot="1"/>
    <row r="18822" s="32" customFormat="1" ht="13.5" thickTop="1" thickBot="1"/>
    <row r="18823" s="32" customFormat="1" ht="13.5" thickTop="1" thickBot="1"/>
    <row r="18824" s="32" customFormat="1" ht="13.5" thickTop="1" thickBot="1"/>
    <row r="18825" s="32" customFormat="1" ht="13.5" thickTop="1" thickBot="1"/>
    <row r="18826" s="32" customFormat="1" ht="13.5" thickTop="1" thickBot="1"/>
    <row r="18827" s="32" customFormat="1" ht="13.5" thickTop="1" thickBot="1"/>
    <row r="18828" s="32" customFormat="1" ht="13" thickTop="1"/>
    <row r="18829" s="32" customFormat="1"/>
    <row r="18830" s="32" customFormat="1"/>
    <row r="18831" s="32" customFormat="1"/>
    <row r="18832" s="32" customFormat="1"/>
    <row r="18833" s="32" customFormat="1"/>
    <row r="18834" s="32" customFormat="1"/>
    <row r="18835" s="32" customFormat="1"/>
    <row r="18836" s="32" customFormat="1"/>
    <row r="18837" s="32" customFormat="1"/>
    <row r="18838" s="32" customFormat="1"/>
    <row r="18839" s="32" customFormat="1"/>
    <row r="18840" s="32" customFormat="1"/>
    <row r="18841" s="32" customFormat="1" ht="13" thickBot="1"/>
    <row r="18842" s="32" customFormat="1" ht="13.5" thickTop="1" thickBot="1"/>
    <row r="18843" s="32" customFormat="1" ht="13.5" thickTop="1" thickBot="1"/>
    <row r="18844" s="32" customFormat="1" ht="13.5" thickTop="1" thickBot="1"/>
    <row r="18845" s="32" customFormat="1" ht="13.5" thickTop="1" thickBot="1"/>
    <row r="18846" s="32" customFormat="1" ht="13.5" thickTop="1" thickBot="1"/>
    <row r="18847" s="32" customFormat="1" ht="13.5" thickTop="1" thickBot="1"/>
    <row r="18848" s="32" customFormat="1" ht="13.5" thickTop="1" thickBot="1"/>
    <row r="18849" s="32" customFormat="1" ht="13.5" thickTop="1" thickBot="1"/>
    <row r="18850" s="32" customFormat="1" ht="13.5" thickTop="1" thickBot="1"/>
    <row r="18851" s="32" customFormat="1" ht="13.5" thickTop="1" thickBot="1"/>
    <row r="18852" s="32" customFormat="1" ht="13.5" thickTop="1" thickBot="1"/>
    <row r="18853" s="32" customFormat="1" ht="13.5" thickTop="1" thickBot="1"/>
    <row r="18854" s="32" customFormat="1" ht="13.5" thickTop="1" thickBot="1"/>
    <row r="18855" s="32" customFormat="1" ht="13.5" thickTop="1" thickBot="1"/>
    <row r="18856" s="32" customFormat="1" ht="13.5" thickTop="1" thickBot="1"/>
    <row r="18857" s="32" customFormat="1" ht="13.5" thickTop="1" thickBot="1"/>
    <row r="18858" s="32" customFormat="1" ht="13.5" thickTop="1" thickBot="1"/>
    <row r="18859" s="32" customFormat="1" ht="13.5" thickTop="1" thickBot="1"/>
    <row r="18860" s="32" customFormat="1" ht="13.5" thickTop="1" thickBot="1"/>
    <row r="18861" s="32" customFormat="1" ht="13.5" thickTop="1" thickBot="1"/>
    <row r="18862" s="32" customFormat="1" ht="13.5" thickTop="1" thickBot="1"/>
    <row r="18863" s="32" customFormat="1" ht="13.5" thickTop="1" thickBot="1"/>
    <row r="18864" s="32" customFormat="1" ht="13.5" thickTop="1" thickBot="1"/>
    <row r="18865" s="32" customFormat="1" ht="13.5" thickTop="1" thickBot="1"/>
    <row r="18866" s="32" customFormat="1" ht="13.5" thickTop="1" thickBot="1"/>
    <row r="18867" s="32" customFormat="1" ht="13.5" thickTop="1" thickBot="1"/>
    <row r="18868" s="32" customFormat="1" ht="13.5" thickTop="1" thickBot="1"/>
    <row r="18869" s="32" customFormat="1" ht="13.5" thickTop="1" thickBot="1"/>
    <row r="18870" s="32" customFormat="1" ht="13.5" thickTop="1" thickBot="1"/>
    <row r="18871" s="32" customFormat="1" ht="13.5" thickTop="1" thickBot="1"/>
    <row r="18872" s="32" customFormat="1" ht="13.5" thickTop="1" thickBot="1"/>
    <row r="18873" s="32" customFormat="1" ht="13.5" thickTop="1" thickBot="1"/>
    <row r="18874" s="32" customFormat="1" ht="13.5" thickTop="1" thickBot="1"/>
    <row r="18875" s="32" customFormat="1" ht="13.5" thickTop="1" thickBot="1"/>
    <row r="18876" s="32" customFormat="1" ht="13.5" thickTop="1" thickBot="1"/>
    <row r="18877" s="32" customFormat="1" ht="13.5" thickTop="1" thickBot="1"/>
    <row r="18878" s="32" customFormat="1" ht="13.5" thickTop="1" thickBot="1"/>
    <row r="18879" s="32" customFormat="1" ht="13.5" thickTop="1" thickBot="1"/>
    <row r="18880" s="32" customFormat="1" ht="13.5" thickTop="1" thickBot="1"/>
    <row r="18881" s="32" customFormat="1" ht="13.5" thickTop="1" thickBot="1"/>
    <row r="18882" s="32" customFormat="1" ht="13.5" thickTop="1" thickBot="1"/>
    <row r="18883" s="32" customFormat="1" ht="13.5" thickTop="1" thickBot="1"/>
    <row r="18884" s="32" customFormat="1" ht="13.5" thickTop="1" thickBot="1"/>
    <row r="18885" s="32" customFormat="1" ht="13.5" thickTop="1" thickBot="1"/>
    <row r="18886" s="32" customFormat="1" ht="13.5" thickTop="1" thickBot="1"/>
    <row r="18887" s="32" customFormat="1" ht="13.5" thickTop="1" thickBot="1"/>
    <row r="18888" s="32" customFormat="1" ht="13.5" thickTop="1" thickBot="1"/>
    <row r="18889" s="32" customFormat="1" ht="13.5" thickTop="1" thickBot="1"/>
    <row r="18890" s="32" customFormat="1" ht="13.5" thickTop="1" thickBot="1"/>
    <row r="18891" s="32" customFormat="1" ht="13.5" thickTop="1" thickBot="1"/>
    <row r="18892" s="32" customFormat="1" ht="13.5" thickTop="1" thickBot="1"/>
    <row r="18893" s="32" customFormat="1" ht="13.5" thickTop="1" thickBot="1"/>
    <row r="18894" s="32" customFormat="1" ht="13.5" thickTop="1" thickBot="1"/>
    <row r="18895" s="32" customFormat="1" ht="13.5" thickTop="1" thickBot="1"/>
    <row r="18896" s="32" customFormat="1" ht="13.5" thickTop="1" thickBot="1"/>
    <row r="18897" s="32" customFormat="1" ht="13.5" thickTop="1" thickBot="1"/>
    <row r="18898" s="32" customFormat="1" ht="13" thickTop="1"/>
    <row r="18899" s="32" customFormat="1"/>
    <row r="18900" s="32" customFormat="1"/>
    <row r="18901" s="32" customFormat="1"/>
    <row r="18902" s="32" customFormat="1"/>
    <row r="18903" s="32" customFormat="1"/>
    <row r="18904" s="32" customFormat="1"/>
    <row r="18905" s="32" customFormat="1"/>
    <row r="18906" s="32" customFormat="1"/>
    <row r="18907" s="32" customFormat="1"/>
    <row r="18908" s="32" customFormat="1"/>
    <row r="18909" s="32" customFormat="1"/>
    <row r="18910" s="32" customFormat="1"/>
    <row r="18911" s="32" customFormat="1" ht="13" thickBot="1"/>
    <row r="18912" s="32" customFormat="1" ht="13.5" thickTop="1" thickBot="1"/>
    <row r="18913" s="32" customFormat="1" ht="13.5" thickTop="1" thickBot="1"/>
    <row r="18914" s="32" customFormat="1" ht="13.5" thickTop="1" thickBot="1"/>
    <row r="18915" s="32" customFormat="1" ht="13.5" thickTop="1" thickBot="1"/>
    <row r="18916" s="32" customFormat="1" ht="13.5" thickTop="1" thickBot="1"/>
    <row r="18917" s="32" customFormat="1" ht="13.5" thickTop="1" thickBot="1"/>
    <row r="18918" s="32" customFormat="1" ht="13.5" thickTop="1" thickBot="1"/>
    <row r="18919" s="32" customFormat="1" ht="13.5" thickTop="1" thickBot="1"/>
    <row r="18920" s="32" customFormat="1" ht="13.5" thickTop="1" thickBot="1"/>
    <row r="18921" s="32" customFormat="1" ht="13.5" thickTop="1" thickBot="1"/>
    <row r="18922" s="32" customFormat="1" ht="13.5" thickTop="1" thickBot="1"/>
    <row r="18923" s="32" customFormat="1" ht="13.5" thickTop="1" thickBot="1"/>
    <row r="18924" s="32" customFormat="1" ht="13.5" thickTop="1" thickBot="1"/>
    <row r="18925" s="32" customFormat="1" ht="13.5" thickTop="1" thickBot="1"/>
    <row r="18926" s="32" customFormat="1" ht="13.5" thickTop="1" thickBot="1"/>
    <row r="18927" s="32" customFormat="1" ht="13.5" thickTop="1" thickBot="1"/>
    <row r="18928" s="32" customFormat="1" ht="13.5" thickTop="1" thickBot="1"/>
    <row r="18929" s="32" customFormat="1" ht="13.5" thickTop="1" thickBot="1"/>
    <row r="18930" s="32" customFormat="1" ht="13.5" thickTop="1" thickBot="1"/>
    <row r="18931" s="32" customFormat="1" ht="13.5" thickTop="1" thickBot="1"/>
    <row r="18932" s="32" customFormat="1" ht="13.5" thickTop="1" thickBot="1"/>
    <row r="18933" s="32" customFormat="1" ht="13.5" thickTop="1" thickBot="1"/>
    <row r="18934" s="32" customFormat="1" ht="13.5" thickTop="1" thickBot="1"/>
    <row r="18935" s="32" customFormat="1" ht="13.5" thickTop="1" thickBot="1"/>
    <row r="18936" s="32" customFormat="1" ht="13.5" thickTop="1" thickBot="1"/>
    <row r="18937" s="32" customFormat="1" ht="13.5" thickTop="1" thickBot="1"/>
    <row r="18938" s="32" customFormat="1" ht="13.5" thickTop="1" thickBot="1"/>
    <row r="18939" s="32" customFormat="1" ht="13.5" thickTop="1" thickBot="1"/>
    <row r="18940" s="32" customFormat="1" ht="13.5" thickTop="1" thickBot="1"/>
    <row r="18941" s="32" customFormat="1" ht="13.5" thickTop="1" thickBot="1"/>
    <row r="18942" s="32" customFormat="1" ht="13.5" thickTop="1" thickBot="1"/>
    <row r="18943" s="32" customFormat="1" ht="13.5" thickTop="1" thickBot="1"/>
    <row r="18944" s="32" customFormat="1" ht="13.5" thickTop="1" thickBot="1"/>
    <row r="18945" s="32" customFormat="1" ht="13.5" thickTop="1" thickBot="1"/>
    <row r="18946" s="32" customFormat="1" ht="13.5" thickTop="1" thickBot="1"/>
    <row r="18947" s="32" customFormat="1" ht="13.5" thickTop="1" thickBot="1"/>
    <row r="18948" s="32" customFormat="1" ht="13.5" thickTop="1" thickBot="1"/>
    <row r="18949" s="32" customFormat="1" ht="13.5" thickTop="1" thickBot="1"/>
    <row r="18950" s="32" customFormat="1" ht="13.5" thickTop="1" thickBot="1"/>
    <row r="18951" s="32" customFormat="1" ht="13.5" thickTop="1" thickBot="1"/>
    <row r="18952" s="32" customFormat="1" ht="13.5" thickTop="1" thickBot="1"/>
    <row r="18953" s="32" customFormat="1" ht="13.5" thickTop="1" thickBot="1"/>
    <row r="18954" s="32" customFormat="1" ht="13.5" thickTop="1" thickBot="1"/>
    <row r="18955" s="32" customFormat="1" ht="13.5" thickTop="1" thickBot="1"/>
    <row r="18956" s="32" customFormat="1" ht="13.5" thickTop="1" thickBot="1"/>
    <row r="18957" s="32" customFormat="1" ht="13.5" thickTop="1" thickBot="1"/>
    <row r="18958" s="32" customFormat="1" ht="13.5" thickTop="1" thickBot="1"/>
    <row r="18959" s="32" customFormat="1" ht="13.5" thickTop="1" thickBot="1"/>
    <row r="18960" s="32" customFormat="1" ht="13.5" thickTop="1" thickBot="1"/>
    <row r="18961" s="32" customFormat="1" ht="13.5" thickTop="1" thickBot="1"/>
    <row r="18962" s="32" customFormat="1" ht="13.5" thickTop="1" thickBot="1"/>
    <row r="18963" s="32" customFormat="1" ht="13.5" thickTop="1" thickBot="1"/>
    <row r="18964" s="32" customFormat="1" ht="13.5" thickTop="1" thickBot="1"/>
    <row r="18965" s="32" customFormat="1" ht="13.5" thickTop="1" thickBot="1"/>
    <row r="18966" s="32" customFormat="1" ht="13.5" thickTop="1" thickBot="1"/>
    <row r="18967" s="32" customFormat="1" ht="13.5" thickTop="1" thickBot="1"/>
    <row r="18968" s="32" customFormat="1" ht="13" thickTop="1"/>
    <row r="18969" s="32" customFormat="1"/>
    <row r="18970" s="32" customFormat="1"/>
    <row r="18971" s="32" customFormat="1"/>
    <row r="18972" s="32" customFormat="1"/>
    <row r="18973" s="32" customFormat="1"/>
    <row r="18974" s="32" customFormat="1"/>
    <row r="18975" s="32" customFormat="1"/>
    <row r="18976" s="32" customFormat="1"/>
    <row r="18977" s="32" customFormat="1"/>
    <row r="18978" s="32" customFormat="1"/>
    <row r="18979" s="32" customFormat="1"/>
    <row r="18980" s="32" customFormat="1"/>
    <row r="18981" s="32" customFormat="1" ht="13" thickBot="1"/>
    <row r="18982" s="32" customFormat="1" ht="13.5" thickTop="1" thickBot="1"/>
    <row r="18983" s="32" customFormat="1" ht="13.5" thickTop="1" thickBot="1"/>
    <row r="18984" s="32" customFormat="1" ht="13.5" thickTop="1" thickBot="1"/>
    <row r="18985" s="32" customFormat="1" ht="13.5" thickTop="1" thickBot="1"/>
    <row r="18986" s="32" customFormat="1" ht="13.5" thickTop="1" thickBot="1"/>
    <row r="18987" s="32" customFormat="1" ht="13.5" thickTop="1" thickBot="1"/>
    <row r="18988" s="32" customFormat="1" ht="13.5" thickTop="1" thickBot="1"/>
    <row r="18989" s="32" customFormat="1" ht="13.5" thickTop="1" thickBot="1"/>
    <row r="18990" s="32" customFormat="1" ht="13.5" thickTop="1" thickBot="1"/>
    <row r="18991" s="32" customFormat="1" ht="13.5" thickTop="1" thickBot="1"/>
    <row r="18992" s="32" customFormat="1" ht="13.5" thickTop="1" thickBot="1"/>
    <row r="18993" s="32" customFormat="1" ht="13.5" thickTop="1" thickBot="1"/>
    <row r="18994" s="32" customFormat="1" ht="13.5" thickTop="1" thickBot="1"/>
    <row r="18995" s="32" customFormat="1" ht="13.5" thickTop="1" thickBot="1"/>
    <row r="18996" s="32" customFormat="1" ht="13.5" thickTop="1" thickBot="1"/>
    <row r="18997" s="32" customFormat="1" ht="13.5" thickTop="1" thickBot="1"/>
    <row r="18998" s="32" customFormat="1" ht="13.5" thickTop="1" thickBot="1"/>
    <row r="18999" s="32" customFormat="1" ht="13.5" thickTop="1" thickBot="1"/>
    <row r="19000" s="32" customFormat="1" ht="13.5" thickTop="1" thickBot="1"/>
    <row r="19001" s="32" customFormat="1" ht="13.5" thickTop="1" thickBot="1"/>
    <row r="19002" s="32" customFormat="1" ht="13.5" thickTop="1" thickBot="1"/>
    <row r="19003" s="32" customFormat="1" ht="13.5" thickTop="1" thickBot="1"/>
    <row r="19004" s="32" customFormat="1" ht="13.5" thickTop="1" thickBot="1"/>
    <row r="19005" s="32" customFormat="1" ht="13.5" thickTop="1" thickBot="1"/>
    <row r="19006" s="32" customFormat="1" ht="13.5" thickTop="1" thickBot="1"/>
    <row r="19007" s="32" customFormat="1" ht="13.5" thickTop="1" thickBot="1"/>
    <row r="19008" s="32" customFormat="1" ht="13.5" thickTop="1" thickBot="1"/>
    <row r="19009" s="32" customFormat="1" ht="13.5" thickTop="1" thickBot="1"/>
    <row r="19010" s="32" customFormat="1" ht="13.5" thickTop="1" thickBot="1"/>
    <row r="19011" s="32" customFormat="1" ht="13.5" thickTop="1" thickBot="1"/>
    <row r="19012" s="32" customFormat="1" ht="13.5" thickTop="1" thickBot="1"/>
    <row r="19013" s="32" customFormat="1" ht="13.5" thickTop="1" thickBot="1"/>
    <row r="19014" s="32" customFormat="1" ht="13.5" thickTop="1" thickBot="1"/>
    <row r="19015" s="32" customFormat="1" ht="13.5" thickTop="1" thickBot="1"/>
    <row r="19016" s="32" customFormat="1" ht="13.5" thickTop="1" thickBot="1"/>
    <row r="19017" s="32" customFormat="1" ht="13.5" thickTop="1" thickBot="1"/>
    <row r="19018" s="32" customFormat="1" ht="13.5" thickTop="1" thickBot="1"/>
    <row r="19019" s="32" customFormat="1" ht="13.5" thickTop="1" thickBot="1"/>
    <row r="19020" s="32" customFormat="1" ht="13.5" thickTop="1" thickBot="1"/>
    <row r="19021" s="32" customFormat="1" ht="13.5" thickTop="1" thickBot="1"/>
    <row r="19022" s="32" customFormat="1" ht="13.5" thickTop="1" thickBot="1"/>
    <row r="19023" s="32" customFormat="1" ht="13.5" thickTop="1" thickBot="1"/>
    <row r="19024" s="32" customFormat="1" ht="13.5" thickTop="1" thickBot="1"/>
    <row r="19025" s="32" customFormat="1" ht="13.5" thickTop="1" thickBot="1"/>
    <row r="19026" s="32" customFormat="1" ht="13.5" thickTop="1" thickBot="1"/>
    <row r="19027" s="32" customFormat="1" ht="13.5" thickTop="1" thickBot="1"/>
    <row r="19028" s="32" customFormat="1" ht="13.5" thickTop="1" thickBot="1"/>
    <row r="19029" s="32" customFormat="1" ht="13.5" thickTop="1" thickBot="1"/>
    <row r="19030" s="32" customFormat="1" ht="13.5" thickTop="1" thickBot="1"/>
    <row r="19031" s="32" customFormat="1" ht="13.5" thickTop="1" thickBot="1"/>
    <row r="19032" s="32" customFormat="1" ht="13.5" thickTop="1" thickBot="1"/>
    <row r="19033" s="32" customFormat="1" ht="13.5" thickTop="1" thickBot="1"/>
    <row r="19034" s="32" customFormat="1" ht="13.5" thickTop="1" thickBot="1"/>
    <row r="19035" s="32" customFormat="1" ht="13.5" thickTop="1" thickBot="1"/>
    <row r="19036" s="32" customFormat="1" ht="13.5" thickTop="1" thickBot="1"/>
    <row r="19037" s="32" customFormat="1" ht="13.5" thickTop="1" thickBot="1"/>
    <row r="19038" s="32" customFormat="1" ht="13" thickTop="1"/>
    <row r="19039" s="32" customFormat="1"/>
    <row r="19040" s="32" customFormat="1"/>
    <row r="19041" s="32" customFormat="1"/>
    <row r="19042" s="32" customFormat="1"/>
    <row r="19043" s="32" customFormat="1"/>
    <row r="19044" s="32" customFormat="1"/>
    <row r="19045" s="32" customFormat="1"/>
    <row r="19046" s="32" customFormat="1"/>
    <row r="19047" s="32" customFormat="1"/>
    <row r="19048" s="32" customFormat="1"/>
    <row r="19049" s="32" customFormat="1"/>
    <row r="19050" s="32" customFormat="1"/>
    <row r="19051" s="32" customFormat="1" ht="13" thickBot="1"/>
    <row r="19052" s="32" customFormat="1" ht="13.5" thickTop="1" thickBot="1"/>
    <row r="19053" s="32" customFormat="1" ht="13.5" thickTop="1" thickBot="1"/>
    <row r="19054" s="32" customFormat="1" ht="13.5" thickTop="1" thickBot="1"/>
    <row r="19055" s="32" customFormat="1" ht="13.5" thickTop="1" thickBot="1"/>
    <row r="19056" s="32" customFormat="1" ht="13.5" thickTop="1" thickBot="1"/>
    <row r="19057" s="32" customFormat="1" ht="13.5" thickTop="1" thickBot="1"/>
    <row r="19058" s="32" customFormat="1" ht="13.5" thickTop="1" thickBot="1"/>
    <row r="19059" s="32" customFormat="1" ht="13.5" thickTop="1" thickBot="1"/>
    <row r="19060" s="32" customFormat="1" ht="13.5" thickTop="1" thickBot="1"/>
    <row r="19061" s="32" customFormat="1" ht="13.5" thickTop="1" thickBot="1"/>
    <row r="19062" s="32" customFormat="1" ht="13.5" thickTop="1" thickBot="1"/>
    <row r="19063" s="32" customFormat="1" ht="13.5" thickTop="1" thickBot="1"/>
    <row r="19064" s="32" customFormat="1" ht="13.5" thickTop="1" thickBot="1"/>
    <row r="19065" s="32" customFormat="1" ht="13.5" thickTop="1" thickBot="1"/>
    <row r="19066" s="32" customFormat="1" ht="13.5" thickTop="1" thickBot="1"/>
    <row r="19067" s="32" customFormat="1" ht="13.5" thickTop="1" thickBot="1"/>
    <row r="19068" s="32" customFormat="1" ht="13.5" thickTop="1" thickBot="1"/>
    <row r="19069" s="32" customFormat="1" ht="13.5" thickTop="1" thickBot="1"/>
    <row r="19070" s="32" customFormat="1" ht="13.5" thickTop="1" thickBot="1"/>
    <row r="19071" s="32" customFormat="1" ht="13.5" thickTop="1" thickBot="1"/>
    <row r="19072" s="32" customFormat="1" ht="13.5" thickTop="1" thickBot="1"/>
    <row r="19073" s="32" customFormat="1" ht="13.5" thickTop="1" thickBot="1"/>
    <row r="19074" s="32" customFormat="1" ht="13.5" thickTop="1" thickBot="1"/>
    <row r="19075" s="32" customFormat="1" ht="13.5" thickTop="1" thickBot="1"/>
    <row r="19076" s="32" customFormat="1" ht="13.5" thickTop="1" thickBot="1"/>
    <row r="19077" s="32" customFormat="1" ht="13.5" thickTop="1" thickBot="1"/>
    <row r="19078" s="32" customFormat="1" ht="13.5" thickTop="1" thickBot="1"/>
    <row r="19079" s="32" customFormat="1" ht="13.5" thickTop="1" thickBot="1"/>
    <row r="19080" s="32" customFormat="1" ht="13.5" thickTop="1" thickBot="1"/>
    <row r="19081" s="32" customFormat="1" ht="13.5" thickTop="1" thickBot="1"/>
    <row r="19082" s="32" customFormat="1" ht="13.5" thickTop="1" thickBot="1"/>
    <row r="19083" s="32" customFormat="1" ht="13.5" thickTop="1" thickBot="1"/>
    <row r="19084" s="32" customFormat="1" ht="13.5" thickTop="1" thickBot="1"/>
    <row r="19085" s="32" customFormat="1" ht="13.5" thickTop="1" thickBot="1"/>
    <row r="19086" s="32" customFormat="1" ht="13.5" thickTop="1" thickBot="1"/>
    <row r="19087" s="32" customFormat="1" ht="13.5" thickTop="1" thickBot="1"/>
    <row r="19088" s="32" customFormat="1" ht="13.5" thickTop="1" thickBot="1"/>
    <row r="19089" s="32" customFormat="1" ht="13.5" thickTop="1" thickBot="1"/>
    <row r="19090" s="32" customFormat="1" ht="13.5" thickTop="1" thickBot="1"/>
    <row r="19091" s="32" customFormat="1" ht="13.5" thickTop="1" thickBot="1"/>
    <row r="19092" s="32" customFormat="1" ht="13.5" thickTop="1" thickBot="1"/>
    <row r="19093" s="32" customFormat="1" ht="13.5" thickTop="1" thickBot="1"/>
    <row r="19094" s="32" customFormat="1" ht="13.5" thickTop="1" thickBot="1"/>
    <row r="19095" s="32" customFormat="1" ht="13.5" thickTop="1" thickBot="1"/>
    <row r="19096" s="32" customFormat="1" ht="13.5" thickTop="1" thickBot="1"/>
    <row r="19097" s="32" customFormat="1" ht="13.5" thickTop="1" thickBot="1"/>
    <row r="19098" s="32" customFormat="1" ht="13.5" thickTop="1" thickBot="1"/>
    <row r="19099" s="32" customFormat="1" ht="13.5" thickTop="1" thickBot="1"/>
    <row r="19100" s="32" customFormat="1" ht="13.5" thickTop="1" thickBot="1"/>
    <row r="19101" s="32" customFormat="1" ht="13.5" thickTop="1" thickBot="1"/>
    <row r="19102" s="32" customFormat="1" ht="13.5" thickTop="1" thickBot="1"/>
    <row r="19103" s="32" customFormat="1" ht="13.5" thickTop="1" thickBot="1"/>
    <row r="19104" s="32" customFormat="1" ht="13.5" thickTop="1" thickBot="1"/>
    <row r="19105" s="32" customFormat="1" ht="13.5" thickTop="1" thickBot="1"/>
    <row r="19106" s="32" customFormat="1" ht="13.5" thickTop="1" thickBot="1"/>
    <row r="19107" s="32" customFormat="1" ht="13.5" thickTop="1" thickBot="1"/>
    <row r="19108" s="32" customFormat="1" ht="13" thickTop="1"/>
    <row r="19109" s="32" customFormat="1"/>
    <row r="19110" s="32" customFormat="1"/>
    <row r="19111" s="32" customFormat="1"/>
    <row r="19112" s="32" customFormat="1"/>
    <row r="19113" s="32" customFormat="1"/>
    <row r="19114" s="32" customFormat="1"/>
    <row r="19115" s="32" customFormat="1"/>
    <row r="19116" s="32" customFormat="1"/>
    <row r="19117" s="32" customFormat="1"/>
    <row r="19118" s="32" customFormat="1"/>
    <row r="19119" s="32" customFormat="1"/>
    <row r="19120" s="32" customFormat="1"/>
    <row r="19121" s="32" customFormat="1" ht="13" thickBot="1"/>
    <row r="19122" s="32" customFormat="1" ht="13.5" thickTop="1" thickBot="1"/>
    <row r="19123" s="32" customFormat="1" ht="13.5" thickTop="1" thickBot="1"/>
    <row r="19124" s="32" customFormat="1" ht="13.5" thickTop="1" thickBot="1"/>
    <row r="19125" s="32" customFormat="1" ht="13.5" thickTop="1" thickBot="1"/>
    <row r="19126" s="32" customFormat="1" ht="13.5" thickTop="1" thickBot="1"/>
    <row r="19127" s="32" customFormat="1" ht="13.5" thickTop="1" thickBot="1"/>
    <row r="19128" s="32" customFormat="1" ht="13.5" thickTop="1" thickBot="1"/>
    <row r="19129" s="32" customFormat="1" ht="13.5" thickTop="1" thickBot="1"/>
    <row r="19130" s="32" customFormat="1" ht="13.5" thickTop="1" thickBot="1"/>
    <row r="19131" s="32" customFormat="1" ht="13.5" thickTop="1" thickBot="1"/>
    <row r="19132" s="32" customFormat="1" ht="13.5" thickTop="1" thickBot="1"/>
    <row r="19133" s="32" customFormat="1" ht="13.5" thickTop="1" thickBot="1"/>
    <row r="19134" s="32" customFormat="1" ht="13.5" thickTop="1" thickBot="1"/>
    <row r="19135" s="32" customFormat="1" ht="13.5" thickTop="1" thickBot="1"/>
    <row r="19136" s="32" customFormat="1" ht="13.5" thickTop="1" thickBot="1"/>
    <row r="19137" s="32" customFormat="1" ht="13.5" thickTop="1" thickBot="1"/>
    <row r="19138" s="32" customFormat="1" ht="13.5" thickTop="1" thickBot="1"/>
    <row r="19139" s="32" customFormat="1" ht="13.5" thickTop="1" thickBot="1"/>
    <row r="19140" s="32" customFormat="1" ht="13.5" thickTop="1" thickBot="1"/>
    <row r="19141" s="32" customFormat="1" ht="13.5" thickTop="1" thickBot="1"/>
    <row r="19142" s="32" customFormat="1" ht="13.5" thickTop="1" thickBot="1"/>
    <row r="19143" s="32" customFormat="1" ht="13.5" thickTop="1" thickBot="1"/>
    <row r="19144" s="32" customFormat="1" ht="13.5" thickTop="1" thickBot="1"/>
    <row r="19145" s="32" customFormat="1" ht="13.5" thickTop="1" thickBot="1"/>
    <row r="19146" s="32" customFormat="1" ht="13.5" thickTop="1" thickBot="1"/>
    <row r="19147" s="32" customFormat="1" ht="13.5" thickTop="1" thickBot="1"/>
    <row r="19148" s="32" customFormat="1" ht="13.5" thickTop="1" thickBot="1"/>
    <row r="19149" s="32" customFormat="1" ht="13.5" thickTop="1" thickBot="1"/>
    <row r="19150" s="32" customFormat="1" ht="13.5" thickTop="1" thickBot="1"/>
    <row r="19151" s="32" customFormat="1" ht="13.5" thickTop="1" thickBot="1"/>
    <row r="19152" s="32" customFormat="1" ht="13.5" thickTop="1" thickBot="1"/>
    <row r="19153" s="32" customFormat="1" ht="13.5" thickTop="1" thickBot="1"/>
    <row r="19154" s="32" customFormat="1" ht="13.5" thickTop="1" thickBot="1"/>
    <row r="19155" s="32" customFormat="1" ht="13.5" thickTop="1" thickBot="1"/>
    <row r="19156" s="32" customFormat="1" ht="13.5" thickTop="1" thickBot="1"/>
    <row r="19157" s="32" customFormat="1" ht="13.5" thickTop="1" thickBot="1"/>
    <row r="19158" s="32" customFormat="1" ht="13.5" thickTop="1" thickBot="1"/>
    <row r="19159" s="32" customFormat="1" ht="13.5" thickTop="1" thickBot="1"/>
    <row r="19160" s="32" customFormat="1" ht="13.5" thickTop="1" thickBot="1"/>
    <row r="19161" s="32" customFormat="1" ht="13.5" thickTop="1" thickBot="1"/>
    <row r="19162" s="32" customFormat="1" ht="13.5" thickTop="1" thickBot="1"/>
    <row r="19163" s="32" customFormat="1" ht="13.5" thickTop="1" thickBot="1"/>
    <row r="19164" s="32" customFormat="1" ht="13.5" thickTop="1" thickBot="1"/>
    <row r="19165" s="32" customFormat="1" ht="13.5" thickTop="1" thickBot="1"/>
    <row r="19166" s="32" customFormat="1" ht="13.5" thickTop="1" thickBot="1"/>
    <row r="19167" s="32" customFormat="1" ht="13.5" thickTop="1" thickBot="1"/>
    <row r="19168" s="32" customFormat="1" ht="13.5" thickTop="1" thickBot="1"/>
    <row r="19169" s="32" customFormat="1" ht="13.5" thickTop="1" thickBot="1"/>
    <row r="19170" s="32" customFormat="1" ht="13.5" thickTop="1" thickBot="1"/>
    <row r="19171" s="32" customFormat="1" ht="13.5" thickTop="1" thickBot="1"/>
    <row r="19172" s="32" customFormat="1" ht="13.5" thickTop="1" thickBot="1"/>
    <row r="19173" s="32" customFormat="1" ht="13.5" thickTop="1" thickBot="1"/>
    <row r="19174" s="32" customFormat="1" ht="13.5" thickTop="1" thickBot="1"/>
    <row r="19175" s="32" customFormat="1" ht="13.5" thickTop="1" thickBot="1"/>
    <row r="19176" s="32" customFormat="1" ht="13.5" thickTop="1" thickBot="1"/>
    <row r="19177" s="32" customFormat="1" ht="13.5" thickTop="1" thickBot="1"/>
    <row r="19178" s="32" customFormat="1" ht="13" thickTop="1"/>
    <row r="19179" s="32" customFormat="1"/>
    <row r="19180" s="32" customFormat="1"/>
    <row r="19181" s="32" customFormat="1"/>
    <row r="19182" s="32" customFormat="1"/>
    <row r="19183" s="32" customFormat="1"/>
    <row r="19184" s="32" customFormat="1"/>
    <row r="19185" s="32" customFormat="1"/>
    <row r="19186" s="32" customFormat="1"/>
    <row r="19187" s="32" customFormat="1"/>
    <row r="19188" s="32" customFormat="1"/>
    <row r="19189" s="32" customFormat="1"/>
    <row r="19190" s="32" customFormat="1"/>
    <row r="19191" s="32" customFormat="1" ht="13" thickBot="1"/>
    <row r="19192" s="32" customFormat="1" ht="13.5" thickTop="1" thickBot="1"/>
    <row r="19193" s="32" customFormat="1" ht="13.5" thickTop="1" thickBot="1"/>
    <row r="19194" s="32" customFormat="1" ht="13.5" thickTop="1" thickBot="1"/>
    <row r="19195" s="32" customFormat="1" ht="13.5" thickTop="1" thickBot="1"/>
    <row r="19196" s="32" customFormat="1" ht="13.5" thickTop="1" thickBot="1"/>
    <row r="19197" s="32" customFormat="1" ht="13.5" thickTop="1" thickBot="1"/>
    <row r="19198" s="32" customFormat="1" ht="13.5" thickTop="1" thickBot="1"/>
    <row r="19199" s="32" customFormat="1" ht="13.5" thickTop="1" thickBot="1"/>
    <row r="19200" s="32" customFormat="1" ht="13.5" thickTop="1" thickBot="1"/>
    <row r="19201" s="32" customFormat="1" ht="13.5" thickTop="1" thickBot="1"/>
    <row r="19202" s="32" customFormat="1" ht="13.5" thickTop="1" thickBot="1"/>
    <row r="19203" s="32" customFormat="1" ht="13.5" thickTop="1" thickBot="1"/>
    <row r="19204" s="32" customFormat="1" ht="13.5" thickTop="1" thickBot="1"/>
    <row r="19205" s="32" customFormat="1" ht="13.5" thickTop="1" thickBot="1"/>
    <row r="19206" s="32" customFormat="1" ht="13.5" thickTop="1" thickBot="1"/>
    <row r="19207" s="32" customFormat="1" ht="13.5" thickTop="1" thickBot="1"/>
    <row r="19208" s="32" customFormat="1" ht="13.5" thickTop="1" thickBot="1"/>
    <row r="19209" s="32" customFormat="1" ht="13.5" thickTop="1" thickBot="1"/>
    <row r="19210" s="32" customFormat="1" ht="13.5" thickTop="1" thickBot="1"/>
    <row r="19211" s="32" customFormat="1" ht="13.5" thickTop="1" thickBot="1"/>
    <row r="19212" s="32" customFormat="1" ht="13.5" thickTop="1" thickBot="1"/>
    <row r="19213" s="32" customFormat="1" ht="13.5" thickTop="1" thickBot="1"/>
    <row r="19214" s="32" customFormat="1" ht="13.5" thickTop="1" thickBot="1"/>
    <row r="19215" s="32" customFormat="1" ht="13.5" thickTop="1" thickBot="1"/>
    <row r="19216" s="32" customFormat="1" ht="13.5" thickTop="1" thickBot="1"/>
    <row r="19217" s="32" customFormat="1" ht="13.5" thickTop="1" thickBot="1"/>
    <row r="19218" s="32" customFormat="1" ht="13.5" thickTop="1" thickBot="1"/>
    <row r="19219" s="32" customFormat="1" ht="13.5" thickTop="1" thickBot="1"/>
    <row r="19220" s="32" customFormat="1" ht="13.5" thickTop="1" thickBot="1"/>
    <row r="19221" s="32" customFormat="1" ht="13.5" thickTop="1" thickBot="1"/>
    <row r="19222" s="32" customFormat="1" ht="13.5" thickTop="1" thickBot="1"/>
    <row r="19223" s="32" customFormat="1" ht="13.5" thickTop="1" thickBot="1"/>
    <row r="19224" s="32" customFormat="1" ht="13.5" thickTop="1" thickBot="1"/>
    <row r="19225" s="32" customFormat="1" ht="13.5" thickTop="1" thickBot="1"/>
    <row r="19226" s="32" customFormat="1" ht="13.5" thickTop="1" thickBot="1"/>
    <row r="19227" s="32" customFormat="1" ht="13.5" thickTop="1" thickBot="1"/>
    <row r="19228" s="32" customFormat="1" ht="13.5" thickTop="1" thickBot="1"/>
    <row r="19229" s="32" customFormat="1" ht="13.5" thickTop="1" thickBot="1"/>
    <row r="19230" s="32" customFormat="1" ht="13.5" thickTop="1" thickBot="1"/>
    <row r="19231" s="32" customFormat="1" ht="13.5" thickTop="1" thickBot="1"/>
    <row r="19232" s="32" customFormat="1" ht="13.5" thickTop="1" thickBot="1"/>
    <row r="19233" s="32" customFormat="1" ht="13.5" thickTop="1" thickBot="1"/>
    <row r="19234" s="32" customFormat="1" ht="13.5" thickTop="1" thickBot="1"/>
    <row r="19235" s="32" customFormat="1" ht="13.5" thickTop="1" thickBot="1"/>
    <row r="19236" s="32" customFormat="1" ht="13.5" thickTop="1" thickBot="1"/>
    <row r="19237" s="32" customFormat="1" ht="13.5" thickTop="1" thickBot="1"/>
    <row r="19238" s="32" customFormat="1" ht="13.5" thickTop="1" thickBot="1"/>
    <row r="19239" s="32" customFormat="1" ht="13.5" thickTop="1" thickBot="1"/>
    <row r="19240" s="32" customFormat="1" ht="13.5" thickTop="1" thickBot="1"/>
    <row r="19241" s="32" customFormat="1" ht="13.5" thickTop="1" thickBot="1"/>
    <row r="19242" s="32" customFormat="1" ht="13.5" thickTop="1" thickBot="1"/>
    <row r="19243" s="32" customFormat="1" ht="13.5" thickTop="1" thickBot="1"/>
    <row r="19244" s="32" customFormat="1" ht="13.5" thickTop="1" thickBot="1"/>
    <row r="19245" s="32" customFormat="1" ht="13.5" thickTop="1" thickBot="1"/>
    <row r="19246" s="32" customFormat="1" ht="13.5" thickTop="1" thickBot="1"/>
    <row r="19247" s="32" customFormat="1" ht="13.5" thickTop="1" thickBot="1"/>
    <row r="19248" s="32" customFormat="1" ht="13" thickTop="1"/>
    <row r="19249" s="32" customFormat="1"/>
    <row r="19250" s="32" customFormat="1"/>
    <row r="19251" s="32" customFormat="1"/>
    <row r="19252" s="32" customFormat="1"/>
    <row r="19253" s="32" customFormat="1"/>
    <row r="19254" s="32" customFormat="1"/>
    <row r="19255" s="32" customFormat="1"/>
    <row r="19256" s="32" customFormat="1"/>
    <row r="19257" s="32" customFormat="1"/>
    <row r="19258" s="32" customFormat="1"/>
    <row r="19259" s="32" customFormat="1"/>
    <row r="19260" s="32" customFormat="1"/>
    <row r="19261" s="32" customFormat="1" ht="13" thickBot="1"/>
    <row r="19262" s="32" customFormat="1" ht="13.5" thickTop="1" thickBot="1"/>
    <row r="19263" s="32" customFormat="1" ht="13.5" thickTop="1" thickBot="1"/>
    <row r="19264" s="32" customFormat="1" ht="13.5" thickTop="1" thickBot="1"/>
    <row r="19265" s="32" customFormat="1" ht="13.5" thickTop="1" thickBot="1"/>
    <row r="19266" s="32" customFormat="1" ht="13.5" thickTop="1" thickBot="1"/>
    <row r="19267" s="32" customFormat="1" ht="13.5" thickTop="1" thickBot="1"/>
    <row r="19268" s="32" customFormat="1" ht="13.5" thickTop="1" thickBot="1"/>
    <row r="19269" s="32" customFormat="1" ht="13.5" thickTop="1" thickBot="1"/>
    <row r="19270" s="32" customFormat="1" ht="13.5" thickTop="1" thickBot="1"/>
    <row r="19271" s="32" customFormat="1" ht="13.5" thickTop="1" thickBot="1"/>
    <row r="19272" s="32" customFormat="1" ht="13.5" thickTop="1" thickBot="1"/>
    <row r="19273" s="32" customFormat="1" ht="13.5" thickTop="1" thickBot="1"/>
    <row r="19274" s="32" customFormat="1" ht="13.5" thickTop="1" thickBot="1"/>
    <row r="19275" s="32" customFormat="1" ht="13.5" thickTop="1" thickBot="1"/>
    <row r="19276" s="32" customFormat="1" ht="13.5" thickTop="1" thickBot="1"/>
    <row r="19277" s="32" customFormat="1" ht="13.5" thickTop="1" thickBot="1"/>
    <row r="19278" s="32" customFormat="1" ht="13.5" thickTop="1" thickBot="1"/>
    <row r="19279" s="32" customFormat="1" ht="13.5" thickTop="1" thickBot="1"/>
    <row r="19280" s="32" customFormat="1" ht="13.5" thickTop="1" thickBot="1"/>
    <row r="19281" s="32" customFormat="1" ht="13.5" thickTop="1" thickBot="1"/>
    <row r="19282" s="32" customFormat="1" ht="13.5" thickTop="1" thickBot="1"/>
    <row r="19283" s="32" customFormat="1" ht="13.5" thickTop="1" thickBot="1"/>
    <row r="19284" s="32" customFormat="1" ht="13.5" thickTop="1" thickBot="1"/>
    <row r="19285" s="32" customFormat="1" ht="13.5" thickTop="1" thickBot="1"/>
    <row r="19286" s="32" customFormat="1" ht="13.5" thickTop="1" thickBot="1"/>
    <row r="19287" s="32" customFormat="1" ht="13.5" thickTop="1" thickBot="1"/>
    <row r="19288" s="32" customFormat="1" ht="13.5" thickTop="1" thickBot="1"/>
    <row r="19289" s="32" customFormat="1" ht="13.5" thickTop="1" thickBot="1"/>
    <row r="19290" s="32" customFormat="1" ht="13.5" thickTop="1" thickBot="1"/>
    <row r="19291" s="32" customFormat="1" ht="13.5" thickTop="1" thickBot="1"/>
    <row r="19292" s="32" customFormat="1" ht="13.5" thickTop="1" thickBot="1"/>
    <row r="19293" s="32" customFormat="1" ht="13.5" thickTop="1" thickBot="1"/>
    <row r="19294" s="32" customFormat="1" ht="13.5" thickTop="1" thickBot="1"/>
    <row r="19295" s="32" customFormat="1" ht="13.5" thickTop="1" thickBot="1"/>
    <row r="19296" s="32" customFormat="1" ht="13.5" thickTop="1" thickBot="1"/>
    <row r="19297" s="32" customFormat="1" ht="13.5" thickTop="1" thickBot="1"/>
    <row r="19298" s="32" customFormat="1" ht="13.5" thickTop="1" thickBot="1"/>
    <row r="19299" s="32" customFormat="1" ht="13.5" thickTop="1" thickBot="1"/>
    <row r="19300" s="32" customFormat="1" ht="13.5" thickTop="1" thickBot="1"/>
    <row r="19301" s="32" customFormat="1" ht="13.5" thickTop="1" thickBot="1"/>
    <row r="19302" s="32" customFormat="1" ht="13.5" thickTop="1" thickBot="1"/>
    <row r="19303" s="32" customFormat="1" ht="13.5" thickTop="1" thickBot="1"/>
    <row r="19304" s="32" customFormat="1" ht="13.5" thickTop="1" thickBot="1"/>
    <row r="19305" s="32" customFormat="1" ht="13.5" thickTop="1" thickBot="1"/>
    <row r="19306" s="32" customFormat="1" ht="13.5" thickTop="1" thickBot="1"/>
    <row r="19307" s="32" customFormat="1" ht="13.5" thickTop="1" thickBot="1"/>
    <row r="19308" s="32" customFormat="1" ht="13.5" thickTop="1" thickBot="1"/>
    <row r="19309" s="32" customFormat="1" ht="13.5" thickTop="1" thickBot="1"/>
    <row r="19310" s="32" customFormat="1" ht="13.5" thickTop="1" thickBot="1"/>
    <row r="19311" s="32" customFormat="1" ht="13.5" thickTop="1" thickBot="1"/>
    <row r="19312" s="32" customFormat="1" ht="13.5" thickTop="1" thickBot="1"/>
    <row r="19313" s="32" customFormat="1" ht="13.5" thickTop="1" thickBot="1"/>
    <row r="19314" s="32" customFormat="1" ht="13.5" thickTop="1" thickBot="1"/>
    <row r="19315" s="32" customFormat="1" ht="13.5" thickTop="1" thickBot="1"/>
    <row r="19316" s="32" customFormat="1" ht="13.5" thickTop="1" thickBot="1"/>
    <row r="19317" s="32" customFormat="1" ht="13.5" thickTop="1" thickBot="1"/>
    <row r="19318" s="32" customFormat="1" ht="13" thickTop="1"/>
    <row r="19319" s="32" customFormat="1"/>
    <row r="19320" s="32" customFormat="1"/>
    <row r="19321" s="32" customFormat="1"/>
    <row r="19322" s="32" customFormat="1"/>
    <row r="19323" s="32" customFormat="1"/>
    <row r="19324" s="32" customFormat="1"/>
    <row r="19325" s="32" customFormat="1"/>
    <row r="19326" s="32" customFormat="1"/>
    <row r="19327" s="32" customFormat="1"/>
    <row r="19328" s="32" customFormat="1"/>
    <row r="19329" s="32" customFormat="1"/>
    <row r="19330" s="32" customFormat="1"/>
    <row r="19331" s="32" customFormat="1" ht="13" thickBot="1"/>
    <row r="19332" s="32" customFormat="1" ht="13.5" thickTop="1" thickBot="1"/>
    <row r="19333" s="32" customFormat="1" ht="13.5" thickTop="1" thickBot="1"/>
    <row r="19334" s="32" customFormat="1" ht="13.5" thickTop="1" thickBot="1"/>
    <row r="19335" s="32" customFormat="1" ht="13.5" thickTop="1" thickBot="1"/>
    <row r="19336" s="32" customFormat="1" ht="13.5" thickTop="1" thickBot="1"/>
    <row r="19337" s="32" customFormat="1" ht="13.5" thickTop="1" thickBot="1"/>
    <row r="19338" s="32" customFormat="1" ht="13.5" thickTop="1" thickBot="1"/>
    <row r="19339" s="32" customFormat="1" ht="13.5" thickTop="1" thickBot="1"/>
    <row r="19340" s="32" customFormat="1" ht="13.5" thickTop="1" thickBot="1"/>
    <row r="19341" s="32" customFormat="1" ht="13.5" thickTop="1" thickBot="1"/>
    <row r="19342" s="32" customFormat="1" ht="13.5" thickTop="1" thickBot="1"/>
    <row r="19343" s="32" customFormat="1" ht="13.5" thickTop="1" thickBot="1"/>
    <row r="19344" s="32" customFormat="1" ht="13.5" thickTop="1" thickBot="1"/>
    <row r="19345" s="32" customFormat="1" ht="13.5" thickTop="1" thickBot="1"/>
    <row r="19346" s="32" customFormat="1" ht="13.5" thickTop="1" thickBot="1"/>
    <row r="19347" s="32" customFormat="1" ht="13.5" thickTop="1" thickBot="1"/>
    <row r="19348" s="32" customFormat="1" ht="13.5" thickTop="1" thickBot="1"/>
    <row r="19349" s="32" customFormat="1" ht="13.5" thickTop="1" thickBot="1"/>
    <row r="19350" s="32" customFormat="1" ht="13.5" thickTop="1" thickBot="1"/>
    <row r="19351" s="32" customFormat="1" ht="13.5" thickTop="1" thickBot="1"/>
    <row r="19352" s="32" customFormat="1" ht="13.5" thickTop="1" thickBot="1"/>
    <row r="19353" s="32" customFormat="1" ht="13.5" thickTop="1" thickBot="1"/>
    <row r="19354" s="32" customFormat="1" ht="13.5" thickTop="1" thickBot="1"/>
    <row r="19355" s="32" customFormat="1" ht="13.5" thickTop="1" thickBot="1"/>
    <row r="19356" s="32" customFormat="1" ht="13.5" thickTop="1" thickBot="1"/>
    <row r="19357" s="32" customFormat="1" ht="13.5" thickTop="1" thickBot="1"/>
    <row r="19358" s="32" customFormat="1" ht="13.5" thickTop="1" thickBot="1"/>
    <row r="19359" s="32" customFormat="1" ht="13.5" thickTop="1" thickBot="1"/>
    <row r="19360" s="32" customFormat="1" ht="13.5" thickTop="1" thickBot="1"/>
    <row r="19361" s="32" customFormat="1" ht="13.5" thickTop="1" thickBot="1"/>
    <row r="19362" s="32" customFormat="1" ht="13.5" thickTop="1" thickBot="1"/>
    <row r="19363" s="32" customFormat="1" ht="13.5" thickTop="1" thickBot="1"/>
    <row r="19364" s="32" customFormat="1" ht="13.5" thickTop="1" thickBot="1"/>
    <row r="19365" s="32" customFormat="1" ht="13.5" thickTop="1" thickBot="1"/>
    <row r="19366" s="32" customFormat="1" ht="13.5" thickTop="1" thickBot="1"/>
    <row r="19367" s="32" customFormat="1" ht="13.5" thickTop="1" thickBot="1"/>
    <row r="19368" s="32" customFormat="1" ht="13.5" thickTop="1" thickBot="1"/>
    <row r="19369" s="32" customFormat="1" ht="13.5" thickTop="1" thickBot="1"/>
    <row r="19370" s="32" customFormat="1" ht="13.5" thickTop="1" thickBot="1"/>
    <row r="19371" s="32" customFormat="1" ht="13.5" thickTop="1" thickBot="1"/>
    <row r="19372" s="32" customFormat="1" ht="13.5" thickTop="1" thickBot="1"/>
    <row r="19373" s="32" customFormat="1" ht="13.5" thickTop="1" thickBot="1"/>
    <row r="19374" s="32" customFormat="1" ht="13.5" thickTop="1" thickBot="1"/>
    <row r="19375" s="32" customFormat="1" ht="13.5" thickTop="1" thickBot="1"/>
    <row r="19376" s="32" customFormat="1" ht="13.5" thickTop="1" thickBot="1"/>
    <row r="19377" s="32" customFormat="1" ht="13.5" thickTop="1" thickBot="1"/>
    <row r="19378" s="32" customFormat="1" ht="13.5" thickTop="1" thickBot="1"/>
    <row r="19379" s="32" customFormat="1" ht="13.5" thickTop="1" thickBot="1"/>
    <row r="19380" s="32" customFormat="1" ht="13.5" thickTop="1" thickBot="1"/>
    <row r="19381" s="32" customFormat="1" ht="13.5" thickTop="1" thickBot="1"/>
    <row r="19382" s="32" customFormat="1" ht="13.5" thickTop="1" thickBot="1"/>
    <row r="19383" s="32" customFormat="1" ht="13.5" thickTop="1" thickBot="1"/>
    <row r="19384" s="32" customFormat="1" ht="13.5" thickTop="1" thickBot="1"/>
    <row r="19385" s="32" customFormat="1" ht="13.5" thickTop="1" thickBot="1"/>
    <row r="19386" s="32" customFormat="1" ht="13.5" thickTop="1" thickBot="1"/>
    <row r="19387" s="32" customFormat="1" ht="13.5" thickTop="1" thickBot="1"/>
    <row r="19388" s="32" customFormat="1" ht="13" thickTop="1"/>
    <row r="19389" s="32" customFormat="1"/>
    <row r="19390" s="32" customFormat="1"/>
    <row r="19391" s="32" customFormat="1"/>
    <row r="19392" s="32" customFormat="1"/>
    <row r="19393" s="32" customFormat="1"/>
    <row r="19394" s="32" customFormat="1"/>
    <row r="19395" s="32" customFormat="1"/>
    <row r="19396" s="32" customFormat="1"/>
    <row r="19397" s="32" customFormat="1"/>
    <row r="19398" s="32" customFormat="1"/>
    <row r="19399" s="32" customFormat="1"/>
    <row r="19400" s="32" customFormat="1"/>
    <row r="19401" s="32" customFormat="1" ht="13" thickBot="1"/>
    <row r="19402" s="32" customFormat="1" ht="13.5" thickTop="1" thickBot="1"/>
    <row r="19403" s="32" customFormat="1" ht="13.5" thickTop="1" thickBot="1"/>
    <row r="19404" s="32" customFormat="1" ht="13.5" thickTop="1" thickBot="1"/>
    <row r="19405" s="32" customFormat="1" ht="13.5" thickTop="1" thickBot="1"/>
    <row r="19406" s="32" customFormat="1" ht="13.5" thickTop="1" thickBot="1"/>
    <row r="19407" s="32" customFormat="1" ht="13.5" thickTop="1" thickBot="1"/>
    <row r="19408" s="32" customFormat="1" ht="13.5" thickTop="1" thickBot="1"/>
    <row r="19409" s="32" customFormat="1" ht="13.5" thickTop="1" thickBot="1"/>
    <row r="19410" s="32" customFormat="1" ht="13.5" thickTop="1" thickBot="1"/>
    <row r="19411" s="32" customFormat="1" ht="13.5" thickTop="1" thickBot="1"/>
    <row r="19412" s="32" customFormat="1" ht="13.5" thickTop="1" thickBot="1"/>
    <row r="19413" s="32" customFormat="1" ht="13.5" thickTop="1" thickBot="1"/>
    <row r="19414" s="32" customFormat="1" ht="13.5" thickTop="1" thickBot="1"/>
    <row r="19415" s="32" customFormat="1" ht="13.5" thickTop="1" thickBot="1"/>
    <row r="19416" s="32" customFormat="1" ht="13.5" thickTop="1" thickBot="1"/>
    <row r="19417" s="32" customFormat="1" ht="13.5" thickTop="1" thickBot="1"/>
    <row r="19418" s="32" customFormat="1" ht="13.5" thickTop="1" thickBot="1"/>
    <row r="19419" s="32" customFormat="1" ht="13.5" thickTop="1" thickBot="1"/>
    <row r="19420" s="32" customFormat="1" ht="13.5" thickTop="1" thickBot="1"/>
    <row r="19421" s="32" customFormat="1" ht="13.5" thickTop="1" thickBot="1"/>
    <row r="19422" s="32" customFormat="1" ht="13.5" thickTop="1" thickBot="1"/>
    <row r="19423" s="32" customFormat="1" ht="13.5" thickTop="1" thickBot="1"/>
    <row r="19424" s="32" customFormat="1" ht="13.5" thickTop="1" thickBot="1"/>
    <row r="19425" s="32" customFormat="1" ht="13.5" thickTop="1" thickBot="1"/>
    <row r="19426" s="32" customFormat="1" ht="13.5" thickTop="1" thickBot="1"/>
    <row r="19427" s="32" customFormat="1" ht="13.5" thickTop="1" thickBot="1"/>
    <row r="19428" s="32" customFormat="1" ht="13.5" thickTop="1" thickBot="1"/>
    <row r="19429" s="32" customFormat="1" ht="13.5" thickTop="1" thickBot="1"/>
    <row r="19430" s="32" customFormat="1" ht="13.5" thickTop="1" thickBot="1"/>
    <row r="19431" s="32" customFormat="1" ht="13.5" thickTop="1" thickBot="1"/>
    <row r="19432" s="32" customFormat="1" ht="13.5" thickTop="1" thickBot="1"/>
    <row r="19433" s="32" customFormat="1" ht="13.5" thickTop="1" thickBot="1"/>
    <row r="19434" s="32" customFormat="1" ht="13.5" thickTop="1" thickBot="1"/>
    <row r="19435" s="32" customFormat="1" ht="13.5" thickTop="1" thickBot="1"/>
    <row r="19436" s="32" customFormat="1" ht="13.5" thickTop="1" thickBot="1"/>
    <row r="19437" s="32" customFormat="1" ht="13.5" thickTop="1" thickBot="1"/>
    <row r="19438" s="32" customFormat="1" ht="13.5" thickTop="1" thickBot="1"/>
    <row r="19439" s="32" customFormat="1" ht="13.5" thickTop="1" thickBot="1"/>
    <row r="19440" s="32" customFormat="1" ht="13.5" thickTop="1" thickBot="1"/>
    <row r="19441" s="32" customFormat="1" ht="13.5" thickTop="1" thickBot="1"/>
    <row r="19442" s="32" customFormat="1" ht="13.5" thickTop="1" thickBot="1"/>
    <row r="19443" s="32" customFormat="1" ht="13.5" thickTop="1" thickBot="1"/>
    <row r="19444" s="32" customFormat="1" ht="13.5" thickTop="1" thickBot="1"/>
    <row r="19445" s="32" customFormat="1" ht="13.5" thickTop="1" thickBot="1"/>
    <row r="19446" s="32" customFormat="1" ht="13.5" thickTop="1" thickBot="1"/>
    <row r="19447" s="32" customFormat="1" ht="13.5" thickTop="1" thickBot="1"/>
    <row r="19448" s="32" customFormat="1" ht="13.5" thickTop="1" thickBot="1"/>
    <row r="19449" s="32" customFormat="1" ht="13.5" thickTop="1" thickBot="1"/>
    <row r="19450" s="32" customFormat="1" ht="13.5" thickTop="1" thickBot="1"/>
    <row r="19451" s="32" customFormat="1" ht="13.5" thickTop="1" thickBot="1"/>
    <row r="19452" s="32" customFormat="1" ht="13.5" thickTop="1" thickBot="1"/>
    <row r="19453" s="32" customFormat="1" ht="13.5" thickTop="1" thickBot="1"/>
    <row r="19454" s="32" customFormat="1" ht="13.5" thickTop="1" thickBot="1"/>
    <row r="19455" s="32" customFormat="1" ht="13.5" thickTop="1" thickBot="1"/>
    <row r="19456" s="32" customFormat="1" ht="13.5" thickTop="1" thickBot="1"/>
    <row r="19457" s="32" customFormat="1" ht="13.5" thickTop="1" thickBot="1"/>
    <row r="19458" s="32" customFormat="1" ht="13" thickTop="1"/>
    <row r="19459" s="32" customFormat="1"/>
    <row r="19460" s="32" customFormat="1"/>
    <row r="19461" s="32" customFormat="1"/>
    <row r="19462" s="32" customFormat="1"/>
    <row r="19463" s="32" customFormat="1"/>
    <row r="19464" s="32" customFormat="1"/>
    <row r="19465" s="32" customFormat="1"/>
    <row r="19466" s="32" customFormat="1"/>
    <row r="19467" s="32" customFormat="1"/>
    <row r="19468" s="32" customFormat="1"/>
    <row r="19469" s="32" customFormat="1"/>
    <row r="19470" s="32" customFormat="1"/>
    <row r="19471" s="32" customFormat="1" ht="13" thickBot="1"/>
    <row r="19472" s="32" customFormat="1" ht="13.5" thickTop="1" thickBot="1"/>
    <row r="19473" s="32" customFormat="1" ht="13.5" thickTop="1" thickBot="1"/>
    <row r="19474" s="32" customFormat="1" ht="13.5" thickTop="1" thickBot="1"/>
    <row r="19475" s="32" customFormat="1" ht="13.5" thickTop="1" thickBot="1"/>
    <row r="19476" s="32" customFormat="1" ht="13.5" thickTop="1" thickBot="1"/>
    <row r="19477" s="32" customFormat="1" ht="13.5" thickTop="1" thickBot="1"/>
    <row r="19478" s="32" customFormat="1" ht="13.5" thickTop="1" thickBot="1"/>
    <row r="19479" s="32" customFormat="1" ht="13.5" thickTop="1" thickBot="1"/>
    <row r="19480" s="32" customFormat="1" ht="13.5" thickTop="1" thickBot="1"/>
    <row r="19481" s="32" customFormat="1" ht="13.5" thickTop="1" thickBot="1"/>
    <row r="19482" s="32" customFormat="1" ht="13.5" thickTop="1" thickBot="1"/>
    <row r="19483" s="32" customFormat="1" ht="13.5" thickTop="1" thickBot="1"/>
    <row r="19484" s="32" customFormat="1" ht="13.5" thickTop="1" thickBot="1"/>
    <row r="19485" s="32" customFormat="1" ht="13.5" thickTop="1" thickBot="1"/>
    <row r="19486" s="32" customFormat="1" ht="13.5" thickTop="1" thickBot="1"/>
    <row r="19487" s="32" customFormat="1" ht="13.5" thickTop="1" thickBot="1"/>
    <row r="19488" s="32" customFormat="1" ht="13.5" thickTop="1" thickBot="1"/>
    <row r="19489" s="32" customFormat="1" ht="13.5" thickTop="1" thickBot="1"/>
    <row r="19490" s="32" customFormat="1" ht="13.5" thickTop="1" thickBot="1"/>
    <row r="19491" s="32" customFormat="1" ht="13.5" thickTop="1" thickBot="1"/>
    <row r="19492" s="32" customFormat="1" ht="13.5" thickTop="1" thickBot="1"/>
    <row r="19493" s="32" customFormat="1" ht="13.5" thickTop="1" thickBot="1"/>
    <row r="19494" s="32" customFormat="1" ht="13.5" thickTop="1" thickBot="1"/>
    <row r="19495" s="32" customFormat="1" ht="13.5" thickTop="1" thickBot="1"/>
    <row r="19496" s="32" customFormat="1" ht="13.5" thickTop="1" thickBot="1"/>
    <row r="19497" s="32" customFormat="1" ht="13.5" thickTop="1" thickBot="1"/>
    <row r="19498" s="32" customFormat="1" ht="13.5" thickTop="1" thickBot="1"/>
    <row r="19499" s="32" customFormat="1" ht="13.5" thickTop="1" thickBot="1"/>
    <row r="19500" s="32" customFormat="1" ht="13.5" thickTop="1" thickBot="1"/>
    <row r="19501" s="32" customFormat="1" ht="13.5" thickTop="1" thickBot="1"/>
    <row r="19502" s="32" customFormat="1" ht="13.5" thickTop="1" thickBot="1"/>
    <row r="19503" s="32" customFormat="1" ht="13.5" thickTop="1" thickBot="1"/>
    <row r="19504" s="32" customFormat="1" ht="13.5" thickTop="1" thickBot="1"/>
    <row r="19505" s="32" customFormat="1" ht="13.5" thickTop="1" thickBot="1"/>
    <row r="19506" s="32" customFormat="1" ht="13.5" thickTop="1" thickBot="1"/>
    <row r="19507" s="32" customFormat="1" ht="13.5" thickTop="1" thickBot="1"/>
    <row r="19508" s="32" customFormat="1" ht="13.5" thickTop="1" thickBot="1"/>
    <row r="19509" s="32" customFormat="1" ht="13.5" thickTop="1" thickBot="1"/>
    <row r="19510" s="32" customFormat="1" ht="13.5" thickTop="1" thickBot="1"/>
    <row r="19511" s="32" customFormat="1" ht="13.5" thickTop="1" thickBot="1"/>
    <row r="19512" s="32" customFormat="1" ht="13.5" thickTop="1" thickBot="1"/>
    <row r="19513" s="32" customFormat="1" ht="13.5" thickTop="1" thickBot="1"/>
    <row r="19514" s="32" customFormat="1" ht="13.5" thickTop="1" thickBot="1"/>
    <row r="19515" s="32" customFormat="1" ht="13.5" thickTop="1" thickBot="1"/>
    <row r="19516" s="32" customFormat="1" ht="13.5" thickTop="1" thickBot="1"/>
    <row r="19517" s="32" customFormat="1" ht="13.5" thickTop="1" thickBot="1"/>
    <row r="19518" s="32" customFormat="1" ht="13.5" thickTop="1" thickBot="1"/>
    <row r="19519" s="32" customFormat="1" ht="13.5" thickTop="1" thickBot="1"/>
    <row r="19520" s="32" customFormat="1" ht="13.5" thickTop="1" thickBot="1"/>
    <row r="19521" s="32" customFormat="1" ht="13.5" thickTop="1" thickBot="1"/>
    <row r="19522" s="32" customFormat="1" ht="13.5" thickTop="1" thickBot="1"/>
    <row r="19523" s="32" customFormat="1" ht="13.5" thickTop="1" thickBot="1"/>
    <row r="19524" s="32" customFormat="1" ht="13.5" thickTop="1" thickBot="1"/>
    <row r="19525" s="32" customFormat="1" ht="13.5" thickTop="1" thickBot="1"/>
    <row r="19526" s="32" customFormat="1" ht="13.5" thickTop="1" thickBot="1"/>
    <row r="19527" s="32" customFormat="1" ht="13.5" thickTop="1" thickBot="1"/>
    <row r="19528" s="32" customFormat="1" ht="13" thickTop="1"/>
    <row r="19529" s="32" customFormat="1"/>
    <row r="19530" s="32" customFormat="1"/>
    <row r="19531" s="32" customFormat="1"/>
    <row r="19532" s="32" customFormat="1"/>
    <row r="19533" s="32" customFormat="1"/>
    <row r="19534" s="32" customFormat="1"/>
    <row r="19535" s="32" customFormat="1"/>
    <row r="19536" s="32" customFormat="1"/>
    <row r="19537" s="32" customFormat="1"/>
    <row r="19538" s="32" customFormat="1"/>
    <row r="19539" s="32" customFormat="1"/>
    <row r="19540" s="32" customFormat="1"/>
    <row r="19541" s="32" customFormat="1" ht="13" thickBot="1"/>
    <row r="19542" s="32" customFormat="1" ht="13.5" thickTop="1" thickBot="1"/>
    <row r="19543" s="32" customFormat="1" ht="13.5" thickTop="1" thickBot="1"/>
    <row r="19544" s="32" customFormat="1" ht="13.5" thickTop="1" thickBot="1"/>
    <row r="19545" s="32" customFormat="1" ht="13.5" thickTop="1" thickBot="1"/>
    <row r="19546" s="32" customFormat="1" ht="13.5" thickTop="1" thickBot="1"/>
    <row r="19547" s="32" customFormat="1" ht="13.5" thickTop="1" thickBot="1"/>
    <row r="19548" s="32" customFormat="1" ht="13.5" thickTop="1" thickBot="1"/>
    <row r="19549" s="32" customFormat="1" ht="13.5" thickTop="1" thickBot="1"/>
    <row r="19550" s="32" customFormat="1" ht="13.5" thickTop="1" thickBot="1"/>
    <row r="19551" s="32" customFormat="1" ht="13.5" thickTop="1" thickBot="1"/>
    <row r="19552" s="32" customFormat="1" ht="13.5" thickTop="1" thickBot="1"/>
    <row r="19553" s="32" customFormat="1" ht="13.5" thickTop="1" thickBot="1"/>
    <row r="19554" s="32" customFormat="1" ht="13.5" thickTop="1" thickBot="1"/>
    <row r="19555" s="32" customFormat="1" ht="13.5" thickTop="1" thickBot="1"/>
    <row r="19556" s="32" customFormat="1" ht="13.5" thickTop="1" thickBot="1"/>
    <row r="19557" s="32" customFormat="1" ht="13.5" thickTop="1" thickBot="1"/>
    <row r="19558" s="32" customFormat="1" ht="13.5" thickTop="1" thickBot="1"/>
    <row r="19559" s="32" customFormat="1" ht="13.5" thickTop="1" thickBot="1"/>
    <row r="19560" s="32" customFormat="1" ht="13.5" thickTop="1" thickBot="1"/>
    <row r="19561" s="32" customFormat="1" ht="13.5" thickTop="1" thickBot="1"/>
    <row r="19562" s="32" customFormat="1" ht="13.5" thickTop="1" thickBot="1"/>
    <row r="19563" s="32" customFormat="1" ht="13.5" thickTop="1" thickBot="1"/>
    <row r="19564" s="32" customFormat="1" ht="13.5" thickTop="1" thickBot="1"/>
    <row r="19565" s="32" customFormat="1" ht="13.5" thickTop="1" thickBot="1"/>
    <row r="19566" s="32" customFormat="1" ht="13.5" thickTop="1" thickBot="1"/>
    <row r="19567" s="32" customFormat="1" ht="13.5" thickTop="1" thickBot="1"/>
    <row r="19568" s="32" customFormat="1" ht="13.5" thickTop="1" thickBot="1"/>
    <row r="19569" s="32" customFormat="1" ht="13.5" thickTop="1" thickBot="1"/>
    <row r="19570" s="32" customFormat="1" ht="13.5" thickTop="1" thickBot="1"/>
    <row r="19571" s="32" customFormat="1" ht="13.5" thickTop="1" thickBot="1"/>
    <row r="19572" s="32" customFormat="1" ht="13.5" thickTop="1" thickBot="1"/>
    <row r="19573" s="32" customFormat="1" ht="13.5" thickTop="1" thickBot="1"/>
    <row r="19574" s="32" customFormat="1" ht="13.5" thickTop="1" thickBot="1"/>
    <row r="19575" s="32" customFormat="1" ht="13.5" thickTop="1" thickBot="1"/>
    <row r="19576" s="32" customFormat="1" ht="13.5" thickTop="1" thickBot="1"/>
    <row r="19577" s="32" customFormat="1" ht="13.5" thickTop="1" thickBot="1"/>
    <row r="19578" s="32" customFormat="1" ht="13.5" thickTop="1" thickBot="1"/>
    <row r="19579" s="32" customFormat="1" ht="13.5" thickTop="1" thickBot="1"/>
    <row r="19580" s="32" customFormat="1" ht="13.5" thickTop="1" thickBot="1"/>
    <row r="19581" s="32" customFormat="1" ht="13.5" thickTop="1" thickBot="1"/>
    <row r="19582" s="32" customFormat="1" ht="13.5" thickTop="1" thickBot="1"/>
    <row r="19583" s="32" customFormat="1" ht="13.5" thickTop="1" thickBot="1"/>
    <row r="19584" s="32" customFormat="1" ht="13.5" thickTop="1" thickBot="1"/>
    <row r="19585" s="32" customFormat="1" ht="13.5" thickTop="1" thickBot="1"/>
    <row r="19586" s="32" customFormat="1" ht="13.5" thickTop="1" thickBot="1"/>
    <row r="19587" s="32" customFormat="1" ht="13.5" thickTop="1" thickBot="1"/>
    <row r="19588" s="32" customFormat="1" ht="13.5" thickTop="1" thickBot="1"/>
    <row r="19589" s="32" customFormat="1" ht="13.5" thickTop="1" thickBot="1"/>
    <row r="19590" s="32" customFormat="1" ht="13.5" thickTop="1" thickBot="1"/>
    <row r="19591" s="32" customFormat="1" ht="13.5" thickTop="1" thickBot="1"/>
    <row r="19592" s="32" customFormat="1" ht="13.5" thickTop="1" thickBot="1"/>
    <row r="19593" s="32" customFormat="1" ht="13.5" thickTop="1" thickBot="1"/>
    <row r="19594" s="32" customFormat="1" ht="13.5" thickTop="1" thickBot="1"/>
    <row r="19595" s="32" customFormat="1" ht="13.5" thickTop="1" thickBot="1"/>
    <row r="19596" s="32" customFormat="1" ht="13.5" thickTop="1" thickBot="1"/>
    <row r="19597" s="32" customFormat="1" ht="13.5" thickTop="1" thickBot="1"/>
    <row r="19598" s="32" customFormat="1" ht="13" thickTop="1"/>
    <row r="19599" s="32" customFormat="1"/>
    <row r="19600" s="32" customFormat="1"/>
    <row r="19601" s="32" customFormat="1"/>
    <row r="19602" s="32" customFormat="1"/>
    <row r="19603" s="32" customFormat="1"/>
    <row r="19604" s="32" customFormat="1"/>
    <row r="19605" s="32" customFormat="1"/>
    <row r="19606" s="32" customFormat="1"/>
    <row r="19607" s="32" customFormat="1"/>
    <row r="19608" s="32" customFormat="1"/>
    <row r="19609" s="32" customFormat="1"/>
    <row r="19610" s="32" customFormat="1"/>
    <row r="19611" s="32" customFormat="1" ht="13" thickBot="1"/>
    <row r="19612" s="32" customFormat="1" ht="13.5" thickTop="1" thickBot="1"/>
    <row r="19613" s="32" customFormat="1" ht="13.5" thickTop="1" thickBot="1"/>
    <row r="19614" s="32" customFormat="1" ht="13.5" thickTop="1" thickBot="1"/>
    <row r="19615" s="32" customFormat="1" ht="13.5" thickTop="1" thickBot="1"/>
    <row r="19616" s="32" customFormat="1" ht="13.5" thickTop="1" thickBot="1"/>
    <row r="19617" s="32" customFormat="1" ht="13.5" thickTop="1" thickBot="1"/>
    <row r="19618" s="32" customFormat="1" ht="13.5" thickTop="1" thickBot="1"/>
    <row r="19619" s="32" customFormat="1" ht="13.5" thickTop="1" thickBot="1"/>
    <row r="19620" s="32" customFormat="1" ht="13.5" thickTop="1" thickBot="1"/>
    <row r="19621" s="32" customFormat="1" ht="13.5" thickTop="1" thickBot="1"/>
    <row r="19622" s="32" customFormat="1" ht="13.5" thickTop="1" thickBot="1"/>
    <row r="19623" s="32" customFormat="1" ht="13.5" thickTop="1" thickBot="1"/>
    <row r="19624" s="32" customFormat="1" ht="13.5" thickTop="1" thickBot="1"/>
    <row r="19625" s="32" customFormat="1" ht="13.5" thickTop="1" thickBot="1"/>
    <row r="19626" s="32" customFormat="1" ht="13.5" thickTop="1" thickBot="1"/>
    <row r="19627" s="32" customFormat="1" ht="13.5" thickTop="1" thickBot="1"/>
    <row r="19628" s="32" customFormat="1" ht="13.5" thickTop="1" thickBot="1"/>
    <row r="19629" s="32" customFormat="1" ht="13.5" thickTop="1" thickBot="1"/>
    <row r="19630" s="32" customFormat="1" ht="13.5" thickTop="1" thickBot="1"/>
    <row r="19631" s="32" customFormat="1" ht="13.5" thickTop="1" thickBot="1"/>
    <row r="19632" s="32" customFormat="1" ht="13.5" thickTop="1" thickBot="1"/>
    <row r="19633" s="32" customFormat="1" ht="13.5" thickTop="1" thickBot="1"/>
    <row r="19634" s="32" customFormat="1" ht="13.5" thickTop="1" thickBot="1"/>
    <row r="19635" s="32" customFormat="1" ht="13.5" thickTop="1" thickBot="1"/>
    <row r="19636" s="32" customFormat="1" ht="13.5" thickTop="1" thickBot="1"/>
    <row r="19637" s="32" customFormat="1" ht="13.5" thickTop="1" thickBot="1"/>
    <row r="19638" s="32" customFormat="1" ht="13.5" thickTop="1" thickBot="1"/>
    <row r="19639" s="32" customFormat="1" ht="13.5" thickTop="1" thickBot="1"/>
    <row r="19640" s="32" customFormat="1" ht="13.5" thickTop="1" thickBot="1"/>
    <row r="19641" s="32" customFormat="1" ht="13.5" thickTop="1" thickBot="1"/>
    <row r="19642" s="32" customFormat="1" ht="13.5" thickTop="1" thickBot="1"/>
    <row r="19643" s="32" customFormat="1" ht="13.5" thickTop="1" thickBot="1"/>
    <row r="19644" s="32" customFormat="1" ht="13.5" thickTop="1" thickBot="1"/>
    <row r="19645" s="32" customFormat="1" ht="13.5" thickTop="1" thickBot="1"/>
    <row r="19646" s="32" customFormat="1" ht="13.5" thickTop="1" thickBot="1"/>
    <row r="19647" s="32" customFormat="1" ht="13.5" thickTop="1" thickBot="1"/>
    <row r="19648" s="32" customFormat="1" ht="13.5" thickTop="1" thickBot="1"/>
    <row r="19649" s="32" customFormat="1" ht="13.5" thickTop="1" thickBot="1"/>
    <row r="19650" s="32" customFormat="1" ht="13.5" thickTop="1" thickBot="1"/>
    <row r="19651" s="32" customFormat="1" ht="13.5" thickTop="1" thickBot="1"/>
    <row r="19652" s="32" customFormat="1" ht="13.5" thickTop="1" thickBot="1"/>
    <row r="19653" s="32" customFormat="1" ht="13.5" thickTop="1" thickBot="1"/>
    <row r="19654" s="32" customFormat="1" ht="13.5" thickTop="1" thickBot="1"/>
    <row r="19655" s="32" customFormat="1" ht="13.5" thickTop="1" thickBot="1"/>
    <row r="19656" s="32" customFormat="1" ht="13.5" thickTop="1" thickBot="1"/>
    <row r="19657" s="32" customFormat="1" ht="13.5" thickTop="1" thickBot="1"/>
    <row r="19658" s="32" customFormat="1" ht="13.5" thickTop="1" thickBot="1"/>
    <row r="19659" s="32" customFormat="1" ht="13.5" thickTop="1" thickBot="1"/>
    <row r="19660" s="32" customFormat="1" ht="13.5" thickTop="1" thickBot="1"/>
    <row r="19661" s="32" customFormat="1" ht="13.5" thickTop="1" thickBot="1"/>
    <row r="19662" s="32" customFormat="1" ht="13.5" thickTop="1" thickBot="1"/>
    <row r="19663" s="32" customFormat="1" ht="13.5" thickTop="1" thickBot="1"/>
    <row r="19664" s="32" customFormat="1" ht="13.5" thickTop="1" thickBot="1"/>
    <row r="19665" s="32" customFormat="1" ht="13.5" thickTop="1" thickBot="1"/>
    <row r="19666" s="32" customFormat="1" ht="13.5" thickTop="1" thickBot="1"/>
    <row r="19667" s="32" customFormat="1" ht="13.5" thickTop="1" thickBot="1"/>
    <row r="19668" s="32" customFormat="1" ht="13" thickTop="1"/>
    <row r="19669" s="32" customFormat="1"/>
    <row r="19670" s="32" customFormat="1"/>
    <row r="19671" s="32" customFormat="1"/>
    <row r="19672" s="32" customFormat="1"/>
    <row r="19673" s="32" customFormat="1"/>
    <row r="19674" s="32" customFormat="1"/>
    <row r="19675" s="32" customFormat="1"/>
    <row r="19676" s="32" customFormat="1"/>
    <row r="19677" s="32" customFormat="1"/>
    <row r="19678" s="32" customFormat="1"/>
    <row r="19679" s="32" customFormat="1"/>
    <row r="19680" s="32" customFormat="1"/>
    <row r="19681" s="32" customFormat="1" ht="13" thickBot="1"/>
    <row r="19682" s="32" customFormat="1" ht="13.5" thickTop="1" thickBot="1"/>
    <row r="19683" s="32" customFormat="1" ht="13.5" thickTop="1" thickBot="1"/>
    <row r="19684" s="32" customFormat="1" ht="13.5" thickTop="1" thickBot="1"/>
    <row r="19685" s="32" customFormat="1" ht="13.5" thickTop="1" thickBot="1"/>
    <row r="19686" s="32" customFormat="1" ht="13.5" thickTop="1" thickBot="1"/>
    <row r="19687" s="32" customFormat="1" ht="13.5" thickTop="1" thickBot="1"/>
    <row r="19688" s="32" customFormat="1" ht="13.5" thickTop="1" thickBot="1"/>
    <row r="19689" s="32" customFormat="1" ht="13.5" thickTop="1" thickBot="1"/>
    <row r="19690" s="32" customFormat="1" ht="13.5" thickTop="1" thickBot="1"/>
    <row r="19691" s="32" customFormat="1" ht="13.5" thickTop="1" thickBot="1"/>
    <row r="19692" s="32" customFormat="1" ht="13.5" thickTop="1" thickBot="1"/>
    <row r="19693" s="32" customFormat="1" ht="13.5" thickTop="1" thickBot="1"/>
    <row r="19694" s="32" customFormat="1" ht="13.5" thickTop="1" thickBot="1"/>
    <row r="19695" s="32" customFormat="1" ht="13.5" thickTop="1" thickBot="1"/>
    <row r="19696" s="32" customFormat="1" ht="13.5" thickTop="1" thickBot="1"/>
    <row r="19697" s="32" customFormat="1" ht="13.5" thickTop="1" thickBot="1"/>
    <row r="19698" s="32" customFormat="1" ht="13.5" thickTop="1" thickBot="1"/>
    <row r="19699" s="32" customFormat="1" ht="13.5" thickTop="1" thickBot="1"/>
    <row r="19700" s="32" customFormat="1" ht="13.5" thickTop="1" thickBot="1"/>
    <row r="19701" s="32" customFormat="1" ht="13.5" thickTop="1" thickBot="1"/>
    <row r="19702" s="32" customFormat="1" ht="13.5" thickTop="1" thickBot="1"/>
    <row r="19703" s="32" customFormat="1" ht="13.5" thickTop="1" thickBot="1"/>
    <row r="19704" s="32" customFormat="1" ht="13.5" thickTop="1" thickBot="1"/>
    <row r="19705" s="32" customFormat="1" ht="13.5" thickTop="1" thickBot="1"/>
    <row r="19706" s="32" customFormat="1" ht="13.5" thickTop="1" thickBot="1"/>
    <row r="19707" s="32" customFormat="1" ht="13.5" thickTop="1" thickBot="1"/>
    <row r="19708" s="32" customFormat="1" ht="13.5" thickTop="1" thickBot="1"/>
    <row r="19709" s="32" customFormat="1" ht="13.5" thickTop="1" thickBot="1"/>
    <row r="19710" s="32" customFormat="1" ht="13.5" thickTop="1" thickBot="1"/>
    <row r="19711" s="32" customFormat="1" ht="13.5" thickTop="1" thickBot="1"/>
    <row r="19712" s="32" customFormat="1" ht="13.5" thickTop="1" thickBot="1"/>
    <row r="19713" s="32" customFormat="1" ht="13.5" thickTop="1" thickBot="1"/>
    <row r="19714" s="32" customFormat="1" ht="13.5" thickTop="1" thickBot="1"/>
    <row r="19715" s="32" customFormat="1" ht="13.5" thickTop="1" thickBot="1"/>
    <row r="19716" s="32" customFormat="1" ht="13.5" thickTop="1" thickBot="1"/>
    <row r="19717" s="32" customFormat="1" ht="13.5" thickTop="1" thickBot="1"/>
    <row r="19718" s="32" customFormat="1" ht="13.5" thickTop="1" thickBot="1"/>
    <row r="19719" s="32" customFormat="1" ht="13.5" thickTop="1" thickBot="1"/>
    <row r="19720" s="32" customFormat="1" ht="13.5" thickTop="1" thickBot="1"/>
    <row r="19721" s="32" customFormat="1" ht="13.5" thickTop="1" thickBot="1"/>
    <row r="19722" s="32" customFormat="1" ht="13.5" thickTop="1" thickBot="1"/>
    <row r="19723" s="32" customFormat="1" ht="13.5" thickTop="1" thickBot="1"/>
    <row r="19724" s="32" customFormat="1" ht="13.5" thickTop="1" thickBot="1"/>
    <row r="19725" s="32" customFormat="1" ht="13.5" thickTop="1" thickBot="1"/>
    <row r="19726" s="32" customFormat="1" ht="13.5" thickTop="1" thickBot="1"/>
    <row r="19727" s="32" customFormat="1" ht="13.5" thickTop="1" thickBot="1"/>
    <row r="19728" s="32" customFormat="1" ht="13.5" thickTop="1" thickBot="1"/>
    <row r="19729" s="32" customFormat="1" ht="13.5" thickTop="1" thickBot="1"/>
    <row r="19730" s="32" customFormat="1" ht="13.5" thickTop="1" thickBot="1"/>
    <row r="19731" s="32" customFormat="1" ht="13.5" thickTop="1" thickBot="1"/>
    <row r="19732" s="32" customFormat="1" ht="13.5" thickTop="1" thickBot="1"/>
    <row r="19733" s="32" customFormat="1" ht="13.5" thickTop="1" thickBot="1"/>
    <row r="19734" s="32" customFormat="1" ht="13.5" thickTop="1" thickBot="1"/>
    <row r="19735" s="32" customFormat="1" ht="13.5" thickTop="1" thickBot="1"/>
    <row r="19736" s="32" customFormat="1" ht="13.5" thickTop="1" thickBot="1"/>
    <row r="19737" s="32" customFormat="1" ht="13.5" thickTop="1" thickBot="1"/>
    <row r="19738" s="32" customFormat="1" ht="13" thickTop="1"/>
    <row r="19739" s="32" customFormat="1"/>
    <row r="19740" s="32" customFormat="1"/>
    <row r="19741" s="32" customFormat="1"/>
    <row r="19742" s="32" customFormat="1"/>
    <row r="19743" s="32" customFormat="1"/>
    <row r="19744" s="32" customFormat="1"/>
    <row r="19745" s="32" customFormat="1"/>
    <row r="19746" s="32" customFormat="1"/>
    <row r="19747" s="32" customFormat="1"/>
    <row r="19748" s="32" customFormat="1"/>
    <row r="19749" s="32" customFormat="1"/>
    <row r="19750" s="32" customFormat="1"/>
    <row r="19751" s="32" customFormat="1" ht="13" thickBot="1"/>
    <row r="19752" s="32" customFormat="1" ht="13.5" thickTop="1" thickBot="1"/>
    <row r="19753" s="32" customFormat="1" ht="13.5" thickTop="1" thickBot="1"/>
    <row r="19754" s="32" customFormat="1" ht="13.5" thickTop="1" thickBot="1"/>
    <row r="19755" s="32" customFormat="1" ht="13.5" thickTop="1" thickBot="1"/>
    <row r="19756" s="32" customFormat="1" ht="13.5" thickTop="1" thickBot="1"/>
    <row r="19757" s="32" customFormat="1" ht="13.5" thickTop="1" thickBot="1"/>
    <row r="19758" s="32" customFormat="1" ht="13.5" thickTop="1" thickBot="1"/>
    <row r="19759" s="32" customFormat="1" ht="13.5" thickTop="1" thickBot="1"/>
    <row r="19760" s="32" customFormat="1" ht="13.5" thickTop="1" thickBot="1"/>
    <row r="19761" s="32" customFormat="1" ht="13.5" thickTop="1" thickBot="1"/>
    <row r="19762" s="32" customFormat="1" ht="13.5" thickTop="1" thickBot="1"/>
    <row r="19763" s="32" customFormat="1" ht="13.5" thickTop="1" thickBot="1"/>
    <row r="19764" s="32" customFormat="1" ht="13.5" thickTop="1" thickBot="1"/>
    <row r="19765" s="32" customFormat="1" ht="13.5" thickTop="1" thickBot="1"/>
    <row r="19766" s="32" customFormat="1" ht="13.5" thickTop="1" thickBot="1"/>
    <row r="19767" s="32" customFormat="1" ht="13.5" thickTop="1" thickBot="1"/>
    <row r="19768" s="32" customFormat="1" ht="13.5" thickTop="1" thickBot="1"/>
    <row r="19769" s="32" customFormat="1" ht="13.5" thickTop="1" thickBot="1"/>
    <row r="19770" s="32" customFormat="1" ht="13.5" thickTop="1" thickBot="1"/>
    <row r="19771" s="32" customFormat="1" ht="13.5" thickTop="1" thickBot="1"/>
    <row r="19772" s="32" customFormat="1" ht="13.5" thickTop="1" thickBot="1"/>
    <row r="19773" s="32" customFormat="1" ht="13.5" thickTop="1" thickBot="1"/>
    <row r="19774" s="32" customFormat="1" ht="13.5" thickTop="1" thickBot="1"/>
    <row r="19775" s="32" customFormat="1" ht="13.5" thickTop="1" thickBot="1"/>
    <row r="19776" s="32" customFormat="1" ht="13.5" thickTop="1" thickBot="1"/>
    <row r="19777" s="32" customFormat="1" ht="13.5" thickTop="1" thickBot="1"/>
    <row r="19778" s="32" customFormat="1" ht="13.5" thickTop="1" thickBot="1"/>
    <row r="19779" s="32" customFormat="1" ht="13.5" thickTop="1" thickBot="1"/>
    <row r="19780" s="32" customFormat="1" ht="13.5" thickTop="1" thickBot="1"/>
    <row r="19781" s="32" customFormat="1" ht="13.5" thickTop="1" thickBot="1"/>
    <row r="19782" s="32" customFormat="1" ht="13.5" thickTop="1" thickBot="1"/>
    <row r="19783" s="32" customFormat="1" ht="13.5" thickTop="1" thickBot="1"/>
    <row r="19784" s="32" customFormat="1" ht="13.5" thickTop="1" thickBot="1"/>
    <row r="19785" s="32" customFormat="1" ht="13.5" thickTop="1" thickBot="1"/>
    <row r="19786" s="32" customFormat="1" ht="13.5" thickTop="1" thickBot="1"/>
    <row r="19787" s="32" customFormat="1" ht="13.5" thickTop="1" thickBot="1"/>
    <row r="19788" s="32" customFormat="1" ht="13.5" thickTop="1" thickBot="1"/>
    <row r="19789" s="32" customFormat="1" ht="13.5" thickTop="1" thickBot="1"/>
    <row r="19790" s="32" customFormat="1" ht="13.5" thickTop="1" thickBot="1"/>
    <row r="19791" s="32" customFormat="1" ht="13.5" thickTop="1" thickBot="1"/>
    <row r="19792" s="32" customFormat="1" ht="13.5" thickTop="1" thickBot="1"/>
    <row r="19793" s="32" customFormat="1" ht="13.5" thickTop="1" thickBot="1"/>
    <row r="19794" s="32" customFormat="1" ht="13.5" thickTop="1" thickBot="1"/>
    <row r="19795" s="32" customFormat="1" ht="13.5" thickTop="1" thickBot="1"/>
    <row r="19796" s="32" customFormat="1" ht="13.5" thickTop="1" thickBot="1"/>
    <row r="19797" s="32" customFormat="1" ht="13.5" thickTop="1" thickBot="1"/>
    <row r="19798" s="32" customFormat="1" ht="13.5" thickTop="1" thickBot="1"/>
    <row r="19799" s="32" customFormat="1" ht="13.5" thickTop="1" thickBot="1"/>
    <row r="19800" s="32" customFormat="1" ht="13.5" thickTop="1" thickBot="1"/>
    <row r="19801" s="32" customFormat="1" ht="13.5" thickTop="1" thickBot="1"/>
    <row r="19802" s="32" customFormat="1" ht="13.5" thickTop="1" thickBot="1"/>
    <row r="19803" s="32" customFormat="1" ht="13.5" thickTop="1" thickBot="1"/>
    <row r="19804" s="32" customFormat="1" ht="13.5" thickTop="1" thickBot="1"/>
    <row r="19805" s="32" customFormat="1" ht="13.5" thickTop="1" thickBot="1"/>
    <row r="19806" s="32" customFormat="1" ht="13.5" thickTop="1" thickBot="1"/>
    <row r="19807" s="32" customFormat="1" ht="13.5" thickTop="1" thickBot="1"/>
    <row r="19808" s="32" customFormat="1" ht="13" thickTop="1"/>
    <row r="19809" s="32" customFormat="1"/>
    <row r="19810" s="32" customFormat="1"/>
    <row r="19811" s="32" customFormat="1"/>
    <row r="19812" s="32" customFormat="1"/>
    <row r="19813" s="32" customFormat="1"/>
    <row r="19814" s="32" customFormat="1"/>
    <row r="19815" s="32" customFormat="1"/>
    <row r="19816" s="32" customFormat="1"/>
    <row r="19817" s="32" customFormat="1"/>
    <row r="19818" s="32" customFormat="1"/>
    <row r="19819" s="32" customFormat="1"/>
    <row r="19820" s="32" customFormat="1"/>
    <row r="19821" s="32" customFormat="1" ht="13" thickBot="1"/>
    <row r="19822" s="32" customFormat="1" ht="13.5" thickTop="1" thickBot="1"/>
    <row r="19823" s="32" customFormat="1" ht="13.5" thickTop="1" thickBot="1"/>
    <row r="19824" s="32" customFormat="1" ht="13.5" thickTop="1" thickBot="1"/>
    <row r="19825" s="32" customFormat="1" ht="13.5" thickTop="1" thickBot="1"/>
    <row r="19826" s="32" customFormat="1" ht="13.5" thickTop="1" thickBot="1"/>
    <row r="19827" s="32" customFormat="1" ht="13.5" thickTop="1" thickBot="1"/>
    <row r="19828" s="32" customFormat="1" ht="13.5" thickTop="1" thickBot="1"/>
    <row r="19829" s="32" customFormat="1" ht="13.5" thickTop="1" thickBot="1"/>
    <row r="19830" s="32" customFormat="1" ht="13.5" thickTop="1" thickBot="1"/>
    <row r="19831" s="32" customFormat="1" ht="13.5" thickTop="1" thickBot="1"/>
    <row r="19832" s="32" customFormat="1" ht="13.5" thickTop="1" thickBot="1"/>
    <row r="19833" s="32" customFormat="1" ht="13.5" thickTop="1" thickBot="1"/>
    <row r="19834" s="32" customFormat="1" ht="13.5" thickTop="1" thickBot="1"/>
    <row r="19835" s="32" customFormat="1" ht="13.5" thickTop="1" thickBot="1"/>
    <row r="19836" s="32" customFormat="1" ht="13.5" thickTop="1" thickBot="1"/>
    <row r="19837" s="32" customFormat="1" ht="13.5" thickTop="1" thickBot="1"/>
    <row r="19838" s="32" customFormat="1" ht="13.5" thickTop="1" thickBot="1"/>
    <row r="19839" s="32" customFormat="1" ht="13.5" thickTop="1" thickBot="1"/>
    <row r="19840" s="32" customFormat="1" ht="13.5" thickTop="1" thickBot="1"/>
    <row r="19841" s="32" customFormat="1" ht="13.5" thickTop="1" thickBot="1"/>
    <row r="19842" s="32" customFormat="1" ht="13.5" thickTop="1" thickBot="1"/>
    <row r="19843" s="32" customFormat="1" ht="13.5" thickTop="1" thickBot="1"/>
    <row r="19844" s="32" customFormat="1" ht="13.5" thickTop="1" thickBot="1"/>
    <row r="19845" s="32" customFormat="1" ht="13.5" thickTop="1" thickBot="1"/>
    <row r="19846" s="32" customFormat="1" ht="13.5" thickTop="1" thickBot="1"/>
    <row r="19847" s="32" customFormat="1" ht="13.5" thickTop="1" thickBot="1"/>
    <row r="19848" s="32" customFormat="1" ht="13.5" thickTop="1" thickBot="1"/>
    <row r="19849" s="32" customFormat="1" ht="13.5" thickTop="1" thickBot="1"/>
    <row r="19850" s="32" customFormat="1" ht="13.5" thickTop="1" thickBot="1"/>
    <row r="19851" s="32" customFormat="1" ht="13.5" thickTop="1" thickBot="1"/>
    <row r="19852" s="32" customFormat="1" ht="13.5" thickTop="1" thickBot="1"/>
    <row r="19853" s="32" customFormat="1" ht="13.5" thickTop="1" thickBot="1"/>
    <row r="19854" s="32" customFormat="1" ht="13.5" thickTop="1" thickBot="1"/>
    <row r="19855" s="32" customFormat="1" ht="13.5" thickTop="1" thickBot="1"/>
    <row r="19856" s="32" customFormat="1" ht="13.5" thickTop="1" thickBot="1"/>
    <row r="19857" s="32" customFormat="1" ht="13.5" thickTop="1" thickBot="1"/>
    <row r="19858" s="32" customFormat="1" ht="13.5" thickTop="1" thickBot="1"/>
    <row r="19859" s="32" customFormat="1" ht="13.5" thickTop="1" thickBot="1"/>
    <row r="19860" s="32" customFormat="1" ht="13.5" thickTop="1" thickBot="1"/>
    <row r="19861" s="32" customFormat="1" ht="13.5" thickTop="1" thickBot="1"/>
    <row r="19862" s="32" customFormat="1" ht="13.5" thickTop="1" thickBot="1"/>
    <row r="19863" s="32" customFormat="1" ht="13.5" thickTop="1" thickBot="1"/>
    <row r="19864" s="32" customFormat="1" ht="13.5" thickTop="1" thickBot="1"/>
    <row r="19865" s="32" customFormat="1" ht="13.5" thickTop="1" thickBot="1"/>
    <row r="19866" s="32" customFormat="1" ht="13.5" thickTop="1" thickBot="1"/>
    <row r="19867" s="32" customFormat="1" ht="13.5" thickTop="1" thickBot="1"/>
    <row r="19868" s="32" customFormat="1" ht="13.5" thickTop="1" thickBot="1"/>
    <row r="19869" s="32" customFormat="1" ht="13.5" thickTop="1" thickBot="1"/>
    <row r="19870" s="32" customFormat="1" ht="13.5" thickTop="1" thickBot="1"/>
    <row r="19871" s="32" customFormat="1" ht="13.5" thickTop="1" thickBot="1"/>
    <row r="19872" s="32" customFormat="1" ht="13.5" thickTop="1" thickBot="1"/>
    <row r="19873" s="32" customFormat="1" ht="13.5" thickTop="1" thickBot="1"/>
    <row r="19874" s="32" customFormat="1" ht="13.5" thickTop="1" thickBot="1"/>
    <row r="19875" s="32" customFormat="1" ht="13.5" thickTop="1" thickBot="1"/>
    <row r="19876" s="32" customFormat="1" ht="13.5" thickTop="1" thickBot="1"/>
    <row r="19877" s="32" customFormat="1" ht="13.5" thickTop="1" thickBot="1"/>
    <row r="19878" s="32" customFormat="1" ht="13" thickTop="1"/>
    <row r="19879" s="32" customFormat="1"/>
    <row r="19880" s="32" customFormat="1"/>
    <row r="19881" s="32" customFormat="1"/>
    <row r="19882" s="32" customFormat="1"/>
    <row r="19883" s="32" customFormat="1"/>
    <row r="19884" s="32" customFormat="1"/>
    <row r="19885" s="32" customFormat="1"/>
    <row r="19886" s="32" customFormat="1"/>
    <row r="19887" s="32" customFormat="1"/>
    <row r="19888" s="32" customFormat="1"/>
    <row r="19889" s="32" customFormat="1"/>
    <row r="19890" s="32" customFormat="1"/>
    <row r="19891" s="32" customFormat="1" ht="13" thickBot="1"/>
    <row r="19892" s="32" customFormat="1" ht="13.5" thickTop="1" thickBot="1"/>
    <row r="19893" s="32" customFormat="1" ht="13.5" thickTop="1" thickBot="1"/>
    <row r="19894" s="32" customFormat="1" ht="13.5" thickTop="1" thickBot="1"/>
    <row r="19895" s="32" customFormat="1" ht="13.5" thickTop="1" thickBot="1"/>
    <row r="19896" s="32" customFormat="1" ht="13.5" thickTop="1" thickBot="1"/>
    <row r="19897" s="32" customFormat="1" ht="13.5" thickTop="1" thickBot="1"/>
    <row r="19898" s="32" customFormat="1" ht="13.5" thickTop="1" thickBot="1"/>
    <row r="19899" s="32" customFormat="1" ht="13.5" thickTop="1" thickBot="1"/>
    <row r="19900" s="32" customFormat="1" ht="13.5" thickTop="1" thickBot="1"/>
    <row r="19901" s="32" customFormat="1" ht="13.5" thickTop="1" thickBot="1"/>
    <row r="19902" s="32" customFormat="1" ht="13.5" thickTop="1" thickBot="1"/>
    <row r="19903" s="32" customFormat="1" ht="13.5" thickTop="1" thickBot="1"/>
    <row r="19904" s="32" customFormat="1" ht="13.5" thickTop="1" thickBot="1"/>
    <row r="19905" s="32" customFormat="1" ht="13.5" thickTop="1" thickBot="1"/>
    <row r="19906" s="32" customFormat="1" ht="13.5" thickTop="1" thickBot="1"/>
    <row r="19907" s="32" customFormat="1" ht="13.5" thickTop="1" thickBot="1"/>
    <row r="19908" s="32" customFormat="1" ht="13.5" thickTop="1" thickBot="1"/>
    <row r="19909" s="32" customFormat="1" ht="13.5" thickTop="1" thickBot="1"/>
    <row r="19910" s="32" customFormat="1" ht="13.5" thickTop="1" thickBot="1"/>
    <row r="19911" s="32" customFormat="1" ht="13.5" thickTop="1" thickBot="1"/>
    <row r="19912" s="32" customFormat="1" ht="13.5" thickTop="1" thickBot="1"/>
    <row r="19913" s="32" customFormat="1" ht="13.5" thickTop="1" thickBot="1"/>
    <row r="19914" s="32" customFormat="1" ht="13.5" thickTop="1" thickBot="1"/>
    <row r="19915" s="32" customFormat="1" ht="13.5" thickTop="1" thickBot="1"/>
    <row r="19916" s="32" customFormat="1" ht="13.5" thickTop="1" thickBot="1"/>
    <row r="19917" s="32" customFormat="1" ht="13.5" thickTop="1" thickBot="1"/>
    <row r="19918" s="32" customFormat="1" ht="13.5" thickTop="1" thickBot="1"/>
    <row r="19919" s="32" customFormat="1" ht="13.5" thickTop="1" thickBot="1"/>
    <row r="19920" s="32" customFormat="1" ht="13.5" thickTop="1" thickBot="1"/>
    <row r="19921" s="32" customFormat="1" ht="13.5" thickTop="1" thickBot="1"/>
    <row r="19922" s="32" customFormat="1" ht="13.5" thickTop="1" thickBot="1"/>
    <row r="19923" s="32" customFormat="1" ht="13.5" thickTop="1" thickBot="1"/>
    <row r="19924" s="32" customFormat="1" ht="13.5" thickTop="1" thickBot="1"/>
    <row r="19925" s="32" customFormat="1" ht="13.5" thickTop="1" thickBot="1"/>
    <row r="19926" s="32" customFormat="1" ht="13.5" thickTop="1" thickBot="1"/>
    <row r="19927" s="32" customFormat="1" ht="13.5" thickTop="1" thickBot="1"/>
    <row r="19928" s="32" customFormat="1" ht="13.5" thickTop="1" thickBot="1"/>
    <row r="19929" s="32" customFormat="1" ht="13.5" thickTop="1" thickBot="1"/>
    <row r="19930" s="32" customFormat="1" ht="13.5" thickTop="1" thickBot="1"/>
    <row r="19931" s="32" customFormat="1" ht="13.5" thickTop="1" thickBot="1"/>
    <row r="19932" s="32" customFormat="1" ht="13.5" thickTop="1" thickBot="1"/>
    <row r="19933" s="32" customFormat="1" ht="13.5" thickTop="1" thickBot="1"/>
    <row r="19934" s="32" customFormat="1" ht="13.5" thickTop="1" thickBot="1"/>
    <row r="19935" s="32" customFormat="1" ht="13.5" thickTop="1" thickBot="1"/>
    <row r="19936" s="32" customFormat="1" ht="13.5" thickTop="1" thickBot="1"/>
    <row r="19937" s="32" customFormat="1" ht="13.5" thickTop="1" thickBot="1"/>
    <row r="19938" s="32" customFormat="1" ht="13.5" thickTop="1" thickBot="1"/>
    <row r="19939" s="32" customFormat="1" ht="13.5" thickTop="1" thickBot="1"/>
    <row r="19940" s="32" customFormat="1" ht="13.5" thickTop="1" thickBot="1"/>
    <row r="19941" s="32" customFormat="1" ht="13.5" thickTop="1" thickBot="1"/>
    <row r="19942" s="32" customFormat="1" ht="13.5" thickTop="1" thickBot="1"/>
    <row r="19943" s="32" customFormat="1" ht="13.5" thickTop="1" thickBot="1"/>
    <row r="19944" s="32" customFormat="1" ht="13.5" thickTop="1" thickBot="1"/>
    <row r="19945" s="32" customFormat="1" ht="13.5" thickTop="1" thickBot="1"/>
    <row r="19946" s="32" customFormat="1" ht="13.5" thickTop="1" thickBot="1"/>
    <row r="19947" s="32" customFormat="1" ht="13.5" thickTop="1" thickBot="1"/>
    <row r="19948" s="32" customFormat="1" ht="13" thickTop="1"/>
    <row r="19949" s="32" customFormat="1"/>
    <row r="19950" s="32" customFormat="1"/>
    <row r="19951" s="32" customFormat="1"/>
    <row r="19952" s="32" customFormat="1"/>
    <row r="19953" s="32" customFormat="1"/>
    <row r="19954" s="32" customFormat="1"/>
    <row r="19955" s="32" customFormat="1"/>
    <row r="19956" s="32" customFormat="1"/>
    <row r="19957" s="32" customFormat="1"/>
    <row r="19958" s="32" customFormat="1"/>
    <row r="19959" s="32" customFormat="1"/>
    <row r="19960" s="32" customFormat="1"/>
    <row r="19961" s="32" customFormat="1" ht="13" thickBot="1"/>
    <row r="19962" s="32" customFormat="1" ht="13.5" thickTop="1" thickBot="1"/>
    <row r="19963" s="32" customFormat="1" ht="13.5" thickTop="1" thickBot="1"/>
    <row r="19964" s="32" customFormat="1" ht="13.5" thickTop="1" thickBot="1"/>
    <row r="19965" s="32" customFormat="1" ht="13.5" thickTop="1" thickBot="1"/>
    <row r="19966" s="32" customFormat="1" ht="13.5" thickTop="1" thickBot="1"/>
    <row r="19967" s="32" customFormat="1" ht="13.5" thickTop="1" thickBot="1"/>
    <row r="19968" s="32" customFormat="1" ht="13.5" thickTop="1" thickBot="1"/>
    <row r="19969" s="32" customFormat="1" ht="13.5" thickTop="1" thickBot="1"/>
    <row r="19970" s="32" customFormat="1" ht="13.5" thickTop="1" thickBot="1"/>
    <row r="19971" s="32" customFormat="1" ht="13.5" thickTop="1" thickBot="1"/>
    <row r="19972" s="32" customFormat="1" ht="13.5" thickTop="1" thickBot="1"/>
    <row r="19973" s="32" customFormat="1" ht="13.5" thickTop="1" thickBot="1"/>
    <row r="19974" s="32" customFormat="1" ht="13.5" thickTop="1" thickBot="1"/>
    <row r="19975" s="32" customFormat="1" ht="13.5" thickTop="1" thickBot="1"/>
    <row r="19976" s="32" customFormat="1" ht="13.5" thickTop="1" thickBot="1"/>
    <row r="19977" s="32" customFormat="1" ht="13.5" thickTop="1" thickBot="1"/>
    <row r="19978" s="32" customFormat="1" ht="13.5" thickTop="1" thickBot="1"/>
    <row r="19979" s="32" customFormat="1" ht="13.5" thickTop="1" thickBot="1"/>
    <row r="19980" s="32" customFormat="1" ht="13.5" thickTop="1" thickBot="1"/>
    <row r="19981" s="32" customFormat="1" ht="13.5" thickTop="1" thickBot="1"/>
    <row r="19982" s="32" customFormat="1" ht="13.5" thickTop="1" thickBot="1"/>
    <row r="19983" s="32" customFormat="1" ht="13.5" thickTop="1" thickBot="1"/>
    <row r="19984" s="32" customFormat="1" ht="13.5" thickTop="1" thickBot="1"/>
    <row r="19985" s="32" customFormat="1" ht="13.5" thickTop="1" thickBot="1"/>
    <row r="19986" s="32" customFormat="1" ht="13.5" thickTop="1" thickBot="1"/>
    <row r="19987" s="32" customFormat="1" ht="13.5" thickTop="1" thickBot="1"/>
    <row r="19988" s="32" customFormat="1" ht="13.5" thickTop="1" thickBot="1"/>
    <row r="19989" s="32" customFormat="1" ht="13.5" thickTop="1" thickBot="1"/>
    <row r="19990" s="32" customFormat="1" ht="13.5" thickTop="1" thickBot="1"/>
    <row r="19991" s="32" customFormat="1" ht="13.5" thickTop="1" thickBot="1"/>
    <row r="19992" s="32" customFormat="1" ht="13.5" thickTop="1" thickBot="1"/>
    <row r="19993" s="32" customFormat="1" ht="13.5" thickTop="1" thickBot="1"/>
    <row r="19994" s="32" customFormat="1" ht="13.5" thickTop="1" thickBot="1"/>
    <row r="19995" s="32" customFormat="1" ht="13.5" thickTop="1" thickBot="1"/>
    <row r="19996" s="32" customFormat="1" ht="13.5" thickTop="1" thickBot="1"/>
    <row r="19997" s="32" customFormat="1" ht="13.5" thickTop="1" thickBot="1"/>
    <row r="19998" s="32" customFormat="1" ht="13.5" thickTop="1" thickBot="1"/>
    <row r="19999" s="32" customFormat="1" ht="13.5" thickTop="1" thickBot="1"/>
    <row r="20000" s="32" customFormat="1" ht="13.5" thickTop="1" thickBot="1"/>
    <row r="20001" s="32" customFormat="1" ht="13.5" thickTop="1" thickBot="1"/>
    <row r="20002" s="32" customFormat="1" ht="13.5" thickTop="1" thickBot="1"/>
    <row r="20003" s="32" customFormat="1" ht="13.5" thickTop="1" thickBot="1"/>
    <row r="20004" s="32" customFormat="1" ht="13.5" thickTop="1" thickBot="1"/>
    <row r="20005" s="32" customFormat="1" ht="13.5" thickTop="1" thickBot="1"/>
    <row r="20006" s="32" customFormat="1" ht="13.5" thickTop="1" thickBot="1"/>
    <row r="20007" s="32" customFormat="1" ht="13.5" thickTop="1" thickBot="1"/>
    <row r="20008" s="32" customFormat="1" ht="13.5" thickTop="1" thickBot="1"/>
    <row r="20009" s="32" customFormat="1" ht="13.5" thickTop="1" thickBot="1"/>
    <row r="20010" s="32" customFormat="1" ht="13.5" thickTop="1" thickBot="1"/>
    <row r="20011" s="32" customFormat="1" ht="13.5" thickTop="1" thickBot="1"/>
    <row r="20012" s="32" customFormat="1" ht="13.5" thickTop="1" thickBot="1"/>
    <row r="20013" s="32" customFormat="1" ht="13.5" thickTop="1" thickBot="1"/>
    <row r="20014" s="32" customFormat="1" ht="13.5" thickTop="1" thickBot="1"/>
    <row r="20015" s="32" customFormat="1" ht="13.5" thickTop="1" thickBot="1"/>
    <row r="20016" s="32" customFormat="1" ht="13.5" thickTop="1" thickBot="1"/>
    <row r="20017" s="32" customFormat="1" ht="13.5" thickTop="1" thickBot="1"/>
    <row r="20018" s="32" customFormat="1" ht="13" thickTop="1"/>
    <row r="20019" s="32" customFormat="1"/>
    <row r="20020" s="32" customFormat="1"/>
    <row r="20021" s="32" customFormat="1"/>
    <row r="20022" s="32" customFormat="1"/>
    <row r="20023" s="32" customFormat="1"/>
    <row r="20024" s="32" customFormat="1"/>
    <row r="20025" s="32" customFormat="1"/>
    <row r="20026" s="32" customFormat="1"/>
    <row r="20027" s="32" customFormat="1"/>
    <row r="20028" s="32" customFormat="1"/>
    <row r="20029" s="32" customFormat="1"/>
    <row r="20030" s="32" customFormat="1"/>
    <row r="20031" s="32" customFormat="1" ht="13" thickBot="1"/>
    <row r="20032" s="32" customFormat="1" ht="13.5" thickTop="1" thickBot="1"/>
    <row r="20033" s="32" customFormat="1" ht="13.5" thickTop="1" thickBot="1"/>
    <row r="20034" s="32" customFormat="1" ht="13.5" thickTop="1" thickBot="1"/>
    <row r="20035" s="32" customFormat="1" ht="13.5" thickTop="1" thickBot="1"/>
    <row r="20036" s="32" customFormat="1" ht="13.5" thickTop="1" thickBot="1"/>
    <row r="20037" s="32" customFormat="1" ht="13.5" thickTop="1" thickBot="1"/>
    <row r="20038" s="32" customFormat="1" ht="13.5" thickTop="1" thickBot="1"/>
    <row r="20039" s="32" customFormat="1" ht="13.5" thickTop="1" thickBot="1"/>
    <row r="20040" s="32" customFormat="1" ht="13.5" thickTop="1" thickBot="1"/>
    <row r="20041" s="32" customFormat="1" ht="13.5" thickTop="1" thickBot="1"/>
    <row r="20042" s="32" customFormat="1" ht="13.5" thickTop="1" thickBot="1"/>
    <row r="20043" s="32" customFormat="1" ht="13.5" thickTop="1" thickBot="1"/>
    <row r="20044" s="32" customFormat="1" ht="13.5" thickTop="1" thickBot="1"/>
    <row r="20045" s="32" customFormat="1" ht="13.5" thickTop="1" thickBot="1"/>
    <row r="20046" s="32" customFormat="1" ht="13.5" thickTop="1" thickBot="1"/>
    <row r="20047" s="32" customFormat="1" ht="13.5" thickTop="1" thickBot="1"/>
    <row r="20048" s="32" customFormat="1" ht="13.5" thickTop="1" thickBot="1"/>
    <row r="20049" s="32" customFormat="1" ht="13.5" thickTop="1" thickBot="1"/>
    <row r="20050" s="32" customFormat="1" ht="13.5" thickTop="1" thickBot="1"/>
    <row r="20051" s="32" customFormat="1" ht="13.5" thickTop="1" thickBot="1"/>
    <row r="20052" s="32" customFormat="1" ht="13.5" thickTop="1" thickBot="1"/>
    <row r="20053" s="32" customFormat="1" ht="13.5" thickTop="1" thickBot="1"/>
    <row r="20054" s="32" customFormat="1" ht="13.5" thickTop="1" thickBot="1"/>
    <row r="20055" s="32" customFormat="1" ht="13.5" thickTop="1" thickBot="1"/>
    <row r="20056" s="32" customFormat="1" ht="13.5" thickTop="1" thickBot="1"/>
    <row r="20057" s="32" customFormat="1" ht="13.5" thickTop="1" thickBot="1"/>
    <row r="20058" s="32" customFormat="1" ht="13.5" thickTop="1" thickBot="1"/>
    <row r="20059" s="32" customFormat="1" ht="13.5" thickTop="1" thickBot="1"/>
    <row r="20060" s="32" customFormat="1" ht="13.5" thickTop="1" thickBot="1"/>
    <row r="20061" s="32" customFormat="1" ht="13.5" thickTop="1" thickBot="1"/>
    <row r="20062" s="32" customFormat="1" ht="13.5" thickTop="1" thickBot="1"/>
    <row r="20063" s="32" customFormat="1" ht="13.5" thickTop="1" thickBot="1"/>
    <row r="20064" s="32" customFormat="1" ht="13.5" thickTop="1" thickBot="1"/>
    <row r="20065" s="32" customFormat="1" ht="13.5" thickTop="1" thickBot="1"/>
    <row r="20066" s="32" customFormat="1" ht="13.5" thickTop="1" thickBot="1"/>
    <row r="20067" s="32" customFormat="1" ht="13.5" thickTop="1" thickBot="1"/>
    <row r="20068" s="32" customFormat="1" ht="13.5" thickTop="1" thickBot="1"/>
    <row r="20069" s="32" customFormat="1" ht="13.5" thickTop="1" thickBot="1"/>
    <row r="20070" s="32" customFormat="1" ht="13.5" thickTop="1" thickBot="1"/>
    <row r="20071" s="32" customFormat="1" ht="13.5" thickTop="1" thickBot="1"/>
    <row r="20072" s="32" customFormat="1" ht="13.5" thickTop="1" thickBot="1"/>
    <row r="20073" s="32" customFormat="1" ht="13.5" thickTop="1" thickBot="1"/>
    <row r="20074" s="32" customFormat="1" ht="13.5" thickTop="1" thickBot="1"/>
    <row r="20075" s="32" customFormat="1" ht="13.5" thickTop="1" thickBot="1"/>
    <row r="20076" s="32" customFormat="1" ht="13.5" thickTop="1" thickBot="1"/>
    <row r="20077" s="32" customFormat="1" ht="13.5" thickTop="1" thickBot="1"/>
    <row r="20078" s="32" customFormat="1" ht="13.5" thickTop="1" thickBot="1"/>
    <row r="20079" s="32" customFormat="1" ht="13.5" thickTop="1" thickBot="1"/>
    <row r="20080" s="32" customFormat="1" ht="13.5" thickTop="1" thickBot="1"/>
    <row r="20081" s="32" customFormat="1" ht="13.5" thickTop="1" thickBot="1"/>
    <row r="20082" s="32" customFormat="1" ht="13.5" thickTop="1" thickBot="1"/>
    <row r="20083" s="32" customFormat="1" ht="13.5" thickTop="1" thickBot="1"/>
    <row r="20084" s="32" customFormat="1" ht="13.5" thickTop="1" thickBot="1"/>
    <row r="20085" s="32" customFormat="1" ht="13.5" thickTop="1" thickBot="1"/>
    <row r="20086" s="32" customFormat="1" ht="13.5" thickTop="1" thickBot="1"/>
    <row r="20087" s="32" customFormat="1" ht="13.5" thickTop="1" thickBot="1"/>
    <row r="20088" s="32" customFormat="1" ht="13" thickTop="1"/>
    <row r="20089" s="32" customFormat="1"/>
    <row r="20090" s="32" customFormat="1"/>
    <row r="20091" s="32" customFormat="1"/>
    <row r="20092" s="32" customFormat="1"/>
    <row r="20093" s="32" customFormat="1"/>
    <row r="20094" s="32" customFormat="1"/>
    <row r="20095" s="32" customFormat="1"/>
    <row r="20096" s="32" customFormat="1"/>
    <row r="20097" s="32" customFormat="1"/>
    <row r="20098" s="32" customFormat="1"/>
    <row r="20099" s="32" customFormat="1"/>
    <row r="20100" s="32" customFormat="1"/>
    <row r="20101" s="32" customFormat="1" ht="13" thickBot="1"/>
    <row r="20102" s="32" customFormat="1" ht="13.5" thickTop="1" thickBot="1"/>
    <row r="20103" s="32" customFormat="1" ht="13.5" thickTop="1" thickBot="1"/>
    <row r="20104" s="32" customFormat="1" ht="13.5" thickTop="1" thickBot="1"/>
    <row r="20105" s="32" customFormat="1" ht="13.5" thickTop="1" thickBot="1"/>
    <row r="20106" s="32" customFormat="1" ht="13.5" thickTop="1" thickBot="1"/>
    <row r="20107" s="32" customFormat="1" ht="13.5" thickTop="1" thickBot="1"/>
    <row r="20108" s="32" customFormat="1" ht="13.5" thickTop="1" thickBot="1"/>
    <row r="20109" s="32" customFormat="1" ht="13.5" thickTop="1" thickBot="1"/>
    <row r="20110" s="32" customFormat="1" ht="13.5" thickTop="1" thickBot="1"/>
    <row r="20111" s="32" customFormat="1" ht="13.5" thickTop="1" thickBot="1"/>
    <row r="20112" s="32" customFormat="1" ht="13.5" thickTop="1" thickBot="1"/>
    <row r="20113" s="32" customFormat="1" ht="13.5" thickTop="1" thickBot="1"/>
    <row r="20114" s="32" customFormat="1" ht="13.5" thickTop="1" thickBot="1"/>
    <row r="20115" s="32" customFormat="1" ht="13.5" thickTop="1" thickBot="1"/>
    <row r="20116" s="32" customFormat="1" ht="13.5" thickTop="1" thickBot="1"/>
    <row r="20117" s="32" customFormat="1" ht="13.5" thickTop="1" thickBot="1"/>
    <row r="20118" s="32" customFormat="1" ht="13.5" thickTop="1" thickBot="1"/>
    <row r="20119" s="32" customFormat="1" ht="13.5" thickTop="1" thickBot="1"/>
    <row r="20120" s="32" customFormat="1" ht="13.5" thickTop="1" thickBot="1"/>
    <row r="20121" s="32" customFormat="1" ht="13.5" thickTop="1" thickBot="1"/>
    <row r="20122" s="32" customFormat="1" ht="13.5" thickTop="1" thickBot="1"/>
    <row r="20123" s="32" customFormat="1" ht="13.5" thickTop="1" thickBot="1"/>
    <row r="20124" s="32" customFormat="1" ht="13.5" thickTop="1" thickBot="1"/>
    <row r="20125" s="32" customFormat="1" ht="13.5" thickTop="1" thickBot="1"/>
    <row r="20126" s="32" customFormat="1" ht="13.5" thickTop="1" thickBot="1"/>
    <row r="20127" s="32" customFormat="1" ht="13.5" thickTop="1" thickBot="1"/>
    <row r="20128" s="32" customFormat="1" ht="13.5" thickTop="1" thickBot="1"/>
    <row r="20129" s="32" customFormat="1" ht="13.5" thickTop="1" thickBot="1"/>
    <row r="20130" s="32" customFormat="1" ht="13.5" thickTop="1" thickBot="1"/>
    <row r="20131" s="32" customFormat="1" ht="13.5" thickTop="1" thickBot="1"/>
    <row r="20132" s="32" customFormat="1" ht="13.5" thickTop="1" thickBot="1"/>
    <row r="20133" s="32" customFormat="1" ht="13.5" thickTop="1" thickBot="1"/>
    <row r="20134" s="32" customFormat="1" ht="13.5" thickTop="1" thickBot="1"/>
    <row r="20135" s="32" customFormat="1" ht="13.5" thickTop="1" thickBot="1"/>
    <row r="20136" s="32" customFormat="1" ht="13.5" thickTop="1" thickBot="1"/>
    <row r="20137" s="32" customFormat="1" ht="13.5" thickTop="1" thickBot="1"/>
    <row r="20138" s="32" customFormat="1" ht="13.5" thickTop="1" thickBot="1"/>
    <row r="20139" s="32" customFormat="1" ht="13.5" thickTop="1" thickBot="1"/>
    <row r="20140" s="32" customFormat="1" ht="13.5" thickTop="1" thickBot="1"/>
    <row r="20141" s="32" customFormat="1" ht="13.5" thickTop="1" thickBot="1"/>
    <row r="20142" s="32" customFormat="1" ht="13.5" thickTop="1" thickBot="1"/>
    <row r="20143" s="32" customFormat="1" ht="13.5" thickTop="1" thickBot="1"/>
    <row r="20144" s="32" customFormat="1" ht="13.5" thickTop="1" thickBot="1"/>
    <row r="20145" s="32" customFormat="1" ht="13.5" thickTop="1" thickBot="1"/>
    <row r="20146" s="32" customFormat="1" ht="13.5" thickTop="1" thickBot="1"/>
    <row r="20147" s="32" customFormat="1" ht="13.5" thickTop="1" thickBot="1"/>
    <row r="20148" s="32" customFormat="1" ht="13.5" thickTop="1" thickBot="1"/>
    <row r="20149" s="32" customFormat="1" ht="13.5" thickTop="1" thickBot="1"/>
    <row r="20150" s="32" customFormat="1" ht="13.5" thickTop="1" thickBot="1"/>
    <row r="20151" s="32" customFormat="1" ht="13.5" thickTop="1" thickBot="1"/>
    <row r="20152" s="32" customFormat="1" ht="13.5" thickTop="1" thickBot="1"/>
    <row r="20153" s="32" customFormat="1" ht="13.5" thickTop="1" thickBot="1"/>
    <row r="20154" s="32" customFormat="1" ht="13.5" thickTop="1" thickBot="1"/>
    <row r="20155" s="32" customFormat="1" ht="13.5" thickTop="1" thickBot="1"/>
    <row r="20156" s="32" customFormat="1" ht="13.5" thickTop="1" thickBot="1"/>
    <row r="20157" s="32" customFormat="1" ht="13.5" thickTop="1" thickBot="1"/>
    <row r="20158" s="32" customFormat="1" ht="13" thickTop="1"/>
    <row r="20159" s="32" customFormat="1"/>
    <row r="20160" s="32" customFormat="1"/>
    <row r="20161" s="32" customFormat="1"/>
    <row r="20162" s="32" customFormat="1"/>
    <row r="20163" s="32" customFormat="1"/>
    <row r="20164" s="32" customFormat="1"/>
    <row r="20165" s="32" customFormat="1"/>
    <row r="20166" s="32" customFormat="1"/>
    <row r="20167" s="32" customFormat="1"/>
    <row r="20168" s="32" customFormat="1"/>
    <row r="20169" s="32" customFormat="1"/>
    <row r="20170" s="32" customFormat="1"/>
    <row r="20171" s="32" customFormat="1" ht="13" thickBot="1"/>
    <row r="20172" s="32" customFormat="1" ht="13.5" thickTop="1" thickBot="1"/>
    <row r="20173" s="32" customFormat="1" ht="13.5" thickTop="1" thickBot="1"/>
    <row r="20174" s="32" customFormat="1" ht="13.5" thickTop="1" thickBot="1"/>
    <row r="20175" s="32" customFormat="1" ht="13.5" thickTop="1" thickBot="1"/>
    <row r="20176" s="32" customFormat="1" ht="13.5" thickTop="1" thickBot="1"/>
    <row r="20177" s="32" customFormat="1" ht="13.5" thickTop="1" thickBot="1"/>
    <row r="20178" s="32" customFormat="1" ht="13.5" thickTop="1" thickBot="1"/>
    <row r="20179" s="32" customFormat="1" ht="13.5" thickTop="1" thickBot="1"/>
    <row r="20180" s="32" customFormat="1" ht="13.5" thickTop="1" thickBot="1"/>
    <row r="20181" s="32" customFormat="1" ht="13.5" thickTop="1" thickBot="1"/>
    <row r="20182" s="32" customFormat="1" ht="13.5" thickTop="1" thickBot="1"/>
    <row r="20183" s="32" customFormat="1" ht="13.5" thickTop="1" thickBot="1"/>
    <row r="20184" s="32" customFormat="1" ht="13.5" thickTop="1" thickBot="1"/>
    <row r="20185" s="32" customFormat="1" ht="13.5" thickTop="1" thickBot="1"/>
    <row r="20186" s="32" customFormat="1" ht="13.5" thickTop="1" thickBot="1"/>
    <row r="20187" s="32" customFormat="1" ht="13.5" thickTop="1" thickBot="1"/>
    <row r="20188" s="32" customFormat="1" ht="13.5" thickTop="1" thickBot="1"/>
    <row r="20189" s="32" customFormat="1" ht="13.5" thickTop="1" thickBot="1"/>
    <row r="20190" s="32" customFormat="1" ht="13.5" thickTop="1" thickBot="1"/>
    <row r="20191" s="32" customFormat="1" ht="13.5" thickTop="1" thickBot="1"/>
    <row r="20192" s="32" customFormat="1" ht="13.5" thickTop="1" thickBot="1"/>
    <row r="20193" s="32" customFormat="1" ht="13.5" thickTop="1" thickBot="1"/>
    <row r="20194" s="32" customFormat="1" ht="13.5" thickTop="1" thickBot="1"/>
    <row r="20195" s="32" customFormat="1" ht="13.5" thickTop="1" thickBot="1"/>
    <row r="20196" s="32" customFormat="1" ht="13.5" thickTop="1" thickBot="1"/>
    <row r="20197" s="32" customFormat="1" ht="13.5" thickTop="1" thickBot="1"/>
    <row r="20198" s="32" customFormat="1" ht="13.5" thickTop="1" thickBot="1"/>
    <row r="20199" s="32" customFormat="1" ht="13.5" thickTop="1" thickBot="1"/>
    <row r="20200" s="32" customFormat="1" ht="13.5" thickTop="1" thickBot="1"/>
    <row r="20201" s="32" customFormat="1" ht="13.5" thickTop="1" thickBot="1"/>
    <row r="20202" s="32" customFormat="1" ht="13.5" thickTop="1" thickBot="1"/>
    <row r="20203" s="32" customFormat="1" ht="13.5" thickTop="1" thickBot="1"/>
    <row r="20204" s="32" customFormat="1" ht="13.5" thickTop="1" thickBot="1"/>
    <row r="20205" s="32" customFormat="1" ht="13.5" thickTop="1" thickBot="1"/>
    <row r="20206" s="32" customFormat="1" ht="13.5" thickTop="1" thickBot="1"/>
    <row r="20207" s="32" customFormat="1" ht="13.5" thickTop="1" thickBot="1"/>
    <row r="20208" s="32" customFormat="1" ht="13.5" thickTop="1" thickBot="1"/>
    <row r="20209" s="32" customFormat="1" ht="13.5" thickTop="1" thickBot="1"/>
    <row r="20210" s="32" customFormat="1" ht="13.5" thickTop="1" thickBot="1"/>
    <row r="20211" s="32" customFormat="1" ht="13.5" thickTop="1" thickBot="1"/>
    <row r="20212" s="32" customFormat="1" ht="13.5" thickTop="1" thickBot="1"/>
    <row r="20213" s="32" customFormat="1" ht="13.5" thickTop="1" thickBot="1"/>
    <row r="20214" s="32" customFormat="1" ht="13.5" thickTop="1" thickBot="1"/>
    <row r="20215" s="32" customFormat="1" ht="13.5" thickTop="1" thickBot="1"/>
    <row r="20216" s="32" customFormat="1" ht="13.5" thickTop="1" thickBot="1"/>
    <row r="20217" s="32" customFormat="1" ht="13.5" thickTop="1" thickBot="1"/>
    <row r="20218" s="32" customFormat="1" ht="13.5" thickTop="1" thickBot="1"/>
    <row r="20219" s="32" customFormat="1" ht="13.5" thickTop="1" thickBot="1"/>
    <row r="20220" s="32" customFormat="1" ht="13.5" thickTop="1" thickBot="1"/>
    <row r="20221" s="32" customFormat="1" ht="13.5" thickTop="1" thickBot="1"/>
    <row r="20222" s="32" customFormat="1" ht="13.5" thickTop="1" thickBot="1"/>
    <row r="20223" s="32" customFormat="1" ht="13.5" thickTop="1" thickBot="1"/>
    <row r="20224" s="32" customFormat="1" ht="13.5" thickTop="1" thickBot="1"/>
    <row r="20225" s="32" customFormat="1" ht="13.5" thickTop="1" thickBot="1"/>
    <row r="20226" s="32" customFormat="1" ht="13.5" thickTop="1" thickBot="1"/>
    <row r="20227" s="32" customFormat="1" ht="13.5" thickTop="1" thickBot="1"/>
    <row r="20228" s="32" customFormat="1" ht="13" thickTop="1"/>
    <row r="20229" s="32" customFormat="1"/>
    <row r="20230" s="32" customFormat="1"/>
    <row r="20231" s="32" customFormat="1"/>
    <row r="20232" s="32" customFormat="1"/>
    <row r="20233" s="32" customFormat="1"/>
    <row r="20234" s="32" customFormat="1"/>
    <row r="20235" s="32" customFormat="1"/>
    <row r="20236" s="32" customFormat="1"/>
    <row r="20237" s="32" customFormat="1"/>
    <row r="20238" s="32" customFormat="1"/>
    <row r="20239" s="32" customFormat="1"/>
    <row r="20240" s="32" customFormat="1"/>
    <row r="20241" s="32" customFormat="1" ht="13" thickBot="1"/>
    <row r="20242" s="32" customFormat="1" ht="13.5" thickTop="1" thickBot="1"/>
    <row r="20243" s="32" customFormat="1" ht="13.5" thickTop="1" thickBot="1"/>
    <row r="20244" s="32" customFormat="1" ht="13.5" thickTop="1" thickBot="1"/>
    <row r="20245" s="32" customFormat="1" ht="13.5" thickTop="1" thickBot="1"/>
    <row r="20246" s="32" customFormat="1" ht="13.5" thickTop="1" thickBot="1"/>
    <row r="20247" s="32" customFormat="1" ht="13.5" thickTop="1" thickBot="1"/>
    <row r="20248" s="32" customFormat="1" ht="13.5" thickTop="1" thickBot="1"/>
    <row r="20249" s="32" customFormat="1" ht="13.5" thickTop="1" thickBot="1"/>
    <row r="20250" s="32" customFormat="1" ht="13.5" thickTop="1" thickBot="1"/>
    <row r="20251" s="32" customFormat="1" ht="13.5" thickTop="1" thickBot="1"/>
    <row r="20252" s="32" customFormat="1" ht="13.5" thickTop="1" thickBot="1"/>
    <row r="20253" s="32" customFormat="1" ht="13.5" thickTop="1" thickBot="1"/>
    <row r="20254" s="32" customFormat="1" ht="13.5" thickTop="1" thickBot="1"/>
    <row r="20255" s="32" customFormat="1" ht="13.5" thickTop="1" thickBot="1"/>
    <row r="20256" s="32" customFormat="1" ht="13.5" thickTop="1" thickBot="1"/>
    <row r="20257" s="32" customFormat="1" ht="13.5" thickTop="1" thickBot="1"/>
    <row r="20258" s="32" customFormat="1" ht="13.5" thickTop="1" thickBot="1"/>
    <row r="20259" s="32" customFormat="1" ht="13.5" thickTop="1" thickBot="1"/>
    <row r="20260" s="32" customFormat="1" ht="13.5" thickTop="1" thickBot="1"/>
    <row r="20261" s="32" customFormat="1" ht="13.5" thickTop="1" thickBot="1"/>
    <row r="20262" s="32" customFormat="1" ht="13.5" thickTop="1" thickBot="1"/>
    <row r="20263" s="32" customFormat="1" ht="13.5" thickTop="1" thickBot="1"/>
    <row r="20264" s="32" customFormat="1" ht="13.5" thickTop="1" thickBot="1"/>
    <row r="20265" s="32" customFormat="1" ht="13.5" thickTop="1" thickBot="1"/>
    <row r="20266" s="32" customFormat="1" ht="13.5" thickTop="1" thickBot="1"/>
    <row r="20267" s="32" customFormat="1" ht="13.5" thickTop="1" thickBot="1"/>
    <row r="20268" s="32" customFormat="1" ht="13.5" thickTop="1" thickBot="1"/>
    <row r="20269" s="32" customFormat="1" ht="13.5" thickTop="1" thickBot="1"/>
    <row r="20270" s="32" customFormat="1" ht="13.5" thickTop="1" thickBot="1"/>
    <row r="20271" s="32" customFormat="1" ht="13.5" thickTop="1" thickBot="1"/>
    <row r="20272" s="32" customFormat="1" ht="13.5" thickTop="1" thickBot="1"/>
    <row r="20273" s="32" customFormat="1" ht="13.5" thickTop="1" thickBot="1"/>
    <row r="20274" s="32" customFormat="1" ht="13.5" thickTop="1" thickBot="1"/>
    <row r="20275" s="32" customFormat="1" ht="13.5" thickTop="1" thickBot="1"/>
    <row r="20276" s="32" customFormat="1" ht="13.5" thickTop="1" thickBot="1"/>
    <row r="20277" s="32" customFormat="1" ht="13.5" thickTop="1" thickBot="1"/>
    <row r="20278" s="32" customFormat="1" ht="13.5" thickTop="1" thickBot="1"/>
    <row r="20279" s="32" customFormat="1" ht="13.5" thickTop="1" thickBot="1"/>
    <row r="20280" s="32" customFormat="1" ht="13.5" thickTop="1" thickBot="1"/>
    <row r="20281" s="32" customFormat="1" ht="13.5" thickTop="1" thickBot="1"/>
    <row r="20282" s="32" customFormat="1" ht="13.5" thickTop="1" thickBot="1"/>
    <row r="20283" s="32" customFormat="1" ht="13.5" thickTop="1" thickBot="1"/>
    <row r="20284" s="32" customFormat="1" ht="13.5" thickTop="1" thickBot="1"/>
    <row r="20285" s="32" customFormat="1" ht="13.5" thickTop="1" thickBot="1"/>
    <row r="20286" s="32" customFormat="1" ht="13.5" thickTop="1" thickBot="1"/>
    <row r="20287" s="32" customFormat="1" ht="13.5" thickTop="1" thickBot="1"/>
    <row r="20288" s="32" customFormat="1" ht="13.5" thickTop="1" thickBot="1"/>
    <row r="20289" s="32" customFormat="1" ht="13.5" thickTop="1" thickBot="1"/>
    <row r="20290" s="32" customFormat="1" ht="13.5" thickTop="1" thickBot="1"/>
    <row r="20291" s="32" customFormat="1" ht="13.5" thickTop="1" thickBot="1"/>
    <row r="20292" s="32" customFormat="1" ht="13.5" thickTop="1" thickBot="1"/>
    <row r="20293" s="32" customFormat="1" ht="13.5" thickTop="1" thickBot="1"/>
    <row r="20294" s="32" customFormat="1" ht="13.5" thickTop="1" thickBot="1"/>
    <row r="20295" s="32" customFormat="1" ht="13.5" thickTop="1" thickBot="1"/>
    <row r="20296" s="32" customFormat="1" ht="13.5" thickTop="1" thickBot="1"/>
    <row r="20297" s="32" customFormat="1" ht="13.5" thickTop="1" thickBot="1"/>
    <row r="20298" s="32" customFormat="1" ht="13" thickTop="1"/>
    <row r="20299" s="32" customFormat="1"/>
    <row r="20300" s="32" customFormat="1"/>
    <row r="20301" s="32" customFormat="1"/>
    <row r="20302" s="32" customFormat="1"/>
    <row r="20303" s="32" customFormat="1"/>
    <row r="20304" s="32" customFormat="1"/>
    <row r="20305" s="32" customFormat="1"/>
    <row r="20306" s="32" customFormat="1"/>
    <row r="20307" s="32" customFormat="1"/>
    <row r="20308" s="32" customFormat="1"/>
    <row r="20309" s="32" customFormat="1"/>
    <row r="20310" s="32" customFormat="1"/>
    <row r="20311" s="32" customFormat="1" ht="13" thickBot="1"/>
    <row r="20312" s="32" customFormat="1" ht="13.5" thickTop="1" thickBot="1"/>
    <row r="20313" s="32" customFormat="1" ht="13.5" thickTop="1" thickBot="1"/>
    <row r="20314" s="32" customFormat="1" ht="13.5" thickTop="1" thickBot="1"/>
    <row r="20315" s="32" customFormat="1" ht="13.5" thickTop="1" thickBot="1"/>
    <row r="20316" s="32" customFormat="1" ht="13.5" thickTop="1" thickBot="1"/>
    <row r="20317" s="32" customFormat="1" ht="13.5" thickTop="1" thickBot="1"/>
    <row r="20318" s="32" customFormat="1" ht="13.5" thickTop="1" thickBot="1"/>
    <row r="20319" s="32" customFormat="1" ht="13.5" thickTop="1" thickBot="1"/>
    <row r="20320" s="32" customFormat="1" ht="13.5" thickTop="1" thickBot="1"/>
    <row r="20321" s="32" customFormat="1" ht="13.5" thickTop="1" thickBot="1"/>
    <row r="20322" s="32" customFormat="1" ht="13.5" thickTop="1" thickBot="1"/>
    <row r="20323" s="32" customFormat="1" ht="13.5" thickTop="1" thickBot="1"/>
    <row r="20324" s="32" customFormat="1" ht="13.5" thickTop="1" thickBot="1"/>
    <row r="20325" s="32" customFormat="1" ht="13.5" thickTop="1" thickBot="1"/>
    <row r="20326" s="32" customFormat="1" ht="13.5" thickTop="1" thickBot="1"/>
    <row r="20327" s="32" customFormat="1" ht="13.5" thickTop="1" thickBot="1"/>
    <row r="20328" s="32" customFormat="1" ht="13.5" thickTop="1" thickBot="1"/>
    <row r="20329" s="32" customFormat="1" ht="13.5" thickTop="1" thickBot="1"/>
    <row r="20330" s="32" customFormat="1" ht="13.5" thickTop="1" thickBot="1"/>
    <row r="20331" s="32" customFormat="1" ht="13.5" thickTop="1" thickBot="1"/>
    <row r="20332" s="32" customFormat="1" ht="13.5" thickTop="1" thickBot="1"/>
    <row r="20333" s="32" customFormat="1" ht="13.5" thickTop="1" thickBot="1"/>
    <row r="20334" s="32" customFormat="1" ht="13.5" thickTop="1" thickBot="1"/>
    <row r="20335" s="32" customFormat="1" ht="13.5" thickTop="1" thickBot="1"/>
    <row r="20336" s="32" customFormat="1" ht="13.5" thickTop="1" thickBot="1"/>
    <row r="20337" s="32" customFormat="1" ht="13.5" thickTop="1" thickBot="1"/>
    <row r="20338" s="32" customFormat="1" ht="13.5" thickTop="1" thickBot="1"/>
    <row r="20339" s="32" customFormat="1" ht="13.5" thickTop="1" thickBot="1"/>
    <row r="20340" s="32" customFormat="1" ht="13.5" thickTop="1" thickBot="1"/>
    <row r="20341" s="32" customFormat="1" ht="13.5" thickTop="1" thickBot="1"/>
    <row r="20342" s="32" customFormat="1" ht="13.5" thickTop="1" thickBot="1"/>
    <row r="20343" s="32" customFormat="1" ht="13.5" thickTop="1" thickBot="1"/>
    <row r="20344" s="32" customFormat="1" ht="13.5" thickTop="1" thickBot="1"/>
    <row r="20345" s="32" customFormat="1" ht="13.5" thickTop="1" thickBot="1"/>
    <row r="20346" s="32" customFormat="1" ht="13.5" thickTop="1" thickBot="1"/>
    <row r="20347" s="32" customFormat="1" ht="13.5" thickTop="1" thickBot="1"/>
    <row r="20348" s="32" customFormat="1" ht="13.5" thickTop="1" thickBot="1"/>
    <row r="20349" s="32" customFormat="1" ht="13.5" thickTop="1" thickBot="1"/>
    <row r="20350" s="32" customFormat="1" ht="13.5" thickTop="1" thickBot="1"/>
    <row r="20351" s="32" customFormat="1" ht="13.5" thickTop="1" thickBot="1"/>
    <row r="20352" s="32" customFormat="1" ht="13.5" thickTop="1" thickBot="1"/>
    <row r="20353" s="32" customFormat="1" ht="13.5" thickTop="1" thickBot="1"/>
    <row r="20354" s="32" customFormat="1" ht="13.5" thickTop="1" thickBot="1"/>
    <row r="20355" s="32" customFormat="1" ht="13.5" thickTop="1" thickBot="1"/>
    <row r="20356" s="32" customFormat="1" ht="13.5" thickTop="1" thickBot="1"/>
    <row r="20357" s="32" customFormat="1" ht="13.5" thickTop="1" thickBot="1"/>
    <row r="20358" s="32" customFormat="1" ht="13.5" thickTop="1" thickBot="1"/>
    <row r="20359" s="32" customFormat="1" ht="13.5" thickTop="1" thickBot="1"/>
    <row r="20360" s="32" customFormat="1" ht="13.5" thickTop="1" thickBot="1"/>
    <row r="20361" s="32" customFormat="1" ht="13.5" thickTop="1" thickBot="1"/>
    <row r="20362" s="32" customFormat="1" ht="13.5" thickTop="1" thickBot="1"/>
    <row r="20363" s="32" customFormat="1" ht="13.5" thickTop="1" thickBot="1"/>
    <row r="20364" s="32" customFormat="1" ht="13.5" thickTop="1" thickBot="1"/>
    <row r="20365" s="32" customFormat="1" ht="13.5" thickTop="1" thickBot="1"/>
    <row r="20366" s="32" customFormat="1" ht="13.5" thickTop="1" thickBot="1"/>
    <row r="20367" s="32" customFormat="1" ht="13.5" thickTop="1" thickBot="1"/>
    <row r="20368" s="32" customFormat="1" ht="13" thickTop="1"/>
    <row r="20369" s="32" customFormat="1"/>
    <row r="20370" s="32" customFormat="1"/>
    <row r="20371" s="32" customFormat="1"/>
    <row r="20372" s="32" customFormat="1"/>
    <row r="20373" s="32" customFormat="1"/>
    <row r="20374" s="32" customFormat="1"/>
    <row r="20375" s="32" customFormat="1"/>
    <row r="20376" s="32" customFormat="1"/>
    <row r="20377" s="32" customFormat="1"/>
    <row r="20378" s="32" customFormat="1"/>
    <row r="20379" s="32" customFormat="1"/>
    <row r="20380" s="32" customFormat="1"/>
    <row r="20381" s="32" customFormat="1" ht="13" thickBot="1"/>
    <row r="20382" s="32" customFormat="1" ht="13.5" thickTop="1" thickBot="1"/>
    <row r="20383" s="32" customFormat="1" ht="13.5" thickTop="1" thickBot="1"/>
    <row r="20384" s="32" customFormat="1" ht="13.5" thickTop="1" thickBot="1"/>
    <row r="20385" s="32" customFormat="1" ht="13.5" thickTop="1" thickBot="1"/>
    <row r="20386" s="32" customFormat="1" ht="13.5" thickTop="1" thickBot="1"/>
    <row r="20387" s="32" customFormat="1" ht="13.5" thickTop="1" thickBot="1"/>
    <row r="20388" s="32" customFormat="1" ht="13.5" thickTop="1" thickBot="1"/>
    <row r="20389" s="32" customFormat="1" ht="13.5" thickTop="1" thickBot="1"/>
    <row r="20390" s="32" customFormat="1" ht="13.5" thickTop="1" thickBot="1"/>
    <row r="20391" s="32" customFormat="1" ht="13.5" thickTop="1" thickBot="1"/>
    <row r="20392" s="32" customFormat="1" ht="13.5" thickTop="1" thickBot="1"/>
    <row r="20393" s="32" customFormat="1" ht="13.5" thickTop="1" thickBot="1"/>
    <row r="20394" s="32" customFormat="1" ht="13.5" thickTop="1" thickBot="1"/>
    <row r="20395" s="32" customFormat="1" ht="13.5" thickTop="1" thickBot="1"/>
    <row r="20396" s="32" customFormat="1" ht="13.5" thickTop="1" thickBot="1"/>
    <row r="20397" s="32" customFormat="1" ht="13.5" thickTop="1" thickBot="1"/>
    <row r="20398" s="32" customFormat="1" ht="13.5" thickTop="1" thickBot="1"/>
    <row r="20399" s="32" customFormat="1" ht="13.5" thickTop="1" thickBot="1"/>
    <row r="20400" s="32" customFormat="1" ht="13.5" thickTop="1" thickBot="1"/>
    <row r="20401" s="32" customFormat="1" ht="13.5" thickTop="1" thickBot="1"/>
    <row r="20402" s="32" customFormat="1" ht="13.5" thickTop="1" thickBot="1"/>
    <row r="20403" s="32" customFormat="1" ht="13.5" thickTop="1" thickBot="1"/>
    <row r="20404" s="32" customFormat="1" ht="13.5" thickTop="1" thickBot="1"/>
    <row r="20405" s="32" customFormat="1" ht="13.5" thickTop="1" thickBot="1"/>
    <row r="20406" s="32" customFormat="1" ht="13.5" thickTop="1" thickBot="1"/>
    <row r="20407" s="32" customFormat="1" ht="13.5" thickTop="1" thickBot="1"/>
    <row r="20408" s="32" customFormat="1" ht="13.5" thickTop="1" thickBot="1"/>
    <row r="20409" s="32" customFormat="1" ht="13.5" thickTop="1" thickBot="1"/>
    <row r="20410" s="32" customFormat="1" ht="13.5" thickTop="1" thickBot="1"/>
    <row r="20411" s="32" customFormat="1" ht="13.5" thickTop="1" thickBot="1"/>
    <row r="20412" s="32" customFormat="1" ht="13.5" thickTop="1" thickBot="1"/>
    <row r="20413" s="32" customFormat="1" ht="13.5" thickTop="1" thickBot="1"/>
    <row r="20414" s="32" customFormat="1" ht="13.5" thickTop="1" thickBot="1"/>
    <row r="20415" s="32" customFormat="1" ht="13.5" thickTop="1" thickBot="1"/>
    <row r="20416" s="32" customFormat="1" ht="13.5" thickTop="1" thickBot="1"/>
    <row r="20417" s="32" customFormat="1" ht="13.5" thickTop="1" thickBot="1"/>
    <row r="20418" s="32" customFormat="1" ht="13.5" thickTop="1" thickBot="1"/>
    <row r="20419" s="32" customFormat="1" ht="13.5" thickTop="1" thickBot="1"/>
    <row r="20420" s="32" customFormat="1" ht="13.5" thickTop="1" thickBot="1"/>
    <row r="20421" s="32" customFormat="1" ht="13.5" thickTop="1" thickBot="1"/>
    <row r="20422" s="32" customFormat="1" ht="13.5" thickTop="1" thickBot="1"/>
    <row r="20423" s="32" customFormat="1" ht="13.5" thickTop="1" thickBot="1"/>
    <row r="20424" s="32" customFormat="1" ht="13.5" thickTop="1" thickBot="1"/>
    <row r="20425" s="32" customFormat="1" ht="13.5" thickTop="1" thickBot="1"/>
    <row r="20426" s="32" customFormat="1" ht="13.5" thickTop="1" thickBot="1"/>
    <row r="20427" s="32" customFormat="1" ht="13.5" thickTop="1" thickBot="1"/>
    <row r="20428" s="32" customFormat="1" ht="13.5" thickTop="1" thickBot="1"/>
    <row r="20429" s="32" customFormat="1" ht="13.5" thickTop="1" thickBot="1"/>
    <row r="20430" s="32" customFormat="1" ht="13.5" thickTop="1" thickBot="1"/>
    <row r="20431" s="32" customFormat="1" ht="13.5" thickTop="1" thickBot="1"/>
    <row r="20432" s="32" customFormat="1" ht="13.5" thickTop="1" thickBot="1"/>
    <row r="20433" s="32" customFormat="1" ht="13.5" thickTop="1" thickBot="1"/>
    <row r="20434" s="32" customFormat="1" ht="13.5" thickTop="1" thickBot="1"/>
    <row r="20435" s="32" customFormat="1" ht="13.5" thickTop="1" thickBot="1"/>
    <row r="20436" s="32" customFormat="1" ht="13.5" thickTop="1" thickBot="1"/>
    <row r="20437" s="32" customFormat="1" ht="13.5" thickTop="1" thickBot="1"/>
    <row r="20438" s="32" customFormat="1" ht="13" thickTop="1"/>
    <row r="20439" s="32" customFormat="1"/>
    <row r="20440" s="32" customFormat="1"/>
    <row r="20441" s="32" customFormat="1"/>
    <row r="20442" s="32" customFormat="1"/>
    <row r="20443" s="32" customFormat="1"/>
    <row r="20444" s="32" customFormat="1"/>
    <row r="20445" s="32" customFormat="1"/>
    <row r="20446" s="32" customFormat="1"/>
    <row r="20447" s="32" customFormat="1"/>
    <row r="20448" s="32" customFormat="1"/>
    <row r="20449" s="32" customFormat="1"/>
    <row r="20450" s="32" customFormat="1"/>
    <row r="20451" s="32" customFormat="1" ht="13" thickBot="1"/>
    <row r="20452" s="32" customFormat="1" ht="13.5" thickTop="1" thickBot="1"/>
    <row r="20453" s="32" customFormat="1" ht="13.5" thickTop="1" thickBot="1"/>
    <row r="20454" s="32" customFormat="1" ht="13.5" thickTop="1" thickBot="1"/>
    <row r="20455" s="32" customFormat="1" ht="13.5" thickTop="1" thickBot="1"/>
    <row r="20456" s="32" customFormat="1" ht="13.5" thickTop="1" thickBot="1"/>
    <row r="20457" s="32" customFormat="1" ht="13.5" thickTop="1" thickBot="1"/>
    <row r="20458" s="32" customFormat="1" ht="13.5" thickTop="1" thickBot="1"/>
    <row r="20459" s="32" customFormat="1" ht="13.5" thickTop="1" thickBot="1"/>
    <row r="20460" s="32" customFormat="1" ht="13.5" thickTop="1" thickBot="1"/>
    <row r="20461" s="32" customFormat="1" ht="13.5" thickTop="1" thickBot="1"/>
    <row r="20462" s="32" customFormat="1" ht="13.5" thickTop="1" thickBot="1"/>
    <row r="20463" s="32" customFormat="1" ht="13.5" thickTop="1" thickBot="1"/>
    <row r="20464" s="32" customFormat="1" ht="13.5" thickTop="1" thickBot="1"/>
    <row r="20465" s="32" customFormat="1" ht="13.5" thickTop="1" thickBot="1"/>
    <row r="20466" s="32" customFormat="1" ht="13.5" thickTop="1" thickBot="1"/>
    <row r="20467" s="32" customFormat="1" ht="13.5" thickTop="1" thickBot="1"/>
    <row r="20468" s="32" customFormat="1" ht="13.5" thickTop="1" thickBot="1"/>
    <row r="20469" s="32" customFormat="1" ht="13.5" thickTop="1" thickBot="1"/>
    <row r="20470" s="32" customFormat="1" ht="13.5" thickTop="1" thickBot="1"/>
    <row r="20471" s="32" customFormat="1" ht="13.5" thickTop="1" thickBot="1"/>
    <row r="20472" s="32" customFormat="1" ht="13.5" thickTop="1" thickBot="1"/>
    <row r="20473" s="32" customFormat="1" ht="13.5" thickTop="1" thickBot="1"/>
    <row r="20474" s="32" customFormat="1" ht="13.5" thickTop="1" thickBot="1"/>
    <row r="20475" s="32" customFormat="1" ht="13.5" thickTop="1" thickBot="1"/>
    <row r="20476" s="32" customFormat="1" ht="13.5" thickTop="1" thickBot="1"/>
    <row r="20477" s="32" customFormat="1" ht="13.5" thickTop="1" thickBot="1"/>
    <row r="20478" s="32" customFormat="1" ht="13.5" thickTop="1" thickBot="1"/>
    <row r="20479" s="32" customFormat="1" ht="13.5" thickTop="1" thickBot="1"/>
    <row r="20480" s="32" customFormat="1" ht="13.5" thickTop="1" thickBot="1"/>
    <row r="20481" s="32" customFormat="1" ht="13.5" thickTop="1" thickBot="1"/>
    <row r="20482" s="32" customFormat="1" ht="13.5" thickTop="1" thickBot="1"/>
    <row r="20483" s="32" customFormat="1" ht="13.5" thickTop="1" thickBot="1"/>
    <row r="20484" s="32" customFormat="1" ht="13.5" thickTop="1" thickBot="1"/>
    <row r="20485" s="32" customFormat="1" ht="13.5" thickTop="1" thickBot="1"/>
    <row r="20486" s="32" customFormat="1" ht="13.5" thickTop="1" thickBot="1"/>
    <row r="20487" s="32" customFormat="1" ht="13.5" thickTop="1" thickBot="1"/>
    <row r="20488" s="32" customFormat="1" ht="13.5" thickTop="1" thickBot="1"/>
    <row r="20489" s="32" customFormat="1" ht="13.5" thickTop="1" thickBot="1"/>
    <row r="20490" s="32" customFormat="1" ht="13.5" thickTop="1" thickBot="1"/>
    <row r="20491" s="32" customFormat="1" ht="13.5" thickTop="1" thickBot="1"/>
    <row r="20492" s="32" customFormat="1" ht="13.5" thickTop="1" thickBot="1"/>
    <row r="20493" s="32" customFormat="1" ht="13.5" thickTop="1" thickBot="1"/>
    <row r="20494" s="32" customFormat="1" ht="13.5" thickTop="1" thickBot="1"/>
    <row r="20495" s="32" customFormat="1" ht="13.5" thickTop="1" thickBot="1"/>
    <row r="20496" s="32" customFormat="1" ht="13.5" thickTop="1" thickBot="1"/>
    <row r="20497" s="32" customFormat="1" ht="13.5" thickTop="1" thickBot="1"/>
    <row r="20498" s="32" customFormat="1" ht="13.5" thickTop="1" thickBot="1"/>
    <row r="20499" s="32" customFormat="1" ht="13.5" thickTop="1" thickBot="1"/>
    <row r="20500" s="32" customFormat="1" ht="13.5" thickTop="1" thickBot="1"/>
    <row r="20501" s="32" customFormat="1" ht="13.5" thickTop="1" thickBot="1"/>
    <row r="20502" s="32" customFormat="1" ht="13.5" thickTop="1" thickBot="1"/>
    <row r="20503" s="32" customFormat="1" ht="13.5" thickTop="1" thickBot="1"/>
    <row r="20504" s="32" customFormat="1" ht="13.5" thickTop="1" thickBot="1"/>
    <row r="20505" s="32" customFormat="1" ht="13.5" thickTop="1" thickBot="1"/>
    <row r="20506" s="32" customFormat="1" ht="13.5" thickTop="1" thickBot="1"/>
    <row r="20507" s="32" customFormat="1" ht="13.5" thickTop="1" thickBot="1"/>
    <row r="20508" s="32" customFormat="1" ht="13" thickTop="1"/>
    <row r="20509" s="32" customFormat="1"/>
    <row r="20510" s="32" customFormat="1"/>
    <row r="20511" s="32" customFormat="1"/>
    <row r="20512" s="32" customFormat="1"/>
    <row r="20513" s="32" customFormat="1"/>
    <row r="20514" s="32" customFormat="1"/>
    <row r="20515" s="32" customFormat="1"/>
    <row r="20516" s="32" customFormat="1"/>
    <row r="20517" s="32" customFormat="1"/>
    <row r="20518" s="32" customFormat="1"/>
    <row r="20519" s="32" customFormat="1"/>
    <row r="20520" s="32" customFormat="1"/>
    <row r="20521" s="32" customFormat="1" ht="13" thickBot="1"/>
    <row r="20522" s="32" customFormat="1" ht="13.5" thickTop="1" thickBot="1"/>
    <row r="20523" s="32" customFormat="1" ht="13.5" thickTop="1" thickBot="1"/>
    <row r="20524" s="32" customFormat="1" ht="13.5" thickTop="1" thickBot="1"/>
    <row r="20525" s="32" customFormat="1" ht="13.5" thickTop="1" thickBot="1"/>
    <row r="20526" s="32" customFormat="1" ht="13.5" thickTop="1" thickBot="1"/>
    <row r="20527" s="32" customFormat="1" ht="13.5" thickTop="1" thickBot="1"/>
    <row r="20528" s="32" customFormat="1" ht="13.5" thickTop="1" thickBot="1"/>
    <row r="20529" s="32" customFormat="1" ht="13.5" thickTop="1" thickBot="1"/>
    <row r="20530" s="32" customFormat="1" ht="13.5" thickTop="1" thickBot="1"/>
    <row r="20531" s="32" customFormat="1" ht="13.5" thickTop="1" thickBot="1"/>
    <row r="20532" s="32" customFormat="1" ht="13.5" thickTop="1" thickBot="1"/>
    <row r="20533" s="32" customFormat="1" ht="13.5" thickTop="1" thickBot="1"/>
    <row r="20534" s="32" customFormat="1" ht="13.5" thickTop="1" thickBot="1"/>
    <row r="20535" s="32" customFormat="1" ht="13.5" thickTop="1" thickBot="1"/>
    <row r="20536" s="32" customFormat="1" ht="13.5" thickTop="1" thickBot="1"/>
    <row r="20537" s="32" customFormat="1" ht="13.5" thickTop="1" thickBot="1"/>
    <row r="20538" s="32" customFormat="1" ht="13.5" thickTop="1" thickBot="1"/>
    <row r="20539" s="32" customFormat="1" ht="13.5" thickTop="1" thickBot="1"/>
    <row r="20540" s="32" customFormat="1" ht="13.5" thickTop="1" thickBot="1"/>
    <row r="20541" s="32" customFormat="1" ht="13.5" thickTop="1" thickBot="1"/>
    <row r="20542" s="32" customFormat="1" ht="13.5" thickTop="1" thickBot="1"/>
    <row r="20543" s="32" customFormat="1" ht="13.5" thickTop="1" thickBot="1"/>
    <row r="20544" s="32" customFormat="1" ht="13.5" thickTop="1" thickBot="1"/>
    <row r="20545" s="32" customFormat="1" ht="13.5" thickTop="1" thickBot="1"/>
    <row r="20546" s="32" customFormat="1" ht="13.5" thickTop="1" thickBot="1"/>
    <row r="20547" s="32" customFormat="1" ht="13.5" thickTop="1" thickBot="1"/>
    <row r="20548" s="32" customFormat="1" ht="13.5" thickTop="1" thickBot="1"/>
    <row r="20549" s="32" customFormat="1" ht="13.5" thickTop="1" thickBot="1"/>
    <row r="20550" s="32" customFormat="1" ht="13.5" thickTop="1" thickBot="1"/>
    <row r="20551" s="32" customFormat="1" ht="13.5" thickTop="1" thickBot="1"/>
    <row r="20552" s="32" customFormat="1" ht="13.5" thickTop="1" thickBot="1"/>
    <row r="20553" s="32" customFormat="1" ht="13.5" thickTop="1" thickBot="1"/>
    <row r="20554" s="32" customFormat="1" ht="13.5" thickTop="1" thickBot="1"/>
    <row r="20555" s="32" customFormat="1" ht="13.5" thickTop="1" thickBot="1"/>
    <row r="20556" s="32" customFormat="1" ht="13.5" thickTop="1" thickBot="1"/>
    <row r="20557" s="32" customFormat="1" ht="13.5" thickTop="1" thickBot="1"/>
    <row r="20558" s="32" customFormat="1" ht="13.5" thickTop="1" thickBot="1"/>
    <row r="20559" s="32" customFormat="1" ht="13.5" thickTop="1" thickBot="1"/>
    <row r="20560" s="32" customFormat="1" ht="13.5" thickTop="1" thickBot="1"/>
    <row r="20561" s="32" customFormat="1" ht="13.5" thickTop="1" thickBot="1"/>
    <row r="20562" s="32" customFormat="1" ht="13.5" thickTop="1" thickBot="1"/>
    <row r="20563" s="32" customFormat="1" ht="13.5" thickTop="1" thickBot="1"/>
    <row r="20564" s="32" customFormat="1" ht="13.5" thickTop="1" thickBot="1"/>
    <row r="20565" s="32" customFormat="1" ht="13.5" thickTop="1" thickBot="1"/>
    <row r="20566" s="32" customFormat="1" ht="13.5" thickTop="1" thickBot="1"/>
    <row r="20567" s="32" customFormat="1" ht="13.5" thickTop="1" thickBot="1"/>
    <row r="20568" s="32" customFormat="1" ht="13.5" thickTop="1" thickBot="1"/>
    <row r="20569" s="32" customFormat="1" ht="13.5" thickTop="1" thickBot="1"/>
    <row r="20570" s="32" customFormat="1" ht="13.5" thickTop="1" thickBot="1"/>
    <row r="20571" s="32" customFormat="1" ht="13.5" thickTop="1" thickBot="1"/>
    <row r="20572" s="32" customFormat="1" ht="13.5" thickTop="1" thickBot="1"/>
    <row r="20573" s="32" customFormat="1" ht="13.5" thickTop="1" thickBot="1"/>
    <row r="20574" s="32" customFormat="1" ht="13.5" thickTop="1" thickBot="1"/>
    <row r="20575" s="32" customFormat="1" ht="13.5" thickTop="1" thickBot="1"/>
    <row r="20576" s="32" customFormat="1" ht="13.5" thickTop="1" thickBot="1"/>
    <row r="20577" s="32" customFormat="1" ht="13.5" thickTop="1" thickBot="1"/>
    <row r="20578" s="32" customFormat="1" ht="13" thickTop="1"/>
    <row r="20579" s="32" customFormat="1"/>
    <row r="20580" s="32" customFormat="1"/>
    <row r="20581" s="32" customFormat="1"/>
    <row r="20582" s="32" customFormat="1"/>
    <row r="20583" s="32" customFormat="1"/>
    <row r="20584" s="32" customFormat="1"/>
    <row r="20585" s="32" customFormat="1"/>
    <row r="20586" s="32" customFormat="1"/>
    <row r="20587" s="32" customFormat="1"/>
    <row r="20588" s="32" customFormat="1"/>
    <row r="20589" s="32" customFormat="1"/>
    <row r="20590" s="32" customFormat="1"/>
    <row r="20591" s="32" customFormat="1" ht="13" thickBot="1"/>
    <row r="20592" s="32" customFormat="1" ht="13.5" thickTop="1" thickBot="1"/>
    <row r="20593" s="32" customFormat="1" ht="13.5" thickTop="1" thickBot="1"/>
    <row r="20594" s="32" customFormat="1" ht="13.5" thickTop="1" thickBot="1"/>
    <row r="20595" s="32" customFormat="1" ht="13.5" thickTop="1" thickBot="1"/>
    <row r="20596" s="32" customFormat="1" ht="13.5" thickTop="1" thickBot="1"/>
    <row r="20597" s="32" customFormat="1" ht="13.5" thickTop="1" thickBot="1"/>
    <row r="20598" s="32" customFormat="1" ht="13.5" thickTop="1" thickBot="1"/>
    <row r="20599" s="32" customFormat="1" ht="13.5" thickTop="1" thickBot="1"/>
    <row r="20600" s="32" customFormat="1" ht="13.5" thickTop="1" thickBot="1"/>
    <row r="20601" s="32" customFormat="1" ht="13.5" thickTop="1" thickBot="1"/>
    <row r="20602" s="32" customFormat="1" ht="13.5" thickTop="1" thickBot="1"/>
    <row r="20603" s="32" customFormat="1" ht="13.5" thickTop="1" thickBot="1"/>
    <row r="20604" s="32" customFormat="1" ht="13.5" thickTop="1" thickBot="1"/>
    <row r="20605" s="32" customFormat="1" ht="13.5" thickTop="1" thickBot="1"/>
    <row r="20606" s="32" customFormat="1" ht="13.5" thickTop="1" thickBot="1"/>
    <row r="20607" s="32" customFormat="1" ht="13.5" thickTop="1" thickBot="1"/>
    <row r="20608" s="32" customFormat="1" ht="13.5" thickTop="1" thickBot="1"/>
    <row r="20609" s="32" customFormat="1" ht="13.5" thickTop="1" thickBot="1"/>
    <row r="20610" s="32" customFormat="1" ht="13.5" thickTop="1" thickBot="1"/>
    <row r="20611" s="32" customFormat="1" ht="13.5" thickTop="1" thickBot="1"/>
    <row r="20612" s="32" customFormat="1" ht="13.5" thickTop="1" thickBot="1"/>
    <row r="20613" s="32" customFormat="1" ht="13.5" thickTop="1" thickBot="1"/>
    <row r="20614" s="32" customFormat="1" ht="13.5" thickTop="1" thickBot="1"/>
    <row r="20615" s="32" customFormat="1" ht="13.5" thickTop="1" thickBot="1"/>
    <row r="20616" s="32" customFormat="1" ht="13.5" thickTop="1" thickBot="1"/>
    <row r="20617" s="32" customFormat="1" ht="13.5" thickTop="1" thickBot="1"/>
    <row r="20618" s="32" customFormat="1" ht="13.5" thickTop="1" thickBot="1"/>
    <row r="20619" s="32" customFormat="1" ht="13.5" thickTop="1" thickBot="1"/>
    <row r="20620" s="32" customFormat="1" ht="13.5" thickTop="1" thickBot="1"/>
    <row r="20621" s="32" customFormat="1" ht="13.5" thickTop="1" thickBot="1"/>
    <row r="20622" s="32" customFormat="1" ht="13.5" thickTop="1" thickBot="1"/>
    <row r="20623" s="32" customFormat="1" ht="13.5" thickTop="1" thickBot="1"/>
    <row r="20624" s="32" customFormat="1" ht="13.5" thickTop="1" thickBot="1"/>
    <row r="20625" s="32" customFormat="1" ht="13.5" thickTop="1" thickBot="1"/>
    <row r="20626" s="32" customFormat="1" ht="13.5" thickTop="1" thickBot="1"/>
    <row r="20627" s="32" customFormat="1" ht="13.5" thickTop="1" thickBot="1"/>
    <row r="20628" s="32" customFormat="1" ht="13.5" thickTop="1" thickBot="1"/>
    <row r="20629" s="32" customFormat="1" ht="13.5" thickTop="1" thickBot="1"/>
    <row r="20630" s="32" customFormat="1" ht="13.5" thickTop="1" thickBot="1"/>
    <row r="20631" s="32" customFormat="1" ht="13.5" thickTop="1" thickBot="1"/>
    <row r="20632" s="32" customFormat="1" ht="13.5" thickTop="1" thickBot="1"/>
    <row r="20633" s="32" customFormat="1" ht="13.5" thickTop="1" thickBot="1"/>
    <row r="20634" s="32" customFormat="1" ht="13.5" thickTop="1" thickBot="1"/>
    <row r="20635" s="32" customFormat="1" ht="13.5" thickTop="1" thickBot="1"/>
    <row r="20636" s="32" customFormat="1" ht="13.5" thickTop="1" thickBot="1"/>
    <row r="20637" s="32" customFormat="1" ht="13.5" thickTop="1" thickBot="1"/>
    <row r="20638" s="32" customFormat="1" ht="13.5" thickTop="1" thickBot="1"/>
    <row r="20639" s="32" customFormat="1" ht="13.5" thickTop="1" thickBot="1"/>
    <row r="20640" s="32" customFormat="1" ht="13.5" thickTop="1" thickBot="1"/>
    <row r="20641" s="32" customFormat="1" ht="13.5" thickTop="1" thickBot="1"/>
    <row r="20642" s="32" customFormat="1" ht="13.5" thickTop="1" thickBot="1"/>
    <row r="20643" s="32" customFormat="1" ht="13.5" thickTop="1" thickBot="1"/>
    <row r="20644" s="32" customFormat="1" ht="13.5" thickTop="1" thickBot="1"/>
    <row r="20645" s="32" customFormat="1" ht="13.5" thickTop="1" thickBot="1"/>
    <row r="20646" s="32" customFormat="1" ht="13.5" thickTop="1" thickBot="1"/>
    <row r="20647" s="32" customFormat="1" ht="13.5" thickTop="1" thickBot="1"/>
    <row r="20648" s="32" customFormat="1" ht="13" thickTop="1"/>
    <row r="20649" s="32" customFormat="1"/>
    <row r="20650" s="32" customFormat="1"/>
    <row r="20651" s="32" customFormat="1"/>
    <row r="20652" s="32" customFormat="1"/>
    <row r="20653" s="32" customFormat="1"/>
    <row r="20654" s="32" customFormat="1"/>
    <row r="20655" s="32" customFormat="1"/>
    <row r="20656" s="32" customFormat="1"/>
    <row r="20657" s="32" customFormat="1"/>
    <row r="20658" s="32" customFormat="1"/>
    <row r="20659" s="32" customFormat="1"/>
    <row r="20660" s="32" customFormat="1"/>
    <row r="20661" s="32" customFormat="1" ht="13" thickBot="1"/>
    <row r="20662" s="32" customFormat="1" ht="13.5" thickTop="1" thickBot="1"/>
    <row r="20663" s="32" customFormat="1" ht="13.5" thickTop="1" thickBot="1"/>
    <row r="20664" s="32" customFormat="1" ht="13.5" thickTop="1" thickBot="1"/>
    <row r="20665" s="32" customFormat="1" ht="13.5" thickTop="1" thickBot="1"/>
    <row r="20666" s="32" customFormat="1" ht="13.5" thickTop="1" thickBot="1"/>
    <row r="20667" s="32" customFormat="1" ht="13.5" thickTop="1" thickBot="1"/>
    <row r="20668" s="32" customFormat="1" ht="13.5" thickTop="1" thickBot="1"/>
    <row r="20669" s="32" customFormat="1" ht="13.5" thickTop="1" thickBot="1"/>
    <row r="20670" s="32" customFormat="1" ht="13.5" thickTop="1" thickBot="1"/>
    <row r="20671" s="32" customFormat="1" ht="13.5" thickTop="1" thickBot="1"/>
    <row r="20672" s="32" customFormat="1" ht="13.5" thickTop="1" thickBot="1"/>
    <row r="20673" s="32" customFormat="1" ht="13.5" thickTop="1" thickBot="1"/>
    <row r="20674" s="32" customFormat="1" ht="13.5" thickTop="1" thickBot="1"/>
    <row r="20675" s="32" customFormat="1" ht="13.5" thickTop="1" thickBot="1"/>
    <row r="20676" s="32" customFormat="1" ht="13.5" thickTop="1" thickBot="1"/>
    <row r="20677" s="32" customFormat="1" ht="13.5" thickTop="1" thickBot="1"/>
    <row r="20678" s="32" customFormat="1" ht="13.5" thickTop="1" thickBot="1"/>
    <row r="20679" s="32" customFormat="1" ht="13.5" thickTop="1" thickBot="1"/>
    <row r="20680" s="32" customFormat="1" ht="13.5" thickTop="1" thickBot="1"/>
    <row r="20681" s="32" customFormat="1" ht="13.5" thickTop="1" thickBot="1"/>
    <row r="20682" s="32" customFormat="1" ht="13.5" thickTop="1" thickBot="1"/>
    <row r="20683" s="32" customFormat="1" ht="13.5" thickTop="1" thickBot="1"/>
    <row r="20684" s="32" customFormat="1" ht="13.5" thickTop="1" thickBot="1"/>
    <row r="20685" s="32" customFormat="1" ht="13.5" thickTop="1" thickBot="1"/>
    <row r="20686" s="32" customFormat="1" ht="13.5" thickTop="1" thickBot="1"/>
    <row r="20687" s="32" customFormat="1" ht="13.5" thickTop="1" thickBot="1"/>
    <row r="20688" s="32" customFormat="1" ht="13.5" thickTop="1" thickBot="1"/>
    <row r="20689" s="32" customFormat="1" ht="13.5" thickTop="1" thickBot="1"/>
    <row r="20690" s="32" customFormat="1" ht="13.5" thickTop="1" thickBot="1"/>
    <row r="20691" s="32" customFormat="1" ht="13.5" thickTop="1" thickBot="1"/>
    <row r="20692" s="32" customFormat="1" ht="13.5" thickTop="1" thickBot="1"/>
    <row r="20693" s="32" customFormat="1" ht="13.5" thickTop="1" thickBot="1"/>
    <row r="20694" s="32" customFormat="1" ht="13.5" thickTop="1" thickBot="1"/>
    <row r="20695" s="32" customFormat="1" ht="13.5" thickTop="1" thickBot="1"/>
    <row r="20696" s="32" customFormat="1" ht="13.5" thickTop="1" thickBot="1"/>
    <row r="20697" s="32" customFormat="1" ht="13.5" thickTop="1" thickBot="1"/>
    <row r="20698" s="32" customFormat="1" ht="13.5" thickTop="1" thickBot="1"/>
    <row r="20699" s="32" customFormat="1" ht="13.5" thickTop="1" thickBot="1"/>
    <row r="20700" s="32" customFormat="1" ht="13.5" thickTop="1" thickBot="1"/>
    <row r="20701" s="32" customFormat="1" ht="13.5" thickTop="1" thickBot="1"/>
    <row r="20702" s="32" customFormat="1" ht="13.5" thickTop="1" thickBot="1"/>
    <row r="20703" s="32" customFormat="1" ht="13.5" thickTop="1" thickBot="1"/>
    <row r="20704" s="32" customFormat="1" ht="13.5" thickTop="1" thickBot="1"/>
    <row r="20705" s="32" customFormat="1" ht="13.5" thickTop="1" thickBot="1"/>
    <row r="20706" s="32" customFormat="1" ht="13.5" thickTop="1" thickBot="1"/>
    <row r="20707" s="32" customFormat="1" ht="13.5" thickTop="1" thickBot="1"/>
    <row r="20708" s="32" customFormat="1" ht="13.5" thickTop="1" thickBot="1"/>
    <row r="20709" s="32" customFormat="1" ht="13.5" thickTop="1" thickBot="1"/>
    <row r="20710" s="32" customFormat="1" ht="13.5" thickTop="1" thickBot="1"/>
    <row r="20711" s="32" customFormat="1" ht="13.5" thickTop="1" thickBot="1"/>
    <row r="20712" s="32" customFormat="1" ht="13.5" thickTop="1" thickBot="1"/>
    <row r="20713" s="32" customFormat="1" ht="13.5" thickTop="1" thickBot="1"/>
    <row r="20714" s="32" customFormat="1" ht="13.5" thickTop="1" thickBot="1"/>
    <row r="20715" s="32" customFormat="1" ht="13.5" thickTop="1" thickBot="1"/>
    <row r="20716" s="32" customFormat="1" ht="13.5" thickTop="1" thickBot="1"/>
    <row r="20717" s="32" customFormat="1" ht="13.5" thickTop="1" thickBot="1"/>
    <row r="20718" s="32" customFormat="1" ht="13" thickTop="1"/>
    <row r="20719" s="32" customFormat="1"/>
    <row r="20720" s="32" customFormat="1"/>
    <row r="20721" s="32" customFormat="1"/>
    <row r="20722" s="32" customFormat="1"/>
    <row r="20723" s="32" customFormat="1"/>
    <row r="20724" s="32" customFormat="1"/>
    <row r="20725" s="32" customFormat="1"/>
    <row r="20726" s="32" customFormat="1"/>
    <row r="20727" s="32" customFormat="1"/>
    <row r="20728" s="32" customFormat="1"/>
    <row r="20729" s="32" customFormat="1"/>
    <row r="20730" s="32" customFormat="1"/>
    <row r="20731" s="32" customFormat="1" ht="13" thickBot="1"/>
    <row r="20732" s="32" customFormat="1" ht="13.5" thickTop="1" thickBot="1"/>
    <row r="20733" s="32" customFormat="1" ht="13.5" thickTop="1" thickBot="1"/>
    <row r="20734" s="32" customFormat="1" ht="13.5" thickTop="1" thickBot="1"/>
    <row r="20735" s="32" customFormat="1" ht="13.5" thickTop="1" thickBot="1"/>
    <row r="20736" s="32" customFormat="1" ht="13.5" thickTop="1" thickBot="1"/>
    <row r="20737" s="32" customFormat="1" ht="13.5" thickTop="1" thickBot="1"/>
    <row r="20738" s="32" customFormat="1" ht="13.5" thickTop="1" thickBot="1"/>
    <row r="20739" s="32" customFormat="1" ht="13.5" thickTop="1" thickBot="1"/>
    <row r="20740" s="32" customFormat="1" ht="13.5" thickTop="1" thickBot="1"/>
    <row r="20741" s="32" customFormat="1" ht="13.5" thickTop="1" thickBot="1"/>
    <row r="20742" s="32" customFormat="1" ht="13.5" thickTop="1" thickBot="1"/>
    <row r="20743" s="32" customFormat="1" ht="13.5" thickTop="1" thickBot="1"/>
    <row r="20744" s="32" customFormat="1" ht="13.5" thickTop="1" thickBot="1"/>
    <row r="20745" s="32" customFormat="1" ht="13.5" thickTop="1" thickBot="1"/>
    <row r="20746" s="32" customFormat="1" ht="13.5" thickTop="1" thickBot="1"/>
    <row r="20747" s="32" customFormat="1" ht="13.5" thickTop="1" thickBot="1"/>
    <row r="20748" s="32" customFormat="1" ht="13.5" thickTop="1" thickBot="1"/>
    <row r="20749" s="32" customFormat="1" ht="13.5" thickTop="1" thickBot="1"/>
    <row r="20750" s="32" customFormat="1" ht="13.5" thickTop="1" thickBot="1"/>
    <row r="20751" s="32" customFormat="1" ht="13.5" thickTop="1" thickBot="1"/>
    <row r="20752" s="32" customFormat="1" ht="13.5" thickTop="1" thickBot="1"/>
    <row r="20753" s="32" customFormat="1" ht="13.5" thickTop="1" thickBot="1"/>
    <row r="20754" s="32" customFormat="1" ht="13.5" thickTop="1" thickBot="1"/>
    <row r="20755" s="32" customFormat="1" ht="13.5" thickTop="1" thickBot="1"/>
    <row r="20756" s="32" customFormat="1" ht="13.5" thickTop="1" thickBot="1"/>
    <row r="20757" s="32" customFormat="1" ht="13.5" thickTop="1" thickBot="1"/>
    <row r="20758" s="32" customFormat="1" ht="13.5" thickTop="1" thickBot="1"/>
    <row r="20759" s="32" customFormat="1" ht="13.5" thickTop="1" thickBot="1"/>
    <row r="20760" s="32" customFormat="1" ht="13.5" thickTop="1" thickBot="1"/>
    <row r="20761" s="32" customFormat="1" ht="13.5" thickTop="1" thickBot="1"/>
    <row r="20762" s="32" customFormat="1" ht="13.5" thickTop="1" thickBot="1"/>
    <row r="20763" s="32" customFormat="1" ht="13.5" thickTop="1" thickBot="1"/>
    <row r="20764" s="32" customFormat="1" ht="13.5" thickTop="1" thickBot="1"/>
    <row r="20765" s="32" customFormat="1" ht="13.5" thickTop="1" thickBot="1"/>
    <row r="20766" s="32" customFormat="1" ht="13.5" thickTop="1" thickBot="1"/>
    <row r="20767" s="32" customFormat="1" ht="13.5" thickTop="1" thickBot="1"/>
    <row r="20768" s="32" customFormat="1" ht="13.5" thickTop="1" thickBot="1"/>
    <row r="20769" s="32" customFormat="1" ht="13.5" thickTop="1" thickBot="1"/>
    <row r="20770" s="32" customFormat="1" ht="13.5" thickTop="1" thickBot="1"/>
    <row r="20771" s="32" customFormat="1" ht="13.5" thickTop="1" thickBot="1"/>
    <row r="20772" s="32" customFormat="1" ht="13.5" thickTop="1" thickBot="1"/>
    <row r="20773" s="32" customFormat="1" ht="13.5" thickTop="1" thickBot="1"/>
    <row r="20774" s="32" customFormat="1" ht="13.5" thickTop="1" thickBot="1"/>
    <row r="20775" s="32" customFormat="1" ht="13.5" thickTop="1" thickBot="1"/>
    <row r="20776" s="32" customFormat="1" ht="13.5" thickTop="1" thickBot="1"/>
    <row r="20777" s="32" customFormat="1" ht="13.5" thickTop="1" thickBot="1"/>
    <row r="20778" s="32" customFormat="1" ht="13.5" thickTop="1" thickBot="1"/>
    <row r="20779" s="32" customFormat="1" ht="13.5" thickTop="1" thickBot="1"/>
    <row r="20780" s="32" customFormat="1" ht="13.5" thickTop="1" thickBot="1"/>
    <row r="20781" s="32" customFormat="1" ht="13.5" thickTop="1" thickBot="1"/>
    <row r="20782" s="32" customFormat="1" ht="13.5" thickTop="1" thickBot="1"/>
    <row r="20783" s="32" customFormat="1" ht="13.5" thickTop="1" thickBot="1"/>
    <row r="20784" s="32" customFormat="1" ht="13.5" thickTop="1" thickBot="1"/>
    <row r="20785" s="32" customFormat="1" ht="13.5" thickTop="1" thickBot="1"/>
    <row r="20786" s="32" customFormat="1" ht="13.5" thickTop="1" thickBot="1"/>
    <row r="20787" s="32" customFormat="1" ht="13.5" thickTop="1" thickBot="1"/>
    <row r="20788" s="32" customFormat="1" ht="13" thickTop="1"/>
    <row r="20789" s="32" customFormat="1"/>
    <row r="20790" s="32" customFormat="1"/>
    <row r="20791" s="32" customFormat="1"/>
    <row r="20792" s="32" customFormat="1"/>
    <row r="20793" s="32" customFormat="1"/>
    <row r="20794" s="32" customFormat="1"/>
    <row r="20795" s="32" customFormat="1"/>
    <row r="20796" s="32" customFormat="1"/>
    <row r="20797" s="32" customFormat="1"/>
    <row r="20798" s="32" customFormat="1"/>
    <row r="20799" s="32" customFormat="1"/>
    <row r="20800" s="32" customFormat="1"/>
    <row r="20801" s="32" customFormat="1" ht="13" thickBot="1"/>
    <row r="20802" s="32" customFormat="1" ht="13.5" thickTop="1" thickBot="1"/>
    <row r="20803" s="32" customFormat="1" ht="13.5" thickTop="1" thickBot="1"/>
    <row r="20804" s="32" customFormat="1" ht="13.5" thickTop="1" thickBot="1"/>
    <row r="20805" s="32" customFormat="1" ht="13.5" thickTop="1" thickBot="1"/>
    <row r="20806" s="32" customFormat="1" ht="13.5" thickTop="1" thickBot="1"/>
    <row r="20807" s="32" customFormat="1" ht="13.5" thickTop="1" thickBot="1"/>
    <row r="20808" s="32" customFormat="1" ht="13.5" thickTop="1" thickBot="1"/>
    <row r="20809" s="32" customFormat="1" ht="13.5" thickTop="1" thickBot="1"/>
    <row r="20810" s="32" customFormat="1" ht="13.5" thickTop="1" thickBot="1"/>
    <row r="20811" s="32" customFormat="1" ht="13.5" thickTop="1" thickBot="1"/>
    <row r="20812" s="32" customFormat="1" ht="13.5" thickTop="1" thickBot="1"/>
    <row r="20813" s="32" customFormat="1" ht="13.5" thickTop="1" thickBot="1"/>
    <row r="20814" s="32" customFormat="1" ht="13.5" thickTop="1" thickBot="1"/>
    <row r="20815" s="32" customFormat="1" ht="13.5" thickTop="1" thickBot="1"/>
    <row r="20816" s="32" customFormat="1" ht="13.5" thickTop="1" thickBot="1"/>
    <row r="20817" s="32" customFormat="1" ht="13.5" thickTop="1" thickBot="1"/>
    <row r="20818" s="32" customFormat="1" ht="13.5" thickTop="1" thickBot="1"/>
    <row r="20819" s="32" customFormat="1" ht="13.5" thickTop="1" thickBot="1"/>
    <row r="20820" s="32" customFormat="1" ht="13.5" thickTop="1" thickBot="1"/>
    <row r="20821" s="32" customFormat="1" ht="13.5" thickTop="1" thickBot="1"/>
    <row r="20822" s="32" customFormat="1" ht="13.5" thickTop="1" thickBot="1"/>
    <row r="20823" s="32" customFormat="1" ht="13.5" thickTop="1" thickBot="1"/>
    <row r="20824" s="32" customFormat="1" ht="13.5" thickTop="1" thickBot="1"/>
    <row r="20825" s="32" customFormat="1" ht="13.5" thickTop="1" thickBot="1"/>
    <row r="20826" s="32" customFormat="1" ht="13.5" thickTop="1" thickBot="1"/>
    <row r="20827" s="32" customFormat="1" ht="13.5" thickTop="1" thickBot="1"/>
    <row r="20828" s="32" customFormat="1" ht="13.5" thickTop="1" thickBot="1"/>
    <row r="20829" s="32" customFormat="1" ht="13.5" thickTop="1" thickBot="1"/>
    <row r="20830" s="32" customFormat="1" ht="13.5" thickTop="1" thickBot="1"/>
    <row r="20831" s="32" customFormat="1" ht="13.5" thickTop="1" thickBot="1"/>
    <row r="20832" s="32" customFormat="1" ht="13.5" thickTop="1" thickBot="1"/>
    <row r="20833" s="32" customFormat="1" ht="13.5" thickTop="1" thickBot="1"/>
    <row r="20834" s="32" customFormat="1" ht="13.5" thickTop="1" thickBot="1"/>
    <row r="20835" s="32" customFormat="1" ht="13.5" thickTop="1" thickBot="1"/>
    <row r="20836" s="32" customFormat="1" ht="13.5" thickTop="1" thickBot="1"/>
    <row r="20837" s="32" customFormat="1" ht="13.5" thickTop="1" thickBot="1"/>
    <row r="20838" s="32" customFormat="1" ht="13.5" thickTop="1" thickBot="1"/>
    <row r="20839" s="32" customFormat="1" ht="13.5" thickTop="1" thickBot="1"/>
    <row r="20840" s="32" customFormat="1" ht="13.5" thickTop="1" thickBot="1"/>
    <row r="20841" s="32" customFormat="1" ht="13.5" thickTop="1" thickBot="1"/>
    <row r="20842" s="32" customFormat="1" ht="13.5" thickTop="1" thickBot="1"/>
    <row r="20843" s="32" customFormat="1" ht="13.5" thickTop="1" thickBot="1"/>
    <row r="20844" s="32" customFormat="1" ht="13.5" thickTop="1" thickBot="1"/>
    <row r="20845" s="32" customFormat="1" ht="13.5" thickTop="1" thickBot="1"/>
    <row r="20846" s="32" customFormat="1" ht="13.5" thickTop="1" thickBot="1"/>
    <row r="20847" s="32" customFormat="1" ht="13.5" thickTop="1" thickBot="1"/>
    <row r="20848" s="32" customFormat="1" ht="13.5" thickTop="1" thickBot="1"/>
    <row r="20849" s="32" customFormat="1" ht="13.5" thickTop="1" thickBot="1"/>
    <row r="20850" s="32" customFormat="1" ht="13.5" thickTop="1" thickBot="1"/>
    <row r="20851" s="32" customFormat="1" ht="13.5" thickTop="1" thickBot="1"/>
    <row r="20852" s="32" customFormat="1" ht="13.5" thickTop="1" thickBot="1"/>
    <row r="20853" s="32" customFormat="1" ht="13.5" thickTop="1" thickBot="1"/>
    <row r="20854" s="32" customFormat="1" ht="13.5" thickTop="1" thickBot="1"/>
    <row r="20855" s="32" customFormat="1" ht="13.5" thickTop="1" thickBot="1"/>
    <row r="20856" s="32" customFormat="1" ht="13.5" thickTop="1" thickBot="1"/>
    <row r="20857" s="32" customFormat="1" ht="13.5" thickTop="1" thickBot="1"/>
    <row r="20858" s="32" customFormat="1" ht="13" thickTop="1"/>
    <row r="20859" s="32" customFormat="1"/>
    <row r="20860" s="32" customFormat="1"/>
    <row r="20861" s="32" customFormat="1"/>
    <row r="20862" s="32" customFormat="1"/>
    <row r="20863" s="32" customFormat="1"/>
    <row r="20864" s="32" customFormat="1"/>
    <row r="20865" s="32" customFormat="1"/>
    <row r="20866" s="32" customFormat="1"/>
    <row r="20867" s="32" customFormat="1"/>
    <row r="20868" s="32" customFormat="1"/>
    <row r="20869" s="32" customFormat="1"/>
    <row r="20870" s="32" customFormat="1"/>
    <row r="20871" s="32" customFormat="1" ht="13" thickBot="1"/>
    <row r="20872" s="32" customFormat="1" ht="13.5" thickTop="1" thickBot="1"/>
    <row r="20873" s="32" customFormat="1" ht="13.5" thickTop="1" thickBot="1"/>
    <row r="20874" s="32" customFormat="1" ht="13.5" thickTop="1" thickBot="1"/>
    <row r="20875" s="32" customFormat="1" ht="13.5" thickTop="1" thickBot="1"/>
    <row r="20876" s="32" customFormat="1" ht="13.5" thickTop="1" thickBot="1"/>
    <row r="20877" s="32" customFormat="1" ht="13.5" thickTop="1" thickBot="1"/>
    <row r="20878" s="32" customFormat="1" ht="13.5" thickTop="1" thickBot="1"/>
    <row r="20879" s="32" customFormat="1" ht="13.5" thickTop="1" thickBot="1"/>
    <row r="20880" s="32" customFormat="1" ht="13.5" thickTop="1" thickBot="1"/>
    <row r="20881" s="32" customFormat="1" ht="13.5" thickTop="1" thickBot="1"/>
    <row r="20882" s="32" customFormat="1" ht="13.5" thickTop="1" thickBot="1"/>
    <row r="20883" s="32" customFormat="1" ht="13.5" thickTop="1" thickBot="1"/>
    <row r="20884" s="32" customFormat="1" ht="13.5" thickTop="1" thickBot="1"/>
    <row r="20885" s="32" customFormat="1" ht="13.5" thickTop="1" thickBot="1"/>
    <row r="20886" s="32" customFormat="1" ht="13.5" thickTop="1" thickBot="1"/>
    <row r="20887" s="32" customFormat="1" ht="13.5" thickTop="1" thickBot="1"/>
    <row r="20888" s="32" customFormat="1" ht="13.5" thickTop="1" thickBot="1"/>
    <row r="20889" s="32" customFormat="1" ht="13.5" thickTop="1" thickBot="1"/>
    <row r="20890" s="32" customFormat="1" ht="13.5" thickTop="1" thickBot="1"/>
    <row r="20891" s="32" customFormat="1" ht="13.5" thickTop="1" thickBot="1"/>
    <row r="20892" s="32" customFormat="1" ht="13.5" thickTop="1" thickBot="1"/>
    <row r="20893" s="32" customFormat="1" ht="13.5" thickTop="1" thickBot="1"/>
    <row r="20894" s="32" customFormat="1" ht="13.5" thickTop="1" thickBot="1"/>
    <row r="20895" s="32" customFormat="1" ht="13.5" thickTop="1" thickBot="1"/>
    <row r="20896" s="32" customFormat="1" ht="13.5" thickTop="1" thickBot="1"/>
    <row r="20897" s="32" customFormat="1" ht="13.5" thickTop="1" thickBot="1"/>
    <row r="20898" s="32" customFormat="1" ht="13.5" thickTop="1" thickBot="1"/>
    <row r="20899" s="32" customFormat="1" ht="13.5" thickTop="1" thickBot="1"/>
    <row r="20900" s="32" customFormat="1" ht="13.5" thickTop="1" thickBot="1"/>
    <row r="20901" s="32" customFormat="1" ht="13.5" thickTop="1" thickBot="1"/>
    <row r="20902" s="32" customFormat="1" ht="13.5" thickTop="1" thickBot="1"/>
    <row r="20903" s="32" customFormat="1" ht="13.5" thickTop="1" thickBot="1"/>
    <row r="20904" s="32" customFormat="1" ht="13.5" thickTop="1" thickBot="1"/>
    <row r="20905" s="32" customFormat="1" ht="13.5" thickTop="1" thickBot="1"/>
    <row r="20906" s="32" customFormat="1" ht="13.5" thickTop="1" thickBot="1"/>
    <row r="20907" s="32" customFormat="1" ht="13.5" thickTop="1" thickBot="1"/>
    <row r="20908" s="32" customFormat="1" ht="13.5" thickTop="1" thickBot="1"/>
    <row r="20909" s="32" customFormat="1" ht="13.5" thickTop="1" thickBot="1"/>
    <row r="20910" s="32" customFormat="1" ht="13.5" thickTop="1" thickBot="1"/>
    <row r="20911" s="32" customFormat="1" ht="13.5" thickTop="1" thickBot="1"/>
    <row r="20912" s="32" customFormat="1" ht="13.5" thickTop="1" thickBot="1"/>
    <row r="20913" s="32" customFormat="1" ht="13.5" thickTop="1" thickBot="1"/>
    <row r="20914" s="32" customFormat="1" ht="13.5" thickTop="1" thickBot="1"/>
    <row r="20915" s="32" customFormat="1" ht="13.5" thickTop="1" thickBot="1"/>
    <row r="20916" s="32" customFormat="1" ht="13.5" thickTop="1" thickBot="1"/>
    <row r="20917" s="32" customFormat="1" ht="13.5" thickTop="1" thickBot="1"/>
    <row r="20918" s="32" customFormat="1" ht="13.5" thickTop="1" thickBot="1"/>
    <row r="20919" s="32" customFormat="1" ht="13.5" thickTop="1" thickBot="1"/>
    <row r="20920" s="32" customFormat="1" ht="13.5" thickTop="1" thickBot="1"/>
    <row r="20921" s="32" customFormat="1" ht="13.5" thickTop="1" thickBot="1"/>
    <row r="20922" s="32" customFormat="1" ht="13.5" thickTop="1" thickBot="1"/>
    <row r="20923" s="32" customFormat="1" ht="13.5" thickTop="1" thickBot="1"/>
    <row r="20924" s="32" customFormat="1" ht="13.5" thickTop="1" thickBot="1"/>
    <row r="20925" s="32" customFormat="1" ht="13.5" thickTop="1" thickBot="1"/>
    <row r="20926" s="32" customFormat="1" ht="13.5" thickTop="1" thickBot="1"/>
    <row r="20927" s="32" customFormat="1" ht="13.5" thickTop="1" thickBot="1"/>
    <row r="20928" s="32" customFormat="1" ht="13" thickTop="1"/>
    <row r="20929" s="32" customFormat="1"/>
    <row r="20930" s="32" customFormat="1"/>
    <row r="20931" s="32" customFormat="1"/>
    <row r="20932" s="32" customFormat="1"/>
    <row r="20933" s="32" customFormat="1"/>
    <row r="20934" s="32" customFormat="1"/>
    <row r="20935" s="32" customFormat="1"/>
    <row r="20936" s="32" customFormat="1"/>
    <row r="20937" s="32" customFormat="1"/>
    <row r="20938" s="32" customFormat="1"/>
    <row r="20939" s="32" customFormat="1"/>
    <row r="20940" s="32" customFormat="1"/>
    <row r="20941" s="32" customFormat="1" ht="13" thickBot="1"/>
    <row r="20942" s="32" customFormat="1" ht="13.5" thickTop="1" thickBot="1"/>
    <row r="20943" s="32" customFormat="1" ht="13.5" thickTop="1" thickBot="1"/>
    <row r="20944" s="32" customFormat="1" ht="13.5" thickTop="1" thickBot="1"/>
    <row r="20945" s="32" customFormat="1" ht="13.5" thickTop="1" thickBot="1"/>
    <row r="20946" s="32" customFormat="1" ht="13.5" thickTop="1" thickBot="1"/>
    <row r="20947" s="32" customFormat="1" ht="13.5" thickTop="1" thickBot="1"/>
    <row r="20948" s="32" customFormat="1" ht="13.5" thickTop="1" thickBot="1"/>
    <row r="20949" s="32" customFormat="1" ht="13.5" thickTop="1" thickBot="1"/>
    <row r="20950" s="32" customFormat="1" ht="13.5" thickTop="1" thickBot="1"/>
    <row r="20951" s="32" customFormat="1" ht="13.5" thickTop="1" thickBot="1"/>
    <row r="20952" s="32" customFormat="1" ht="13.5" thickTop="1" thickBot="1"/>
    <row r="20953" s="32" customFormat="1" ht="13.5" thickTop="1" thickBot="1"/>
    <row r="20954" s="32" customFormat="1" ht="13.5" thickTop="1" thickBot="1"/>
    <row r="20955" s="32" customFormat="1" ht="13.5" thickTop="1" thickBot="1"/>
    <row r="20956" s="32" customFormat="1" ht="13.5" thickTop="1" thickBot="1"/>
    <row r="20957" s="32" customFormat="1" ht="13.5" thickTop="1" thickBot="1"/>
    <row r="20958" s="32" customFormat="1" ht="13.5" thickTop="1" thickBot="1"/>
    <row r="20959" s="32" customFormat="1" ht="13.5" thickTop="1" thickBot="1"/>
    <row r="20960" s="32" customFormat="1" ht="13.5" thickTop="1" thickBot="1"/>
    <row r="20961" s="32" customFormat="1" ht="13.5" thickTop="1" thickBot="1"/>
    <row r="20962" s="32" customFormat="1" ht="13.5" thickTop="1" thickBot="1"/>
    <row r="20963" s="32" customFormat="1" ht="13.5" thickTop="1" thickBot="1"/>
    <row r="20964" s="32" customFormat="1" ht="13.5" thickTop="1" thickBot="1"/>
    <row r="20965" s="32" customFormat="1" ht="13.5" thickTop="1" thickBot="1"/>
    <row r="20966" s="32" customFormat="1" ht="13.5" thickTop="1" thickBot="1"/>
    <row r="20967" s="32" customFormat="1" ht="13.5" thickTop="1" thickBot="1"/>
    <row r="20968" s="32" customFormat="1" ht="13.5" thickTop="1" thickBot="1"/>
    <row r="20969" s="32" customFormat="1" ht="13.5" thickTop="1" thickBot="1"/>
    <row r="20970" s="32" customFormat="1" ht="13.5" thickTop="1" thickBot="1"/>
    <row r="20971" s="32" customFormat="1" ht="13.5" thickTop="1" thickBot="1"/>
    <row r="20972" s="32" customFormat="1" ht="13.5" thickTop="1" thickBot="1"/>
    <row r="20973" s="32" customFormat="1" ht="13.5" thickTop="1" thickBot="1"/>
    <row r="20974" s="32" customFormat="1" ht="13.5" thickTop="1" thickBot="1"/>
    <row r="20975" s="32" customFormat="1" ht="13.5" thickTop="1" thickBot="1"/>
    <row r="20976" s="32" customFormat="1" ht="13.5" thickTop="1" thickBot="1"/>
    <row r="20977" s="32" customFormat="1" ht="13.5" thickTop="1" thickBot="1"/>
    <row r="20978" s="32" customFormat="1" ht="13.5" thickTop="1" thickBot="1"/>
    <row r="20979" s="32" customFormat="1" ht="13.5" thickTop="1" thickBot="1"/>
    <row r="20980" s="32" customFormat="1" ht="13.5" thickTop="1" thickBot="1"/>
    <row r="20981" s="32" customFormat="1" ht="13.5" thickTop="1" thickBot="1"/>
    <row r="20982" s="32" customFormat="1" ht="13.5" thickTop="1" thickBot="1"/>
    <row r="20983" s="32" customFormat="1" ht="13.5" thickTop="1" thickBot="1"/>
    <row r="20984" s="32" customFormat="1" ht="13.5" thickTop="1" thickBot="1"/>
    <row r="20985" s="32" customFormat="1" ht="13.5" thickTop="1" thickBot="1"/>
    <row r="20986" s="32" customFormat="1" ht="13.5" thickTop="1" thickBot="1"/>
    <row r="20987" s="32" customFormat="1" ht="13.5" thickTop="1" thickBot="1"/>
    <row r="20988" s="32" customFormat="1" ht="13.5" thickTop="1" thickBot="1"/>
    <row r="20989" s="32" customFormat="1" ht="13.5" thickTop="1" thickBot="1"/>
    <row r="20990" s="32" customFormat="1" ht="13.5" thickTop="1" thickBot="1"/>
    <row r="20991" s="32" customFormat="1" ht="13.5" thickTop="1" thickBot="1"/>
    <row r="20992" s="32" customFormat="1" ht="13.5" thickTop="1" thickBot="1"/>
    <row r="20993" s="32" customFormat="1" ht="13.5" thickTop="1" thickBot="1"/>
    <row r="20994" s="32" customFormat="1" ht="13.5" thickTop="1" thickBot="1"/>
    <row r="20995" s="32" customFormat="1" ht="13.5" thickTop="1" thickBot="1"/>
    <row r="20996" s="32" customFormat="1" ht="13.5" thickTop="1" thickBot="1"/>
    <row r="20997" s="32" customFormat="1" ht="13.5" thickTop="1" thickBot="1"/>
    <row r="20998" s="32" customFormat="1" ht="13" thickTop="1"/>
    <row r="20999" s="32" customFormat="1"/>
    <row r="21000" s="32" customFormat="1"/>
    <row r="21001" s="32" customFormat="1"/>
    <row r="21002" s="32" customFormat="1"/>
    <row r="21003" s="32" customFormat="1"/>
    <row r="21004" s="32" customFormat="1"/>
    <row r="21005" s="32" customFormat="1"/>
    <row r="21006" s="32" customFormat="1"/>
    <row r="21007" s="32" customFormat="1"/>
    <row r="21008" s="32" customFormat="1"/>
    <row r="21009" s="32" customFormat="1"/>
    <row r="21010" s="32" customFormat="1"/>
    <row r="21011" s="32" customFormat="1" ht="13" thickBot="1"/>
    <row r="21012" s="32" customFormat="1" ht="13.5" thickTop="1" thickBot="1"/>
    <row r="21013" s="32" customFormat="1" ht="13.5" thickTop="1" thickBot="1"/>
    <row r="21014" s="32" customFormat="1" ht="13.5" thickTop="1" thickBot="1"/>
    <row r="21015" s="32" customFormat="1" ht="13.5" thickTop="1" thickBot="1"/>
    <row r="21016" s="32" customFormat="1" ht="13.5" thickTop="1" thickBot="1"/>
    <row r="21017" s="32" customFormat="1" ht="13.5" thickTop="1" thickBot="1"/>
    <row r="21018" s="32" customFormat="1" ht="13.5" thickTop="1" thickBot="1"/>
    <row r="21019" s="32" customFormat="1" ht="13.5" thickTop="1" thickBot="1"/>
    <row r="21020" s="32" customFormat="1" ht="13.5" thickTop="1" thickBot="1"/>
    <row r="21021" s="32" customFormat="1" ht="13.5" thickTop="1" thickBot="1"/>
    <row r="21022" s="32" customFormat="1" ht="13.5" thickTop="1" thickBot="1"/>
    <row r="21023" s="32" customFormat="1" ht="13.5" thickTop="1" thickBot="1"/>
    <row r="21024" s="32" customFormat="1" ht="13.5" thickTop="1" thickBot="1"/>
    <row r="21025" s="32" customFormat="1" ht="13.5" thickTop="1" thickBot="1"/>
    <row r="21026" s="32" customFormat="1" ht="13.5" thickTop="1" thickBot="1"/>
    <row r="21027" s="32" customFormat="1" ht="13.5" thickTop="1" thickBot="1"/>
    <row r="21028" s="32" customFormat="1" ht="13.5" thickTop="1" thickBot="1"/>
    <row r="21029" s="32" customFormat="1" ht="13.5" thickTop="1" thickBot="1"/>
    <row r="21030" s="32" customFormat="1" ht="13.5" thickTop="1" thickBot="1"/>
    <row r="21031" s="32" customFormat="1" ht="13.5" thickTop="1" thickBot="1"/>
    <row r="21032" s="32" customFormat="1" ht="13.5" thickTop="1" thickBot="1"/>
    <row r="21033" s="32" customFormat="1" ht="13.5" thickTop="1" thickBot="1"/>
    <row r="21034" s="32" customFormat="1" ht="13.5" thickTop="1" thickBot="1"/>
    <row r="21035" s="32" customFormat="1" ht="13.5" thickTop="1" thickBot="1"/>
    <row r="21036" s="32" customFormat="1" ht="13.5" thickTop="1" thickBot="1"/>
    <row r="21037" s="32" customFormat="1" ht="13.5" thickTop="1" thickBot="1"/>
    <row r="21038" s="32" customFormat="1" ht="13.5" thickTop="1" thickBot="1"/>
    <row r="21039" s="32" customFormat="1" ht="13.5" thickTop="1" thickBot="1"/>
    <row r="21040" s="32" customFormat="1" ht="13.5" thickTop="1" thickBot="1"/>
    <row r="21041" s="32" customFormat="1" ht="13.5" thickTop="1" thickBot="1"/>
    <row r="21042" s="32" customFormat="1" ht="13.5" thickTop="1" thickBot="1"/>
    <row r="21043" s="32" customFormat="1" ht="13.5" thickTop="1" thickBot="1"/>
    <row r="21044" s="32" customFormat="1" ht="13.5" thickTop="1" thickBot="1"/>
    <row r="21045" s="32" customFormat="1" ht="13.5" thickTop="1" thickBot="1"/>
    <row r="21046" s="32" customFormat="1" ht="13.5" thickTop="1" thickBot="1"/>
    <row r="21047" s="32" customFormat="1" ht="13.5" thickTop="1" thickBot="1"/>
    <row r="21048" s="32" customFormat="1" ht="13.5" thickTop="1" thickBot="1"/>
    <row r="21049" s="32" customFormat="1" ht="13.5" thickTop="1" thickBot="1"/>
    <row r="21050" s="32" customFormat="1" ht="13.5" thickTop="1" thickBot="1"/>
    <row r="21051" s="32" customFormat="1" ht="13.5" thickTop="1" thickBot="1"/>
    <row r="21052" s="32" customFormat="1" ht="13.5" thickTop="1" thickBot="1"/>
    <row r="21053" s="32" customFormat="1" ht="13.5" thickTop="1" thickBot="1"/>
    <row r="21054" s="32" customFormat="1" ht="13.5" thickTop="1" thickBot="1"/>
    <row r="21055" s="32" customFormat="1" ht="13.5" thickTop="1" thickBot="1"/>
    <row r="21056" s="32" customFormat="1" ht="13.5" thickTop="1" thickBot="1"/>
    <row r="21057" s="32" customFormat="1" ht="13.5" thickTop="1" thickBot="1"/>
    <row r="21058" s="32" customFormat="1" ht="13.5" thickTop="1" thickBot="1"/>
    <row r="21059" s="32" customFormat="1" ht="13.5" thickTop="1" thickBot="1"/>
    <row r="21060" s="32" customFormat="1" ht="13.5" thickTop="1" thickBot="1"/>
    <row r="21061" s="32" customFormat="1" ht="13.5" thickTop="1" thickBot="1"/>
    <row r="21062" s="32" customFormat="1" ht="13.5" thickTop="1" thickBot="1"/>
    <row r="21063" s="32" customFormat="1" ht="13.5" thickTop="1" thickBot="1"/>
    <row r="21064" s="32" customFormat="1" ht="13.5" thickTop="1" thickBot="1"/>
    <row r="21065" s="32" customFormat="1" ht="13.5" thickTop="1" thickBot="1"/>
    <row r="21066" s="32" customFormat="1" ht="13.5" thickTop="1" thickBot="1"/>
    <row r="21067" s="32" customFormat="1" ht="13.5" thickTop="1" thickBot="1"/>
    <row r="21068" s="32" customFormat="1" ht="13" thickTop="1"/>
    <row r="21069" s="32" customFormat="1"/>
    <row r="21070" s="32" customFormat="1"/>
    <row r="21071" s="32" customFormat="1"/>
    <row r="21072" s="32" customFormat="1"/>
    <row r="21073" s="32" customFormat="1"/>
    <row r="21074" s="32" customFormat="1"/>
    <row r="21075" s="32" customFormat="1"/>
    <row r="21076" s="32" customFormat="1"/>
    <row r="21077" s="32" customFormat="1"/>
    <row r="21078" s="32" customFormat="1"/>
    <row r="21079" s="32" customFormat="1"/>
    <row r="21080" s="32" customFormat="1"/>
    <row r="21081" s="32" customFormat="1" ht="13" thickBot="1"/>
    <row r="21082" s="32" customFormat="1" ht="13.5" thickTop="1" thickBot="1"/>
    <row r="21083" s="32" customFormat="1" ht="13.5" thickTop="1" thickBot="1"/>
    <row r="21084" s="32" customFormat="1" ht="13.5" thickTop="1" thickBot="1"/>
    <row r="21085" s="32" customFormat="1" ht="13.5" thickTop="1" thickBot="1"/>
    <row r="21086" s="32" customFormat="1" ht="13.5" thickTop="1" thickBot="1"/>
    <row r="21087" s="32" customFormat="1" ht="13.5" thickTop="1" thickBot="1"/>
    <row r="21088" s="32" customFormat="1" ht="13.5" thickTop="1" thickBot="1"/>
    <row r="21089" s="32" customFormat="1" ht="13.5" thickTop="1" thickBot="1"/>
    <row r="21090" s="32" customFormat="1" ht="13.5" thickTop="1" thickBot="1"/>
    <row r="21091" s="32" customFormat="1" ht="13.5" thickTop="1" thickBot="1"/>
    <row r="21092" s="32" customFormat="1" ht="13.5" thickTop="1" thickBot="1"/>
    <row r="21093" s="32" customFormat="1" ht="13.5" thickTop="1" thickBot="1"/>
    <row r="21094" s="32" customFormat="1" ht="13.5" thickTop="1" thickBot="1"/>
    <row r="21095" s="32" customFormat="1" ht="13.5" thickTop="1" thickBot="1"/>
    <row r="21096" s="32" customFormat="1" ht="13.5" thickTop="1" thickBot="1"/>
    <row r="21097" s="32" customFormat="1" ht="13.5" thickTop="1" thickBot="1"/>
    <row r="21098" s="32" customFormat="1" ht="13.5" thickTop="1" thickBot="1"/>
    <row r="21099" s="32" customFormat="1" ht="13.5" thickTop="1" thickBot="1"/>
    <row r="21100" s="32" customFormat="1" ht="13.5" thickTop="1" thickBot="1"/>
    <row r="21101" s="32" customFormat="1" ht="13.5" thickTop="1" thickBot="1"/>
    <row r="21102" s="32" customFormat="1" ht="13.5" thickTop="1" thickBot="1"/>
    <row r="21103" s="32" customFormat="1" ht="13.5" thickTop="1" thickBot="1"/>
    <row r="21104" s="32" customFormat="1" ht="13.5" thickTop="1" thickBot="1"/>
    <row r="21105" s="32" customFormat="1" ht="13.5" thickTop="1" thickBot="1"/>
    <row r="21106" s="32" customFormat="1" ht="13.5" thickTop="1" thickBot="1"/>
    <row r="21107" s="32" customFormat="1" ht="13.5" thickTop="1" thickBot="1"/>
    <row r="21108" s="32" customFormat="1" ht="13.5" thickTop="1" thickBot="1"/>
    <row r="21109" s="32" customFormat="1" ht="13.5" thickTop="1" thickBot="1"/>
    <row r="21110" s="32" customFormat="1" ht="13.5" thickTop="1" thickBot="1"/>
    <row r="21111" s="32" customFormat="1" ht="13.5" thickTop="1" thickBot="1"/>
    <row r="21112" s="32" customFormat="1" ht="13.5" thickTop="1" thickBot="1"/>
    <row r="21113" s="32" customFormat="1" ht="13.5" thickTop="1" thickBot="1"/>
    <row r="21114" s="32" customFormat="1" ht="13.5" thickTop="1" thickBot="1"/>
    <row r="21115" s="32" customFormat="1" ht="13.5" thickTop="1" thickBot="1"/>
    <row r="21116" s="32" customFormat="1" ht="13.5" thickTop="1" thickBot="1"/>
    <row r="21117" s="32" customFormat="1" ht="13.5" thickTop="1" thickBot="1"/>
    <row r="21118" s="32" customFormat="1" ht="13.5" thickTop="1" thickBot="1"/>
    <row r="21119" s="32" customFormat="1" ht="13.5" thickTop="1" thickBot="1"/>
    <row r="21120" s="32" customFormat="1" ht="13.5" thickTop="1" thickBot="1"/>
    <row r="21121" s="32" customFormat="1" ht="13.5" thickTop="1" thickBot="1"/>
    <row r="21122" s="32" customFormat="1" ht="13.5" thickTop="1" thickBot="1"/>
    <row r="21123" s="32" customFormat="1" ht="13.5" thickTop="1" thickBot="1"/>
    <row r="21124" s="32" customFormat="1" ht="13.5" thickTop="1" thickBot="1"/>
    <row r="21125" s="32" customFormat="1" ht="13.5" thickTop="1" thickBot="1"/>
    <row r="21126" s="32" customFormat="1" ht="13.5" thickTop="1" thickBot="1"/>
    <row r="21127" s="32" customFormat="1" ht="13.5" thickTop="1" thickBot="1"/>
    <row r="21128" s="32" customFormat="1" ht="13.5" thickTop="1" thickBot="1"/>
    <row r="21129" s="32" customFormat="1" ht="13.5" thickTop="1" thickBot="1"/>
    <row r="21130" s="32" customFormat="1" ht="13.5" thickTop="1" thickBot="1"/>
    <row r="21131" s="32" customFormat="1" ht="13.5" thickTop="1" thickBot="1"/>
    <row r="21132" s="32" customFormat="1" ht="13.5" thickTop="1" thickBot="1"/>
    <row r="21133" s="32" customFormat="1" ht="13.5" thickTop="1" thickBot="1"/>
    <row r="21134" s="32" customFormat="1" ht="13.5" thickTop="1" thickBot="1"/>
    <row r="21135" s="32" customFormat="1" ht="13.5" thickTop="1" thickBot="1"/>
    <row r="21136" s="32" customFormat="1" ht="13.5" thickTop="1" thickBot="1"/>
    <row r="21137" s="32" customFormat="1" ht="13.5" thickTop="1" thickBot="1"/>
    <row r="21138" s="32" customFormat="1" ht="13" thickTop="1"/>
    <row r="21139" s="32" customFormat="1"/>
    <row r="21140" s="32" customFormat="1"/>
    <row r="21141" s="32" customFormat="1"/>
    <row r="21142" s="32" customFormat="1"/>
    <row r="21143" s="32" customFormat="1"/>
    <row r="21144" s="32" customFormat="1"/>
    <row r="21145" s="32" customFormat="1"/>
    <row r="21146" s="32" customFormat="1"/>
    <row r="21147" s="32" customFormat="1"/>
    <row r="21148" s="32" customFormat="1"/>
    <row r="21149" s="32" customFormat="1"/>
    <row r="21150" s="32" customFormat="1"/>
    <row r="21151" s="32" customFormat="1" ht="13" thickBot="1"/>
    <row r="21152" s="32" customFormat="1" ht="13.5" thickTop="1" thickBot="1"/>
    <row r="21153" s="32" customFormat="1" ht="13.5" thickTop="1" thickBot="1"/>
    <row r="21154" s="32" customFormat="1" ht="13.5" thickTop="1" thickBot="1"/>
    <row r="21155" s="32" customFormat="1" ht="13.5" thickTop="1" thickBot="1"/>
    <row r="21156" s="32" customFormat="1" ht="13.5" thickTop="1" thickBot="1"/>
    <row r="21157" s="32" customFormat="1" ht="13.5" thickTop="1" thickBot="1"/>
    <row r="21158" s="32" customFormat="1" ht="13.5" thickTop="1" thickBot="1"/>
    <row r="21159" s="32" customFormat="1" ht="13.5" thickTop="1" thickBot="1"/>
    <row r="21160" s="32" customFormat="1" ht="13.5" thickTop="1" thickBot="1"/>
    <row r="21161" s="32" customFormat="1" ht="13.5" thickTop="1" thickBot="1"/>
    <row r="21162" s="32" customFormat="1" ht="13.5" thickTop="1" thickBot="1"/>
    <row r="21163" s="32" customFormat="1" ht="13.5" thickTop="1" thickBot="1"/>
    <row r="21164" s="32" customFormat="1" ht="13.5" thickTop="1" thickBot="1"/>
    <row r="21165" s="32" customFormat="1" ht="13.5" thickTop="1" thickBot="1"/>
    <row r="21166" s="32" customFormat="1" ht="13.5" thickTop="1" thickBot="1"/>
    <row r="21167" s="32" customFormat="1" ht="13.5" thickTop="1" thickBot="1"/>
    <row r="21168" s="32" customFormat="1" ht="13.5" thickTop="1" thickBot="1"/>
    <row r="21169" s="32" customFormat="1" ht="13.5" thickTop="1" thickBot="1"/>
    <row r="21170" s="32" customFormat="1" ht="13.5" thickTop="1" thickBot="1"/>
    <row r="21171" s="32" customFormat="1" ht="13.5" thickTop="1" thickBot="1"/>
    <row r="21172" s="32" customFormat="1" ht="13.5" thickTop="1" thickBot="1"/>
    <row r="21173" s="32" customFormat="1" ht="13.5" thickTop="1" thickBot="1"/>
    <row r="21174" s="32" customFormat="1" ht="13.5" thickTop="1" thickBot="1"/>
    <row r="21175" s="32" customFormat="1" ht="13.5" thickTop="1" thickBot="1"/>
    <row r="21176" s="32" customFormat="1" ht="13.5" thickTop="1" thickBot="1"/>
    <row r="21177" s="32" customFormat="1" ht="13.5" thickTop="1" thickBot="1"/>
    <row r="21178" s="32" customFormat="1" ht="13.5" thickTop="1" thickBot="1"/>
    <row r="21179" s="32" customFormat="1" ht="13.5" thickTop="1" thickBot="1"/>
    <row r="21180" s="32" customFormat="1" ht="13.5" thickTop="1" thickBot="1"/>
    <row r="21181" s="32" customFormat="1" ht="13.5" thickTop="1" thickBot="1"/>
    <row r="21182" s="32" customFormat="1" ht="13.5" thickTop="1" thickBot="1"/>
    <row r="21183" s="32" customFormat="1" ht="13.5" thickTop="1" thickBot="1"/>
    <row r="21184" s="32" customFormat="1" ht="13.5" thickTop="1" thickBot="1"/>
    <row r="21185" s="32" customFormat="1" ht="13.5" thickTop="1" thickBot="1"/>
    <row r="21186" s="32" customFormat="1" ht="13.5" thickTop="1" thickBot="1"/>
    <row r="21187" s="32" customFormat="1" ht="13.5" thickTop="1" thickBot="1"/>
    <row r="21188" s="32" customFormat="1" ht="13.5" thickTop="1" thickBot="1"/>
    <row r="21189" s="32" customFormat="1" ht="13.5" thickTop="1" thickBot="1"/>
    <row r="21190" s="32" customFormat="1" ht="13.5" thickTop="1" thickBot="1"/>
    <row r="21191" s="32" customFormat="1" ht="13.5" thickTop="1" thickBot="1"/>
    <row r="21192" s="32" customFormat="1" ht="13.5" thickTop="1" thickBot="1"/>
    <row r="21193" s="32" customFormat="1" ht="13.5" thickTop="1" thickBot="1"/>
    <row r="21194" s="32" customFormat="1" ht="13.5" thickTop="1" thickBot="1"/>
    <row r="21195" s="32" customFormat="1" ht="13.5" thickTop="1" thickBot="1"/>
    <row r="21196" s="32" customFormat="1" ht="13.5" thickTop="1" thickBot="1"/>
    <row r="21197" s="32" customFormat="1" ht="13.5" thickTop="1" thickBot="1"/>
    <row r="21198" s="32" customFormat="1" ht="13.5" thickTop="1" thickBot="1"/>
    <row r="21199" s="32" customFormat="1" ht="13.5" thickTop="1" thickBot="1"/>
    <row r="21200" s="32" customFormat="1" ht="13.5" thickTop="1" thickBot="1"/>
    <row r="21201" s="32" customFormat="1" ht="13.5" thickTop="1" thickBot="1"/>
    <row r="21202" s="32" customFormat="1" ht="13.5" thickTop="1" thickBot="1"/>
    <row r="21203" s="32" customFormat="1" ht="13.5" thickTop="1" thickBot="1"/>
    <row r="21204" s="32" customFormat="1" ht="13.5" thickTop="1" thickBot="1"/>
    <row r="21205" s="32" customFormat="1" ht="13.5" thickTop="1" thickBot="1"/>
    <row r="21206" s="32" customFormat="1" ht="13.5" thickTop="1" thickBot="1"/>
    <row r="21207" s="32" customFormat="1" ht="13.5" thickTop="1" thickBot="1"/>
    <row r="21208" s="32" customFormat="1" ht="13" thickTop="1"/>
    <row r="21209" s="32" customFormat="1"/>
    <row r="21210" s="32" customFormat="1"/>
    <row r="21211" s="32" customFormat="1"/>
    <row r="21212" s="32" customFormat="1"/>
    <row r="21213" s="32" customFormat="1"/>
    <row r="21214" s="32" customFormat="1"/>
    <row r="21215" s="32" customFormat="1"/>
    <row r="21216" s="32" customFormat="1"/>
    <row r="21217" s="32" customFormat="1"/>
    <row r="21218" s="32" customFormat="1"/>
    <row r="21219" s="32" customFormat="1"/>
    <row r="21220" s="32" customFormat="1"/>
    <row r="21221" s="32" customFormat="1" ht="13" thickBot="1"/>
    <row r="21222" s="32" customFormat="1" ht="13.5" thickTop="1" thickBot="1"/>
    <row r="21223" s="32" customFormat="1" ht="13.5" thickTop="1" thickBot="1"/>
    <row r="21224" s="32" customFormat="1" ht="13.5" thickTop="1" thickBot="1"/>
    <row r="21225" s="32" customFormat="1" ht="13.5" thickTop="1" thickBot="1"/>
    <row r="21226" s="32" customFormat="1" ht="13.5" thickTop="1" thickBot="1"/>
    <row r="21227" s="32" customFormat="1" ht="13.5" thickTop="1" thickBot="1"/>
    <row r="21228" s="32" customFormat="1" ht="13.5" thickTop="1" thickBot="1"/>
    <row r="21229" s="32" customFormat="1" ht="13.5" thickTop="1" thickBot="1"/>
    <row r="21230" s="32" customFormat="1" ht="13.5" thickTop="1" thickBot="1"/>
    <row r="21231" s="32" customFormat="1" ht="13.5" thickTop="1" thickBot="1"/>
    <row r="21232" s="32" customFormat="1" ht="13.5" thickTop="1" thickBot="1"/>
    <row r="21233" s="32" customFormat="1" ht="13.5" thickTop="1" thickBot="1"/>
    <row r="21234" s="32" customFormat="1" ht="13.5" thickTop="1" thickBot="1"/>
    <row r="21235" s="32" customFormat="1" ht="13.5" thickTop="1" thickBot="1"/>
    <row r="21236" s="32" customFormat="1" ht="13.5" thickTop="1" thickBot="1"/>
    <row r="21237" s="32" customFormat="1" ht="13.5" thickTop="1" thickBot="1"/>
    <row r="21238" s="32" customFormat="1" ht="13.5" thickTop="1" thickBot="1"/>
    <row r="21239" s="32" customFormat="1" ht="13.5" thickTop="1" thickBot="1"/>
    <row r="21240" s="32" customFormat="1" ht="13.5" thickTop="1" thickBot="1"/>
    <row r="21241" s="32" customFormat="1" ht="13.5" thickTop="1" thickBot="1"/>
    <row r="21242" s="32" customFormat="1" ht="13.5" thickTop="1" thickBot="1"/>
    <row r="21243" s="32" customFormat="1" ht="13.5" thickTop="1" thickBot="1"/>
    <row r="21244" s="32" customFormat="1" ht="13.5" thickTop="1" thickBot="1"/>
    <row r="21245" s="32" customFormat="1" ht="13.5" thickTop="1" thickBot="1"/>
    <row r="21246" s="32" customFormat="1" ht="13.5" thickTop="1" thickBot="1"/>
    <row r="21247" s="32" customFormat="1" ht="13.5" thickTop="1" thickBot="1"/>
    <row r="21248" s="32" customFormat="1" ht="13.5" thickTop="1" thickBot="1"/>
    <row r="21249" s="32" customFormat="1" ht="13.5" thickTop="1" thickBot="1"/>
    <row r="21250" s="32" customFormat="1" ht="13.5" thickTop="1" thickBot="1"/>
    <row r="21251" s="32" customFormat="1" ht="13.5" thickTop="1" thickBot="1"/>
    <row r="21252" s="32" customFormat="1" ht="13.5" thickTop="1" thickBot="1"/>
    <row r="21253" s="32" customFormat="1" ht="13.5" thickTop="1" thickBot="1"/>
    <row r="21254" s="32" customFormat="1" ht="13.5" thickTop="1" thickBot="1"/>
    <row r="21255" s="32" customFormat="1" ht="13.5" thickTop="1" thickBot="1"/>
    <row r="21256" s="32" customFormat="1" ht="13.5" thickTop="1" thickBot="1"/>
    <row r="21257" s="32" customFormat="1" ht="13.5" thickTop="1" thickBot="1"/>
    <row r="21258" s="32" customFormat="1" ht="13.5" thickTop="1" thickBot="1"/>
    <row r="21259" s="32" customFormat="1" ht="13.5" thickTop="1" thickBot="1"/>
    <row r="21260" s="32" customFormat="1" ht="13.5" thickTop="1" thickBot="1"/>
    <row r="21261" s="32" customFormat="1" ht="13.5" thickTop="1" thickBot="1"/>
    <row r="21262" s="32" customFormat="1" ht="13.5" thickTop="1" thickBot="1"/>
    <row r="21263" s="32" customFormat="1" ht="13.5" thickTop="1" thickBot="1"/>
    <row r="21264" s="32" customFormat="1" ht="13.5" thickTop="1" thickBot="1"/>
    <row r="21265" s="32" customFormat="1" ht="13.5" thickTop="1" thickBot="1"/>
    <row r="21266" s="32" customFormat="1" ht="13.5" thickTop="1" thickBot="1"/>
    <row r="21267" s="32" customFormat="1" ht="13.5" thickTop="1" thickBot="1"/>
    <row r="21268" s="32" customFormat="1" ht="13.5" thickTop="1" thickBot="1"/>
    <row r="21269" s="32" customFormat="1" ht="13.5" thickTop="1" thickBot="1"/>
    <row r="21270" s="32" customFormat="1" ht="13.5" thickTop="1" thickBot="1"/>
    <row r="21271" s="32" customFormat="1" ht="13.5" thickTop="1" thickBot="1"/>
    <row r="21272" s="32" customFormat="1" ht="13.5" thickTop="1" thickBot="1"/>
    <row r="21273" s="32" customFormat="1" ht="13.5" thickTop="1" thickBot="1"/>
    <row r="21274" s="32" customFormat="1" ht="13.5" thickTop="1" thickBot="1"/>
    <row r="21275" s="32" customFormat="1" ht="13.5" thickTop="1" thickBot="1"/>
    <row r="21276" s="32" customFormat="1" ht="13.5" thickTop="1" thickBot="1"/>
    <row r="21277" s="32" customFormat="1" ht="13.5" thickTop="1" thickBot="1"/>
    <row r="21278" s="32" customFormat="1" ht="13" thickTop="1"/>
    <row r="21279" s="32" customFormat="1"/>
    <row r="21280" s="32" customFormat="1"/>
    <row r="21281" s="32" customFormat="1"/>
    <row r="21282" s="32" customFormat="1"/>
    <row r="21283" s="32" customFormat="1"/>
    <row r="21284" s="32" customFormat="1"/>
    <row r="21285" s="32" customFormat="1"/>
    <row r="21286" s="32" customFormat="1"/>
    <row r="21287" s="32" customFormat="1"/>
    <row r="21288" s="32" customFormat="1"/>
    <row r="21289" s="32" customFormat="1"/>
    <row r="21290" s="32" customFormat="1"/>
    <row r="21291" s="32" customFormat="1" ht="13" thickBot="1"/>
    <row r="21292" s="32" customFormat="1" ht="13.5" thickTop="1" thickBot="1"/>
    <row r="21293" s="32" customFormat="1" ht="13.5" thickTop="1" thickBot="1"/>
    <row r="21294" s="32" customFormat="1" ht="13.5" thickTop="1" thickBot="1"/>
    <row r="21295" s="32" customFormat="1" ht="13.5" thickTop="1" thickBot="1"/>
    <row r="21296" s="32" customFormat="1" ht="13.5" thickTop="1" thickBot="1"/>
    <row r="21297" s="32" customFormat="1" ht="13.5" thickTop="1" thickBot="1"/>
    <row r="21298" s="32" customFormat="1" ht="13.5" thickTop="1" thickBot="1"/>
    <row r="21299" s="32" customFormat="1" ht="13.5" thickTop="1" thickBot="1"/>
    <row r="21300" s="32" customFormat="1" ht="13.5" thickTop="1" thickBot="1"/>
    <row r="21301" s="32" customFormat="1" ht="13.5" thickTop="1" thickBot="1"/>
    <row r="21302" s="32" customFormat="1" ht="13.5" thickTop="1" thickBot="1"/>
    <row r="21303" s="32" customFormat="1" ht="13.5" thickTop="1" thickBot="1"/>
    <row r="21304" s="32" customFormat="1" ht="13.5" thickTop="1" thickBot="1"/>
    <row r="21305" s="32" customFormat="1" ht="13.5" thickTop="1" thickBot="1"/>
    <row r="21306" s="32" customFormat="1" ht="13.5" thickTop="1" thickBot="1"/>
    <row r="21307" s="32" customFormat="1" ht="13.5" thickTop="1" thickBot="1"/>
    <row r="21308" s="32" customFormat="1" ht="13.5" thickTop="1" thickBot="1"/>
    <row r="21309" s="32" customFormat="1" ht="13.5" thickTop="1" thickBot="1"/>
    <row r="21310" s="32" customFormat="1" ht="13.5" thickTop="1" thickBot="1"/>
    <row r="21311" s="32" customFormat="1" ht="13.5" thickTop="1" thickBot="1"/>
    <row r="21312" s="32" customFormat="1" ht="13.5" thickTop="1" thickBot="1"/>
    <row r="21313" s="32" customFormat="1" ht="13.5" thickTop="1" thickBot="1"/>
    <row r="21314" s="32" customFormat="1" ht="13.5" thickTop="1" thickBot="1"/>
    <row r="21315" s="32" customFormat="1" ht="13.5" thickTop="1" thickBot="1"/>
    <row r="21316" s="32" customFormat="1" ht="13.5" thickTop="1" thickBot="1"/>
    <row r="21317" s="32" customFormat="1" ht="13.5" thickTop="1" thickBot="1"/>
    <row r="21318" s="32" customFormat="1" ht="13.5" thickTop="1" thickBot="1"/>
    <row r="21319" s="32" customFormat="1" ht="13.5" thickTop="1" thickBot="1"/>
    <row r="21320" s="32" customFormat="1" ht="13.5" thickTop="1" thickBot="1"/>
    <row r="21321" s="32" customFormat="1" ht="13.5" thickTop="1" thickBot="1"/>
    <row r="21322" s="32" customFormat="1" ht="13.5" thickTop="1" thickBot="1"/>
    <row r="21323" s="32" customFormat="1" ht="13.5" thickTop="1" thickBot="1"/>
    <row r="21324" s="32" customFormat="1" ht="13.5" thickTop="1" thickBot="1"/>
    <row r="21325" s="32" customFormat="1" ht="13.5" thickTop="1" thickBot="1"/>
    <row r="21326" s="32" customFormat="1" ht="13.5" thickTop="1" thickBot="1"/>
    <row r="21327" s="32" customFormat="1" ht="13.5" thickTop="1" thickBot="1"/>
    <row r="21328" s="32" customFormat="1" ht="13.5" thickTop="1" thickBot="1"/>
    <row r="21329" s="32" customFormat="1" ht="13.5" thickTop="1" thickBot="1"/>
    <row r="21330" s="32" customFormat="1" ht="13.5" thickTop="1" thickBot="1"/>
    <row r="21331" s="32" customFormat="1" ht="13.5" thickTop="1" thickBot="1"/>
    <row r="21332" s="32" customFormat="1" ht="13.5" thickTop="1" thickBot="1"/>
    <row r="21333" s="32" customFormat="1" ht="13.5" thickTop="1" thickBot="1"/>
    <row r="21334" s="32" customFormat="1" ht="13.5" thickTop="1" thickBot="1"/>
    <row r="21335" s="32" customFormat="1" ht="13.5" thickTop="1" thickBot="1"/>
    <row r="21336" s="32" customFormat="1" ht="13.5" thickTop="1" thickBot="1"/>
    <row r="21337" s="32" customFormat="1" ht="13.5" thickTop="1" thickBot="1"/>
    <row r="21338" s="32" customFormat="1" ht="13.5" thickTop="1" thickBot="1"/>
    <row r="21339" s="32" customFormat="1" ht="13.5" thickTop="1" thickBot="1"/>
    <row r="21340" s="32" customFormat="1" ht="13.5" thickTop="1" thickBot="1"/>
    <row r="21341" s="32" customFormat="1" ht="13.5" thickTop="1" thickBot="1"/>
    <row r="21342" s="32" customFormat="1" ht="13.5" thickTop="1" thickBot="1"/>
    <row r="21343" s="32" customFormat="1" ht="13.5" thickTop="1" thickBot="1"/>
    <row r="21344" s="32" customFormat="1" ht="13.5" thickTop="1" thickBot="1"/>
    <row r="21345" s="32" customFormat="1" ht="13.5" thickTop="1" thickBot="1"/>
    <row r="21346" s="32" customFormat="1" ht="13.5" thickTop="1" thickBot="1"/>
    <row r="21347" s="32" customFormat="1" ht="13.5" thickTop="1" thickBot="1"/>
    <row r="21348" s="32" customFormat="1" ht="13" thickTop="1"/>
    <row r="21349" s="32" customFormat="1"/>
    <row r="21350" s="32" customFormat="1"/>
    <row r="21351" s="32" customFormat="1"/>
    <row r="21352" s="32" customFormat="1"/>
    <row r="21353" s="32" customFormat="1"/>
    <row r="21354" s="32" customFormat="1"/>
    <row r="21355" s="32" customFormat="1"/>
    <row r="21356" s="32" customFormat="1"/>
    <row r="21357" s="32" customFormat="1"/>
    <row r="21358" s="32" customFormat="1"/>
    <row r="21359" s="32" customFormat="1"/>
    <row r="21360" s="32" customFormat="1"/>
    <row r="21361" s="32" customFormat="1" ht="13" thickBot="1"/>
    <row r="21362" s="32" customFormat="1" ht="13.5" thickTop="1" thickBot="1"/>
    <row r="21363" s="32" customFormat="1" ht="13.5" thickTop="1" thickBot="1"/>
    <row r="21364" s="32" customFormat="1" ht="13.5" thickTop="1" thickBot="1"/>
    <row r="21365" s="32" customFormat="1" ht="13.5" thickTop="1" thickBot="1"/>
    <row r="21366" s="32" customFormat="1" ht="13.5" thickTop="1" thickBot="1"/>
    <row r="21367" s="32" customFormat="1" ht="13.5" thickTop="1" thickBot="1"/>
    <row r="21368" s="32" customFormat="1" ht="13.5" thickTop="1" thickBot="1"/>
    <row r="21369" s="32" customFormat="1" ht="13.5" thickTop="1" thickBot="1"/>
    <row r="21370" s="32" customFormat="1" ht="13.5" thickTop="1" thickBot="1"/>
    <row r="21371" s="32" customFormat="1" ht="13.5" thickTop="1" thickBot="1"/>
    <row r="21372" s="32" customFormat="1" ht="13.5" thickTop="1" thickBot="1"/>
    <row r="21373" s="32" customFormat="1" ht="13.5" thickTop="1" thickBot="1"/>
    <row r="21374" s="32" customFormat="1" ht="13.5" thickTop="1" thickBot="1"/>
    <row r="21375" s="32" customFormat="1" ht="13.5" thickTop="1" thickBot="1"/>
    <row r="21376" s="32" customFormat="1" ht="13.5" thickTop="1" thickBot="1"/>
    <row r="21377" s="32" customFormat="1" ht="13.5" thickTop="1" thickBot="1"/>
    <row r="21378" s="32" customFormat="1" ht="13.5" thickTop="1" thickBot="1"/>
    <row r="21379" s="32" customFormat="1" ht="13.5" thickTop="1" thickBot="1"/>
    <row r="21380" s="32" customFormat="1" ht="13.5" thickTop="1" thickBot="1"/>
    <row r="21381" s="32" customFormat="1" ht="13.5" thickTop="1" thickBot="1"/>
    <row r="21382" s="32" customFormat="1" ht="13.5" thickTop="1" thickBot="1"/>
    <row r="21383" s="32" customFormat="1" ht="13.5" thickTop="1" thickBot="1"/>
    <row r="21384" s="32" customFormat="1" ht="13.5" thickTop="1" thickBot="1"/>
    <row r="21385" s="32" customFormat="1" ht="13.5" thickTop="1" thickBot="1"/>
    <row r="21386" s="32" customFormat="1" ht="13.5" thickTop="1" thickBot="1"/>
    <row r="21387" s="32" customFormat="1" ht="13.5" thickTop="1" thickBot="1"/>
    <row r="21388" s="32" customFormat="1" ht="13.5" thickTop="1" thickBot="1"/>
    <row r="21389" s="32" customFormat="1" ht="13.5" thickTop="1" thickBot="1"/>
    <row r="21390" s="32" customFormat="1" ht="13.5" thickTop="1" thickBot="1"/>
    <row r="21391" s="32" customFormat="1" ht="13.5" thickTop="1" thickBot="1"/>
    <row r="21392" s="32" customFormat="1" ht="13.5" thickTop="1" thickBot="1"/>
    <row r="21393" s="32" customFormat="1" ht="13.5" thickTop="1" thickBot="1"/>
    <row r="21394" s="32" customFormat="1" ht="13.5" thickTop="1" thickBot="1"/>
    <row r="21395" s="32" customFormat="1" ht="13.5" thickTop="1" thickBot="1"/>
    <row r="21396" s="32" customFormat="1" ht="13.5" thickTop="1" thickBot="1"/>
    <row r="21397" s="32" customFormat="1" ht="13.5" thickTop="1" thickBot="1"/>
    <row r="21398" s="32" customFormat="1" ht="13.5" thickTop="1" thickBot="1"/>
    <row r="21399" s="32" customFormat="1" ht="13.5" thickTop="1" thickBot="1"/>
    <row r="21400" s="32" customFormat="1" ht="13.5" thickTop="1" thickBot="1"/>
    <row r="21401" s="32" customFormat="1" ht="13.5" thickTop="1" thickBot="1"/>
    <row r="21402" s="32" customFormat="1" ht="13.5" thickTop="1" thickBot="1"/>
    <row r="21403" s="32" customFormat="1" ht="13.5" thickTop="1" thickBot="1"/>
    <row r="21404" s="32" customFormat="1" ht="13.5" thickTop="1" thickBot="1"/>
    <row r="21405" s="32" customFormat="1" ht="13.5" thickTop="1" thickBot="1"/>
    <row r="21406" s="32" customFormat="1" ht="13.5" thickTop="1" thickBot="1"/>
    <row r="21407" s="32" customFormat="1" ht="13.5" thickTop="1" thickBot="1"/>
    <row r="21408" s="32" customFormat="1" ht="13.5" thickTop="1" thickBot="1"/>
    <row r="21409" s="32" customFormat="1" ht="13.5" thickTop="1" thickBot="1"/>
    <row r="21410" s="32" customFormat="1" ht="13.5" thickTop="1" thickBot="1"/>
    <row r="21411" s="32" customFormat="1" ht="13.5" thickTop="1" thickBot="1"/>
    <row r="21412" s="32" customFormat="1" ht="13.5" thickTop="1" thickBot="1"/>
    <row r="21413" s="32" customFormat="1" ht="13.5" thickTop="1" thickBot="1"/>
    <row r="21414" s="32" customFormat="1" ht="13.5" thickTop="1" thickBot="1"/>
    <row r="21415" s="32" customFormat="1" ht="13.5" thickTop="1" thickBot="1"/>
    <row r="21416" s="32" customFormat="1" ht="13.5" thickTop="1" thickBot="1"/>
    <row r="21417" s="32" customFormat="1" ht="13.5" thickTop="1" thickBot="1"/>
    <row r="21418" s="32" customFormat="1" ht="13" thickTop="1"/>
    <row r="21419" s="32" customFormat="1"/>
    <row r="21420" s="32" customFormat="1"/>
    <row r="21421" s="32" customFormat="1"/>
    <row r="21422" s="32" customFormat="1"/>
    <row r="21423" s="32" customFormat="1"/>
    <row r="21424" s="32" customFormat="1"/>
    <row r="21425" s="32" customFormat="1"/>
    <row r="21426" s="32" customFormat="1"/>
    <row r="21427" s="32" customFormat="1"/>
    <row r="21428" s="32" customFormat="1"/>
    <row r="21429" s="32" customFormat="1"/>
    <row r="21430" s="32" customFormat="1"/>
    <row r="21431" s="32" customFormat="1" ht="13" thickBot="1"/>
    <row r="21432" s="32" customFormat="1" ht="13.5" thickTop="1" thickBot="1"/>
    <row r="21433" s="32" customFormat="1" ht="13.5" thickTop="1" thickBot="1"/>
    <row r="21434" s="32" customFormat="1" ht="13.5" thickTop="1" thickBot="1"/>
    <row r="21435" s="32" customFormat="1" ht="13.5" thickTop="1" thickBot="1"/>
    <row r="21436" s="32" customFormat="1" ht="13.5" thickTop="1" thickBot="1"/>
    <row r="21437" s="32" customFormat="1" ht="13.5" thickTop="1" thickBot="1"/>
    <row r="21438" s="32" customFormat="1" ht="13.5" thickTop="1" thickBot="1"/>
    <row r="21439" s="32" customFormat="1" ht="13.5" thickTop="1" thickBot="1"/>
    <row r="21440" s="32" customFormat="1" ht="13.5" thickTop="1" thickBot="1"/>
    <row r="21441" s="32" customFormat="1" ht="13.5" thickTop="1" thickBot="1"/>
    <row r="21442" s="32" customFormat="1" ht="13.5" thickTop="1" thickBot="1"/>
    <row r="21443" s="32" customFormat="1" ht="13.5" thickTop="1" thickBot="1"/>
    <row r="21444" s="32" customFormat="1" ht="13.5" thickTop="1" thickBot="1"/>
    <row r="21445" s="32" customFormat="1" ht="13.5" thickTop="1" thickBot="1"/>
    <row r="21446" s="32" customFormat="1" ht="13.5" thickTop="1" thickBot="1"/>
    <row r="21447" s="32" customFormat="1" ht="13.5" thickTop="1" thickBot="1"/>
    <row r="21448" s="32" customFormat="1" ht="13.5" thickTop="1" thickBot="1"/>
    <row r="21449" s="32" customFormat="1" ht="13.5" thickTop="1" thickBot="1"/>
    <row r="21450" s="32" customFormat="1" ht="13.5" thickTop="1" thickBot="1"/>
    <row r="21451" s="32" customFormat="1" ht="13.5" thickTop="1" thickBot="1"/>
    <row r="21452" s="32" customFormat="1" ht="13.5" thickTop="1" thickBot="1"/>
    <row r="21453" s="32" customFormat="1" ht="13.5" thickTop="1" thickBot="1"/>
    <row r="21454" s="32" customFormat="1" ht="13.5" thickTop="1" thickBot="1"/>
    <row r="21455" s="32" customFormat="1" ht="13.5" thickTop="1" thickBot="1"/>
    <row r="21456" s="32" customFormat="1" ht="13.5" thickTop="1" thickBot="1"/>
    <row r="21457" s="32" customFormat="1" ht="13.5" thickTop="1" thickBot="1"/>
    <row r="21458" s="32" customFormat="1" ht="13.5" thickTop="1" thickBot="1"/>
    <row r="21459" s="32" customFormat="1" ht="13.5" thickTop="1" thickBot="1"/>
    <row r="21460" s="32" customFormat="1" ht="13.5" thickTop="1" thickBot="1"/>
    <row r="21461" s="32" customFormat="1" ht="13.5" thickTop="1" thickBot="1"/>
    <row r="21462" s="32" customFormat="1" ht="13.5" thickTop="1" thickBot="1"/>
    <row r="21463" s="32" customFormat="1" ht="13.5" thickTop="1" thickBot="1"/>
    <row r="21464" s="32" customFormat="1" ht="13.5" thickTop="1" thickBot="1"/>
    <row r="21465" s="32" customFormat="1" ht="13.5" thickTop="1" thickBot="1"/>
    <row r="21466" s="32" customFormat="1" ht="13.5" thickTop="1" thickBot="1"/>
    <row r="21467" s="32" customFormat="1" ht="13.5" thickTop="1" thickBot="1"/>
    <row r="21468" s="32" customFormat="1" ht="13.5" thickTop="1" thickBot="1"/>
    <row r="21469" s="32" customFormat="1" ht="13.5" thickTop="1" thickBot="1"/>
    <row r="21470" s="32" customFormat="1" ht="13.5" thickTop="1" thickBot="1"/>
    <row r="21471" s="32" customFormat="1" ht="13.5" thickTop="1" thickBot="1"/>
    <row r="21472" s="32" customFormat="1" ht="13.5" thickTop="1" thickBot="1"/>
    <row r="21473" s="32" customFormat="1" ht="13.5" thickTop="1" thickBot="1"/>
    <row r="21474" s="32" customFormat="1" ht="13.5" thickTop="1" thickBot="1"/>
    <row r="21475" s="32" customFormat="1" ht="13.5" thickTop="1" thickBot="1"/>
    <row r="21476" s="32" customFormat="1" ht="13.5" thickTop="1" thickBot="1"/>
    <row r="21477" s="32" customFormat="1" ht="13.5" thickTop="1" thickBot="1"/>
    <row r="21478" s="32" customFormat="1" ht="13.5" thickTop="1" thickBot="1"/>
    <row r="21479" s="32" customFormat="1" ht="13.5" thickTop="1" thickBot="1"/>
    <row r="21480" s="32" customFormat="1" ht="13.5" thickTop="1" thickBot="1"/>
    <row r="21481" s="32" customFormat="1" ht="13.5" thickTop="1" thickBot="1"/>
    <row r="21482" s="32" customFormat="1" ht="13.5" thickTop="1" thickBot="1"/>
    <row r="21483" s="32" customFormat="1" ht="13.5" thickTop="1" thickBot="1"/>
    <row r="21484" s="32" customFormat="1" ht="13.5" thickTop="1" thickBot="1"/>
    <row r="21485" s="32" customFormat="1" ht="13.5" thickTop="1" thickBot="1"/>
    <row r="21486" s="32" customFormat="1" ht="13.5" thickTop="1" thickBot="1"/>
    <row r="21487" s="32" customFormat="1" ht="13.5" thickTop="1" thickBot="1"/>
    <row r="21488" s="32" customFormat="1" ht="13" thickTop="1"/>
    <row r="21489" s="32" customFormat="1"/>
    <row r="21490" s="32" customFormat="1"/>
    <row r="21491" s="32" customFormat="1"/>
    <row r="21492" s="32" customFormat="1"/>
    <row r="21493" s="32" customFormat="1"/>
    <row r="21494" s="32" customFormat="1"/>
    <row r="21495" s="32" customFormat="1"/>
    <row r="21496" s="32" customFormat="1"/>
    <row r="21497" s="32" customFormat="1"/>
    <row r="21498" s="32" customFormat="1"/>
    <row r="21499" s="32" customFormat="1"/>
    <row r="21500" s="32" customFormat="1"/>
    <row r="21501" s="32" customFormat="1" ht="13" thickBot="1"/>
    <row r="21502" s="32" customFormat="1" ht="13.5" thickTop="1" thickBot="1"/>
    <row r="21503" s="32" customFormat="1" ht="13.5" thickTop="1" thickBot="1"/>
    <row r="21504" s="32" customFormat="1" ht="13.5" thickTop="1" thickBot="1"/>
    <row r="21505" s="32" customFormat="1" ht="13.5" thickTop="1" thickBot="1"/>
    <row r="21506" s="32" customFormat="1" ht="13.5" thickTop="1" thickBot="1"/>
    <row r="21507" s="32" customFormat="1" ht="13.5" thickTop="1" thickBot="1"/>
    <row r="21508" s="32" customFormat="1" ht="13.5" thickTop="1" thickBot="1"/>
    <row r="21509" s="32" customFormat="1" ht="13.5" thickTop="1" thickBot="1"/>
    <row r="21510" s="32" customFormat="1" ht="13.5" thickTop="1" thickBot="1"/>
    <row r="21511" s="32" customFormat="1" ht="13.5" thickTop="1" thickBot="1"/>
    <row r="21512" s="32" customFormat="1" ht="13.5" thickTop="1" thickBot="1"/>
    <row r="21513" s="32" customFormat="1" ht="13.5" thickTop="1" thickBot="1"/>
    <row r="21514" s="32" customFormat="1" ht="13.5" thickTop="1" thickBot="1"/>
    <row r="21515" s="32" customFormat="1" ht="13.5" thickTop="1" thickBot="1"/>
    <row r="21516" s="32" customFormat="1" ht="13.5" thickTop="1" thickBot="1"/>
    <row r="21517" s="32" customFormat="1" ht="13.5" thickTop="1" thickBot="1"/>
    <row r="21518" s="32" customFormat="1" ht="13.5" thickTop="1" thickBot="1"/>
    <row r="21519" s="32" customFormat="1" ht="13.5" thickTop="1" thickBot="1"/>
    <row r="21520" s="32" customFormat="1" ht="13.5" thickTop="1" thickBot="1"/>
    <row r="21521" s="32" customFormat="1" ht="13.5" thickTop="1" thickBot="1"/>
    <row r="21522" s="32" customFormat="1" ht="13.5" thickTop="1" thickBot="1"/>
    <row r="21523" s="32" customFormat="1" ht="13.5" thickTop="1" thickBot="1"/>
    <row r="21524" s="32" customFormat="1" ht="13.5" thickTop="1" thickBot="1"/>
    <row r="21525" s="32" customFormat="1" ht="13.5" thickTop="1" thickBot="1"/>
    <row r="21526" s="32" customFormat="1" ht="13.5" thickTop="1" thickBot="1"/>
    <row r="21527" s="32" customFormat="1" ht="13.5" thickTop="1" thickBot="1"/>
    <row r="21528" s="32" customFormat="1" ht="13.5" thickTop="1" thickBot="1"/>
    <row r="21529" s="32" customFormat="1" ht="13.5" thickTop="1" thickBot="1"/>
    <row r="21530" s="32" customFormat="1" ht="13.5" thickTop="1" thickBot="1"/>
    <row r="21531" s="32" customFormat="1" ht="13.5" thickTop="1" thickBot="1"/>
    <row r="21532" s="32" customFormat="1" ht="13.5" thickTop="1" thickBot="1"/>
    <row r="21533" s="32" customFormat="1" ht="13.5" thickTop="1" thickBot="1"/>
    <row r="21534" s="32" customFormat="1" ht="13.5" thickTop="1" thickBot="1"/>
    <row r="21535" s="32" customFormat="1" ht="13.5" thickTop="1" thickBot="1"/>
    <row r="21536" s="32" customFormat="1" ht="13.5" thickTop="1" thickBot="1"/>
    <row r="21537" s="32" customFormat="1" ht="13.5" thickTop="1" thickBot="1"/>
    <row r="21538" s="32" customFormat="1" ht="13.5" thickTop="1" thickBot="1"/>
    <row r="21539" s="32" customFormat="1" ht="13.5" thickTop="1" thickBot="1"/>
    <row r="21540" s="32" customFormat="1" ht="13.5" thickTop="1" thickBot="1"/>
    <row r="21541" s="32" customFormat="1" ht="13.5" thickTop="1" thickBot="1"/>
    <row r="21542" s="32" customFormat="1" ht="13.5" thickTop="1" thickBot="1"/>
    <row r="21543" s="32" customFormat="1" ht="13.5" thickTop="1" thickBot="1"/>
    <row r="21544" s="32" customFormat="1" ht="13.5" thickTop="1" thickBot="1"/>
    <row r="21545" s="32" customFormat="1" ht="13.5" thickTop="1" thickBot="1"/>
    <row r="21546" s="32" customFormat="1" ht="13.5" thickTop="1" thickBot="1"/>
    <row r="21547" s="32" customFormat="1" ht="13.5" thickTop="1" thickBot="1"/>
    <row r="21548" s="32" customFormat="1" ht="13.5" thickTop="1" thickBot="1"/>
    <row r="21549" s="32" customFormat="1" ht="13.5" thickTop="1" thickBot="1"/>
    <row r="21550" s="32" customFormat="1" ht="13.5" thickTop="1" thickBot="1"/>
    <row r="21551" s="32" customFormat="1" ht="13.5" thickTop="1" thickBot="1"/>
    <row r="21552" s="32" customFormat="1" ht="13.5" thickTop="1" thickBot="1"/>
    <row r="21553" s="32" customFormat="1" ht="13.5" thickTop="1" thickBot="1"/>
    <row r="21554" s="32" customFormat="1" ht="13.5" thickTop="1" thickBot="1"/>
    <row r="21555" s="32" customFormat="1" ht="13.5" thickTop="1" thickBot="1"/>
    <row r="21556" s="32" customFormat="1" ht="13.5" thickTop="1" thickBot="1"/>
    <row r="21557" s="32" customFormat="1" ht="13.5" thickTop="1" thickBot="1"/>
    <row r="21558" s="32" customFormat="1" ht="13" thickTop="1"/>
    <row r="21559" s="32" customFormat="1"/>
    <row r="21560" s="32" customFormat="1"/>
    <row r="21561" s="32" customFormat="1"/>
    <row r="21562" s="32" customFormat="1"/>
    <row r="21563" s="32" customFormat="1"/>
    <row r="21564" s="32" customFormat="1"/>
    <row r="21565" s="32" customFormat="1"/>
    <row r="21566" s="32" customFormat="1"/>
    <row r="21567" s="32" customFormat="1"/>
    <row r="21568" s="32" customFormat="1"/>
    <row r="21569" s="32" customFormat="1"/>
    <row r="21570" s="32" customFormat="1"/>
    <row r="21571" s="32" customFormat="1" ht="13" thickBot="1"/>
    <row r="21572" s="32" customFormat="1" ht="13.5" thickTop="1" thickBot="1"/>
    <row r="21573" s="32" customFormat="1" ht="13.5" thickTop="1" thickBot="1"/>
    <row r="21574" s="32" customFormat="1" ht="13.5" thickTop="1" thickBot="1"/>
    <row r="21575" s="32" customFormat="1" ht="13.5" thickTop="1" thickBot="1"/>
    <row r="21576" s="32" customFormat="1" ht="13.5" thickTop="1" thickBot="1"/>
    <row r="21577" s="32" customFormat="1" ht="13.5" thickTop="1" thickBot="1"/>
    <row r="21578" s="32" customFormat="1" ht="13.5" thickTop="1" thickBot="1"/>
    <row r="21579" s="32" customFormat="1" ht="13.5" thickTop="1" thickBot="1"/>
    <row r="21580" s="32" customFormat="1" ht="13.5" thickTop="1" thickBot="1"/>
    <row r="21581" s="32" customFormat="1" ht="13.5" thickTop="1" thickBot="1"/>
    <row r="21582" s="32" customFormat="1" ht="13.5" thickTop="1" thickBot="1"/>
    <row r="21583" s="32" customFormat="1" ht="13.5" thickTop="1" thickBot="1"/>
    <row r="21584" s="32" customFormat="1" ht="13.5" thickTop="1" thickBot="1"/>
    <row r="21585" s="32" customFormat="1" ht="13.5" thickTop="1" thickBot="1"/>
    <row r="21586" s="32" customFormat="1" ht="13.5" thickTop="1" thickBot="1"/>
    <row r="21587" s="32" customFormat="1" ht="13.5" thickTop="1" thickBot="1"/>
    <row r="21588" s="32" customFormat="1" ht="13.5" thickTop="1" thickBot="1"/>
    <row r="21589" s="32" customFormat="1" ht="13.5" thickTop="1" thickBot="1"/>
    <row r="21590" s="32" customFormat="1" ht="13.5" thickTop="1" thickBot="1"/>
    <row r="21591" s="32" customFormat="1" ht="13.5" thickTop="1" thickBot="1"/>
    <row r="21592" s="32" customFormat="1" ht="13.5" thickTop="1" thickBot="1"/>
    <row r="21593" s="32" customFormat="1" ht="13.5" thickTop="1" thickBot="1"/>
    <row r="21594" s="32" customFormat="1" ht="13.5" thickTop="1" thickBot="1"/>
    <row r="21595" s="32" customFormat="1" ht="13.5" thickTop="1" thickBot="1"/>
    <row r="21596" s="32" customFormat="1" ht="13.5" thickTop="1" thickBot="1"/>
    <row r="21597" s="32" customFormat="1" ht="13.5" thickTop="1" thickBot="1"/>
    <row r="21598" s="32" customFormat="1" ht="13.5" thickTop="1" thickBot="1"/>
    <row r="21599" s="32" customFormat="1" ht="13.5" thickTop="1" thickBot="1"/>
    <row r="21600" s="32" customFormat="1" ht="13.5" thickTop="1" thickBot="1"/>
    <row r="21601" s="32" customFormat="1" ht="13.5" thickTop="1" thickBot="1"/>
    <row r="21602" s="32" customFormat="1" ht="13.5" thickTop="1" thickBot="1"/>
    <row r="21603" s="32" customFormat="1" ht="13.5" thickTop="1" thickBot="1"/>
    <row r="21604" s="32" customFormat="1" ht="13.5" thickTop="1" thickBot="1"/>
    <row r="21605" s="32" customFormat="1" ht="13.5" thickTop="1" thickBot="1"/>
    <row r="21606" s="32" customFormat="1" ht="13.5" thickTop="1" thickBot="1"/>
    <row r="21607" s="32" customFormat="1" ht="13.5" thickTop="1" thickBot="1"/>
    <row r="21608" s="32" customFormat="1" ht="13.5" thickTop="1" thickBot="1"/>
    <row r="21609" s="32" customFormat="1" ht="13.5" thickTop="1" thickBot="1"/>
    <row r="21610" s="32" customFormat="1" ht="13.5" thickTop="1" thickBot="1"/>
    <row r="21611" s="32" customFormat="1" ht="13.5" thickTop="1" thickBot="1"/>
    <row r="21612" s="32" customFormat="1" ht="13.5" thickTop="1" thickBot="1"/>
    <row r="21613" s="32" customFormat="1" ht="13.5" thickTop="1" thickBot="1"/>
    <row r="21614" s="32" customFormat="1" ht="13.5" thickTop="1" thickBot="1"/>
    <row r="21615" s="32" customFormat="1" ht="13.5" thickTop="1" thickBot="1"/>
    <row r="21616" s="32" customFormat="1" ht="13.5" thickTop="1" thickBot="1"/>
    <row r="21617" s="32" customFormat="1" ht="13.5" thickTop="1" thickBot="1"/>
    <row r="21618" s="32" customFormat="1" ht="13.5" thickTop="1" thickBot="1"/>
    <row r="21619" s="32" customFormat="1" ht="13.5" thickTop="1" thickBot="1"/>
    <row r="21620" s="32" customFormat="1" ht="13.5" thickTop="1" thickBot="1"/>
    <row r="21621" s="32" customFormat="1" ht="13.5" thickTop="1" thickBot="1"/>
    <row r="21622" s="32" customFormat="1" ht="13.5" thickTop="1" thickBot="1"/>
    <row r="21623" s="32" customFormat="1" ht="13.5" thickTop="1" thickBot="1"/>
    <row r="21624" s="32" customFormat="1" ht="13.5" thickTop="1" thickBot="1"/>
    <row r="21625" s="32" customFormat="1" ht="13.5" thickTop="1" thickBot="1"/>
    <row r="21626" s="32" customFormat="1" ht="13.5" thickTop="1" thickBot="1"/>
    <row r="21627" s="32" customFormat="1" ht="13.5" thickTop="1" thickBot="1"/>
    <row r="21628" s="32" customFormat="1" ht="13" thickTop="1"/>
    <row r="21629" s="32" customFormat="1"/>
    <row r="21630" s="32" customFormat="1"/>
    <row r="21631" s="32" customFormat="1"/>
    <row r="21632" s="32" customFormat="1"/>
    <row r="21633" s="32" customFormat="1"/>
    <row r="21634" s="32" customFormat="1"/>
    <row r="21635" s="32" customFormat="1"/>
    <row r="21636" s="32" customFormat="1"/>
    <row r="21637" s="32" customFormat="1"/>
    <row r="21638" s="32" customFormat="1"/>
    <row r="21639" s="32" customFormat="1"/>
    <row r="21640" s="32" customFormat="1"/>
    <row r="21641" s="32" customFormat="1" ht="13" thickBot="1"/>
    <row r="21642" s="32" customFormat="1" ht="13.5" thickTop="1" thickBot="1"/>
    <row r="21643" s="32" customFormat="1" ht="13.5" thickTop="1" thickBot="1"/>
    <row r="21644" s="32" customFormat="1" ht="13.5" thickTop="1" thickBot="1"/>
    <row r="21645" s="32" customFormat="1" ht="13.5" thickTop="1" thickBot="1"/>
    <row r="21646" s="32" customFormat="1" ht="13.5" thickTop="1" thickBot="1"/>
    <row r="21647" s="32" customFormat="1" ht="13.5" thickTop="1" thickBot="1"/>
    <row r="21648" s="32" customFormat="1" ht="13.5" thickTop="1" thickBot="1"/>
    <row r="21649" s="32" customFormat="1" ht="13.5" thickTop="1" thickBot="1"/>
    <row r="21650" s="32" customFormat="1" ht="13.5" thickTop="1" thickBot="1"/>
    <row r="21651" s="32" customFormat="1" ht="13.5" thickTop="1" thickBot="1"/>
    <row r="21652" s="32" customFormat="1" ht="13.5" thickTop="1" thickBot="1"/>
    <row r="21653" s="32" customFormat="1" ht="13.5" thickTop="1" thickBot="1"/>
    <row r="21654" s="32" customFormat="1" ht="13.5" thickTop="1" thickBot="1"/>
    <row r="21655" s="32" customFormat="1" ht="13.5" thickTop="1" thickBot="1"/>
    <row r="21656" s="32" customFormat="1" ht="13.5" thickTop="1" thickBot="1"/>
    <row r="21657" s="32" customFormat="1" ht="13.5" thickTop="1" thickBot="1"/>
    <row r="21658" s="32" customFormat="1" ht="13.5" thickTop="1" thickBot="1"/>
    <row r="21659" s="32" customFormat="1" ht="13.5" thickTop="1" thickBot="1"/>
    <row r="21660" s="32" customFormat="1" ht="13.5" thickTop="1" thickBot="1"/>
    <row r="21661" s="32" customFormat="1" ht="13.5" thickTop="1" thickBot="1"/>
    <row r="21662" s="32" customFormat="1" ht="13.5" thickTop="1" thickBot="1"/>
    <row r="21663" s="32" customFormat="1" ht="13.5" thickTop="1" thickBot="1"/>
    <row r="21664" s="32" customFormat="1" ht="13.5" thickTop="1" thickBot="1"/>
    <row r="21665" s="32" customFormat="1" ht="13.5" thickTop="1" thickBot="1"/>
    <row r="21666" s="32" customFormat="1" ht="13.5" thickTop="1" thickBot="1"/>
    <row r="21667" s="32" customFormat="1" ht="13.5" thickTop="1" thickBot="1"/>
    <row r="21668" s="32" customFormat="1" ht="13.5" thickTop="1" thickBot="1"/>
    <row r="21669" s="32" customFormat="1" ht="13.5" thickTop="1" thickBot="1"/>
    <row r="21670" s="32" customFormat="1" ht="13.5" thickTop="1" thickBot="1"/>
    <row r="21671" s="32" customFormat="1" ht="13.5" thickTop="1" thickBot="1"/>
    <row r="21672" s="32" customFormat="1" ht="13.5" thickTop="1" thickBot="1"/>
    <row r="21673" s="32" customFormat="1" ht="13.5" thickTop="1" thickBot="1"/>
    <row r="21674" s="32" customFormat="1" ht="13.5" thickTop="1" thickBot="1"/>
    <row r="21675" s="32" customFormat="1" ht="13.5" thickTop="1" thickBot="1"/>
    <row r="21676" s="32" customFormat="1" ht="13.5" thickTop="1" thickBot="1"/>
    <row r="21677" s="32" customFormat="1" ht="13.5" thickTop="1" thickBot="1"/>
    <row r="21678" s="32" customFormat="1" ht="13.5" thickTop="1" thickBot="1"/>
    <row r="21679" s="32" customFormat="1" ht="13.5" thickTop="1" thickBot="1"/>
    <row r="21680" s="32" customFormat="1" ht="13.5" thickTop="1" thickBot="1"/>
    <row r="21681" s="32" customFormat="1" ht="13.5" thickTop="1" thickBot="1"/>
    <row r="21682" s="32" customFormat="1" ht="13.5" thickTop="1" thickBot="1"/>
    <row r="21683" s="32" customFormat="1" ht="13.5" thickTop="1" thickBot="1"/>
    <row r="21684" s="32" customFormat="1" ht="13.5" thickTop="1" thickBot="1"/>
    <row r="21685" s="32" customFormat="1" ht="13.5" thickTop="1" thickBot="1"/>
    <row r="21686" s="32" customFormat="1" ht="13.5" thickTop="1" thickBot="1"/>
    <row r="21687" s="32" customFormat="1" ht="13.5" thickTop="1" thickBot="1"/>
    <row r="21688" s="32" customFormat="1" ht="13.5" thickTop="1" thickBot="1"/>
    <row r="21689" s="32" customFormat="1" ht="13.5" thickTop="1" thickBot="1"/>
    <row r="21690" s="32" customFormat="1" ht="13.5" thickTop="1" thickBot="1"/>
    <row r="21691" s="32" customFormat="1" ht="13.5" thickTop="1" thickBot="1"/>
    <row r="21692" s="32" customFormat="1" ht="13.5" thickTop="1" thickBot="1"/>
    <row r="21693" s="32" customFormat="1" ht="13.5" thickTop="1" thickBot="1"/>
    <row r="21694" s="32" customFormat="1" ht="13.5" thickTop="1" thickBot="1"/>
    <row r="21695" s="32" customFormat="1" ht="13.5" thickTop="1" thickBot="1"/>
    <row r="21696" s="32" customFormat="1" ht="13.5" thickTop="1" thickBot="1"/>
    <row r="21697" s="32" customFormat="1" ht="13.5" thickTop="1" thickBot="1"/>
    <row r="21698" s="32" customFormat="1" ht="13" thickTop="1"/>
    <row r="21699" s="32" customFormat="1"/>
    <row r="21700" s="32" customFormat="1"/>
    <row r="21701" s="32" customFormat="1"/>
    <row r="21702" s="32" customFormat="1"/>
    <row r="21703" s="32" customFormat="1"/>
    <row r="21704" s="32" customFormat="1"/>
    <row r="21705" s="32" customFormat="1"/>
    <row r="21706" s="32" customFormat="1"/>
    <row r="21707" s="32" customFormat="1"/>
    <row r="21708" s="32" customFormat="1"/>
    <row r="21709" s="32" customFormat="1"/>
    <row r="21710" s="32" customFormat="1"/>
    <row r="21711" s="32" customFormat="1" ht="13" thickBot="1"/>
    <row r="21712" s="32" customFormat="1" ht="13.5" thickTop="1" thickBot="1"/>
    <row r="21713" s="32" customFormat="1" ht="13.5" thickTop="1" thickBot="1"/>
    <row r="21714" s="32" customFormat="1" ht="13.5" thickTop="1" thickBot="1"/>
    <row r="21715" s="32" customFormat="1" ht="13.5" thickTop="1" thickBot="1"/>
    <row r="21716" s="32" customFormat="1" ht="13.5" thickTop="1" thickBot="1"/>
    <row r="21717" s="32" customFormat="1" ht="13.5" thickTop="1" thickBot="1"/>
    <row r="21718" s="32" customFormat="1" ht="13.5" thickTop="1" thickBot="1"/>
    <row r="21719" s="32" customFormat="1" ht="13.5" thickTop="1" thickBot="1"/>
    <row r="21720" s="32" customFormat="1" ht="13.5" thickTop="1" thickBot="1"/>
    <row r="21721" s="32" customFormat="1" ht="13.5" thickTop="1" thickBot="1"/>
    <row r="21722" s="32" customFormat="1" ht="13.5" thickTop="1" thickBot="1"/>
    <row r="21723" s="32" customFormat="1" ht="13.5" thickTop="1" thickBot="1"/>
    <row r="21724" s="32" customFormat="1" ht="13.5" thickTop="1" thickBot="1"/>
    <row r="21725" s="32" customFormat="1" ht="13.5" thickTop="1" thickBot="1"/>
    <row r="21726" s="32" customFormat="1" ht="13.5" thickTop="1" thickBot="1"/>
    <row r="21727" s="32" customFormat="1" ht="13.5" thickTop="1" thickBot="1"/>
    <row r="21728" s="32" customFormat="1" ht="13.5" thickTop="1" thickBot="1"/>
    <row r="21729" s="32" customFormat="1" ht="13.5" thickTop="1" thickBot="1"/>
    <row r="21730" s="32" customFormat="1" ht="13.5" thickTop="1" thickBot="1"/>
    <row r="21731" s="32" customFormat="1" ht="13.5" thickTop="1" thickBot="1"/>
    <row r="21732" s="32" customFormat="1" ht="13.5" thickTop="1" thickBot="1"/>
    <row r="21733" s="32" customFormat="1" ht="13.5" thickTop="1" thickBot="1"/>
    <row r="21734" s="32" customFormat="1" ht="13.5" thickTop="1" thickBot="1"/>
    <row r="21735" s="32" customFormat="1" ht="13.5" thickTop="1" thickBot="1"/>
    <row r="21736" s="32" customFormat="1" ht="13.5" thickTop="1" thickBot="1"/>
    <row r="21737" s="32" customFormat="1" ht="13.5" thickTop="1" thickBot="1"/>
    <row r="21738" s="32" customFormat="1" ht="13.5" thickTop="1" thickBot="1"/>
    <row r="21739" s="32" customFormat="1" ht="13.5" thickTop="1" thickBot="1"/>
    <row r="21740" s="32" customFormat="1" ht="13.5" thickTop="1" thickBot="1"/>
    <row r="21741" s="32" customFormat="1" ht="13.5" thickTop="1" thickBot="1"/>
    <row r="21742" s="32" customFormat="1" ht="13.5" thickTop="1" thickBot="1"/>
    <row r="21743" s="32" customFormat="1" ht="13.5" thickTop="1" thickBot="1"/>
    <row r="21744" s="32" customFormat="1" ht="13.5" thickTop="1" thickBot="1"/>
    <row r="21745" s="32" customFormat="1" ht="13.5" thickTop="1" thickBot="1"/>
    <row r="21746" s="32" customFormat="1" ht="13.5" thickTop="1" thickBot="1"/>
    <row r="21747" s="32" customFormat="1" ht="13.5" thickTop="1" thickBot="1"/>
    <row r="21748" s="32" customFormat="1" ht="13.5" thickTop="1" thickBot="1"/>
    <row r="21749" s="32" customFormat="1" ht="13.5" thickTop="1" thickBot="1"/>
    <row r="21750" s="32" customFormat="1" ht="13.5" thickTop="1" thickBot="1"/>
    <row r="21751" s="32" customFormat="1" ht="13.5" thickTop="1" thickBot="1"/>
    <row r="21752" s="32" customFormat="1" ht="13.5" thickTop="1" thickBot="1"/>
    <row r="21753" s="32" customFormat="1" ht="13.5" thickTop="1" thickBot="1"/>
    <row r="21754" s="32" customFormat="1" ht="13.5" thickTop="1" thickBot="1"/>
    <row r="21755" s="32" customFormat="1" ht="13.5" thickTop="1" thickBot="1"/>
    <row r="21756" s="32" customFormat="1" ht="13.5" thickTop="1" thickBot="1"/>
    <row r="21757" s="32" customFormat="1" ht="13.5" thickTop="1" thickBot="1"/>
    <row r="21758" s="32" customFormat="1" ht="13.5" thickTop="1" thickBot="1"/>
    <row r="21759" s="32" customFormat="1" ht="13.5" thickTop="1" thickBot="1"/>
    <row r="21760" s="32" customFormat="1" ht="13.5" thickTop="1" thickBot="1"/>
    <row r="21761" s="32" customFormat="1" ht="13.5" thickTop="1" thickBot="1"/>
    <row r="21762" s="32" customFormat="1" ht="13.5" thickTop="1" thickBot="1"/>
    <row r="21763" s="32" customFormat="1" ht="13.5" thickTop="1" thickBot="1"/>
    <row r="21764" s="32" customFormat="1" ht="13.5" thickTop="1" thickBot="1"/>
    <row r="21765" s="32" customFormat="1" ht="13.5" thickTop="1" thickBot="1"/>
    <row r="21766" s="32" customFormat="1" ht="13.5" thickTop="1" thickBot="1"/>
    <row r="21767" s="32" customFormat="1" ht="13.5" thickTop="1" thickBot="1"/>
    <row r="21768" s="32" customFormat="1" ht="13" thickTop="1"/>
    <row r="21769" s="32" customFormat="1"/>
    <row r="21770" s="32" customFormat="1"/>
    <row r="21771" s="32" customFormat="1"/>
    <row r="21772" s="32" customFormat="1"/>
    <row r="21773" s="32" customFormat="1"/>
    <row r="21774" s="32" customFormat="1"/>
    <row r="21775" s="32" customFormat="1"/>
    <row r="21776" s="32" customFormat="1"/>
    <row r="21777" s="32" customFormat="1"/>
    <row r="21778" s="32" customFormat="1"/>
    <row r="21779" s="32" customFormat="1"/>
    <row r="21780" s="32" customFormat="1"/>
    <row r="21781" s="32" customFormat="1" ht="13" thickBot="1"/>
    <row r="21782" s="32" customFormat="1" ht="13.5" thickTop="1" thickBot="1"/>
    <row r="21783" s="32" customFormat="1" ht="13.5" thickTop="1" thickBot="1"/>
    <row r="21784" s="32" customFormat="1" ht="13.5" thickTop="1" thickBot="1"/>
    <row r="21785" s="32" customFormat="1" ht="13.5" thickTop="1" thickBot="1"/>
    <row r="21786" s="32" customFormat="1" ht="13.5" thickTop="1" thickBot="1"/>
    <row r="21787" s="32" customFormat="1" ht="13.5" thickTop="1" thickBot="1"/>
    <row r="21788" s="32" customFormat="1" ht="13.5" thickTop="1" thickBot="1"/>
    <row r="21789" s="32" customFormat="1" ht="13.5" thickTop="1" thickBot="1"/>
    <row r="21790" s="32" customFormat="1" ht="13.5" thickTop="1" thickBot="1"/>
    <row r="21791" s="32" customFormat="1" ht="13.5" thickTop="1" thickBot="1"/>
    <row r="21792" s="32" customFormat="1" ht="13.5" thickTop="1" thickBot="1"/>
    <row r="21793" s="32" customFormat="1" ht="13.5" thickTop="1" thickBot="1"/>
    <row r="21794" s="32" customFormat="1" ht="13.5" thickTop="1" thickBot="1"/>
    <row r="21795" s="32" customFormat="1" ht="13.5" thickTop="1" thickBot="1"/>
    <row r="21796" s="32" customFormat="1" ht="13.5" thickTop="1" thickBot="1"/>
    <row r="21797" s="32" customFormat="1" ht="13.5" thickTop="1" thickBot="1"/>
    <row r="21798" s="32" customFormat="1" ht="13.5" thickTop="1" thickBot="1"/>
    <row r="21799" s="32" customFormat="1" ht="13.5" thickTop="1" thickBot="1"/>
    <row r="21800" s="32" customFormat="1" ht="13.5" thickTop="1" thickBot="1"/>
    <row r="21801" s="32" customFormat="1" ht="13.5" thickTop="1" thickBot="1"/>
    <row r="21802" s="32" customFormat="1" ht="13.5" thickTop="1" thickBot="1"/>
    <row r="21803" s="32" customFormat="1" ht="13.5" thickTop="1" thickBot="1"/>
    <row r="21804" s="32" customFormat="1" ht="13.5" thickTop="1" thickBot="1"/>
    <row r="21805" s="32" customFormat="1" ht="13.5" thickTop="1" thickBot="1"/>
    <row r="21806" s="32" customFormat="1" ht="13.5" thickTop="1" thickBot="1"/>
    <row r="21807" s="32" customFormat="1" ht="13.5" thickTop="1" thickBot="1"/>
    <row r="21808" s="32" customFormat="1" ht="13.5" thickTop="1" thickBot="1"/>
    <row r="21809" s="32" customFormat="1" ht="13.5" thickTop="1" thickBot="1"/>
    <row r="21810" s="32" customFormat="1" ht="13.5" thickTop="1" thickBot="1"/>
    <row r="21811" s="32" customFormat="1" ht="13.5" thickTop="1" thickBot="1"/>
    <row r="21812" s="32" customFormat="1" ht="13.5" thickTop="1" thickBot="1"/>
    <row r="21813" s="32" customFormat="1" ht="13.5" thickTop="1" thickBot="1"/>
    <row r="21814" s="32" customFormat="1" ht="13.5" thickTop="1" thickBot="1"/>
    <row r="21815" s="32" customFormat="1" ht="13.5" thickTop="1" thickBot="1"/>
    <row r="21816" s="32" customFormat="1" ht="13.5" thickTop="1" thickBot="1"/>
    <row r="21817" s="32" customFormat="1" ht="13.5" thickTop="1" thickBot="1"/>
    <row r="21818" s="32" customFormat="1" ht="13.5" thickTop="1" thickBot="1"/>
    <row r="21819" s="32" customFormat="1" ht="13.5" thickTop="1" thickBot="1"/>
    <row r="21820" s="32" customFormat="1" ht="13.5" thickTop="1" thickBot="1"/>
    <row r="21821" s="32" customFormat="1" ht="13.5" thickTop="1" thickBot="1"/>
    <row r="21822" s="32" customFormat="1" ht="13.5" thickTop="1" thickBot="1"/>
    <row r="21823" s="32" customFormat="1" ht="13.5" thickTop="1" thickBot="1"/>
    <row r="21824" s="32" customFormat="1" ht="13.5" thickTop="1" thickBot="1"/>
    <row r="21825" s="32" customFormat="1" ht="13.5" thickTop="1" thickBot="1"/>
    <row r="21826" s="32" customFormat="1" ht="13.5" thickTop="1" thickBot="1"/>
    <row r="21827" s="32" customFormat="1" ht="13.5" thickTop="1" thickBot="1"/>
    <row r="21828" s="32" customFormat="1" ht="13.5" thickTop="1" thickBot="1"/>
    <row r="21829" s="32" customFormat="1" ht="13.5" thickTop="1" thickBot="1"/>
    <row r="21830" s="32" customFormat="1" ht="13.5" thickTop="1" thickBot="1"/>
    <row r="21831" s="32" customFormat="1" ht="13.5" thickTop="1" thickBot="1"/>
    <row r="21832" s="32" customFormat="1" ht="13.5" thickTop="1" thickBot="1"/>
    <row r="21833" s="32" customFormat="1" ht="13.5" thickTop="1" thickBot="1"/>
    <row r="21834" s="32" customFormat="1" ht="13.5" thickTop="1" thickBot="1"/>
    <row r="21835" s="32" customFormat="1" ht="13.5" thickTop="1" thickBot="1"/>
    <row r="21836" s="32" customFormat="1" ht="13.5" thickTop="1" thickBot="1"/>
    <row r="21837" s="32" customFormat="1" ht="13.5" thickTop="1" thickBot="1"/>
    <row r="21838" s="32" customFormat="1" ht="13" thickTop="1"/>
    <row r="21839" s="32" customFormat="1"/>
    <row r="21840" s="32" customFormat="1"/>
    <row r="21841" s="32" customFormat="1"/>
    <row r="21842" s="32" customFormat="1"/>
    <row r="21843" s="32" customFormat="1"/>
    <row r="21844" s="32" customFormat="1"/>
    <row r="21845" s="32" customFormat="1"/>
    <row r="21846" s="32" customFormat="1"/>
    <row r="21847" s="32" customFormat="1"/>
    <row r="21848" s="32" customFormat="1"/>
    <row r="21849" s="32" customFormat="1"/>
    <row r="21850" s="32" customFormat="1"/>
    <row r="21851" s="32" customFormat="1" ht="13" thickBot="1"/>
    <row r="21852" s="32" customFormat="1" ht="13.5" thickTop="1" thickBot="1"/>
    <row r="21853" s="32" customFormat="1" ht="13.5" thickTop="1" thickBot="1"/>
    <row r="21854" s="32" customFormat="1" ht="13.5" thickTop="1" thickBot="1"/>
    <row r="21855" s="32" customFormat="1" ht="13.5" thickTop="1" thickBot="1"/>
    <row r="21856" s="32" customFormat="1" ht="13.5" thickTop="1" thickBot="1"/>
    <row r="21857" s="32" customFormat="1" ht="13.5" thickTop="1" thickBot="1"/>
    <row r="21858" s="32" customFormat="1" ht="13.5" thickTop="1" thickBot="1"/>
    <row r="21859" s="32" customFormat="1" ht="13.5" thickTop="1" thickBot="1"/>
    <row r="21860" s="32" customFormat="1" ht="13.5" thickTop="1" thickBot="1"/>
    <row r="21861" s="32" customFormat="1" ht="13.5" thickTop="1" thickBot="1"/>
    <row r="21862" s="32" customFormat="1" ht="13.5" thickTop="1" thickBot="1"/>
    <row r="21863" s="32" customFormat="1" ht="13.5" thickTop="1" thickBot="1"/>
    <row r="21864" s="32" customFormat="1" ht="13.5" thickTop="1" thickBot="1"/>
    <row r="21865" s="32" customFormat="1" ht="13.5" thickTop="1" thickBot="1"/>
    <row r="21866" s="32" customFormat="1" ht="13.5" thickTop="1" thickBot="1"/>
    <row r="21867" s="32" customFormat="1" ht="13.5" thickTop="1" thickBot="1"/>
    <row r="21868" s="32" customFormat="1" ht="13.5" thickTop="1" thickBot="1"/>
    <row r="21869" s="32" customFormat="1" ht="13.5" thickTop="1" thickBot="1"/>
    <row r="21870" s="32" customFormat="1" ht="13.5" thickTop="1" thickBot="1"/>
    <row r="21871" s="32" customFormat="1" ht="13.5" thickTop="1" thickBot="1"/>
    <row r="21872" s="32" customFormat="1" ht="13.5" thickTop="1" thickBot="1"/>
    <row r="21873" s="32" customFormat="1" ht="13.5" thickTop="1" thickBot="1"/>
    <row r="21874" s="32" customFormat="1" ht="13.5" thickTop="1" thickBot="1"/>
    <row r="21875" s="32" customFormat="1" ht="13.5" thickTop="1" thickBot="1"/>
    <row r="21876" s="32" customFormat="1" ht="13.5" thickTop="1" thickBot="1"/>
    <row r="21877" s="32" customFormat="1" ht="13.5" thickTop="1" thickBot="1"/>
    <row r="21878" s="32" customFormat="1" ht="13.5" thickTop="1" thickBot="1"/>
    <row r="21879" s="32" customFormat="1" ht="13.5" thickTop="1" thickBot="1"/>
    <row r="21880" s="32" customFormat="1" ht="13.5" thickTop="1" thickBot="1"/>
    <row r="21881" s="32" customFormat="1" ht="13.5" thickTop="1" thickBot="1"/>
    <row r="21882" s="32" customFormat="1" ht="13.5" thickTop="1" thickBot="1"/>
    <row r="21883" s="32" customFormat="1" ht="13.5" thickTop="1" thickBot="1"/>
    <row r="21884" s="32" customFormat="1" ht="13.5" thickTop="1" thickBot="1"/>
    <row r="21885" s="32" customFormat="1" ht="13.5" thickTop="1" thickBot="1"/>
    <row r="21886" s="32" customFormat="1" ht="13.5" thickTop="1" thickBot="1"/>
    <row r="21887" s="32" customFormat="1" ht="13.5" thickTop="1" thickBot="1"/>
    <row r="21888" s="32" customFormat="1" ht="13.5" thickTop="1" thickBot="1"/>
    <row r="21889" s="32" customFormat="1" ht="13.5" thickTop="1" thickBot="1"/>
    <row r="21890" s="32" customFormat="1" ht="13.5" thickTop="1" thickBot="1"/>
    <row r="21891" s="32" customFormat="1" ht="13.5" thickTop="1" thickBot="1"/>
    <row r="21892" s="32" customFormat="1" ht="13.5" thickTop="1" thickBot="1"/>
    <row r="21893" s="32" customFormat="1" ht="13.5" thickTop="1" thickBot="1"/>
    <row r="21894" s="32" customFormat="1" ht="13.5" thickTop="1" thickBot="1"/>
    <row r="21895" s="32" customFormat="1" ht="13.5" thickTop="1" thickBot="1"/>
    <row r="21896" s="32" customFormat="1" ht="13.5" thickTop="1" thickBot="1"/>
    <row r="21897" s="32" customFormat="1" ht="13.5" thickTop="1" thickBot="1"/>
    <row r="21898" s="32" customFormat="1" ht="13.5" thickTop="1" thickBot="1"/>
    <row r="21899" s="32" customFormat="1" ht="13.5" thickTop="1" thickBot="1"/>
    <row r="21900" s="32" customFormat="1" ht="13.5" thickTop="1" thickBot="1"/>
    <row r="21901" s="32" customFormat="1" ht="13.5" thickTop="1" thickBot="1"/>
    <row r="21902" s="32" customFormat="1" ht="13.5" thickTop="1" thickBot="1"/>
    <row r="21903" s="32" customFormat="1" ht="13.5" thickTop="1" thickBot="1"/>
    <row r="21904" s="32" customFormat="1" ht="13.5" thickTop="1" thickBot="1"/>
    <row r="21905" s="32" customFormat="1" ht="13.5" thickTop="1" thickBot="1"/>
    <row r="21906" s="32" customFormat="1" ht="13.5" thickTop="1" thickBot="1"/>
    <row r="21907" s="32" customFormat="1" ht="13.5" thickTop="1" thickBot="1"/>
    <row r="21908" s="32" customFormat="1" ht="13" thickTop="1"/>
    <row r="21909" s="32" customFormat="1"/>
    <row r="21910" s="32" customFormat="1"/>
    <row r="21911" s="32" customFormat="1"/>
    <row r="21912" s="32" customFormat="1"/>
    <row r="21913" s="32" customFormat="1"/>
    <row r="21914" s="32" customFormat="1"/>
    <row r="21915" s="32" customFormat="1"/>
    <row r="21916" s="32" customFormat="1"/>
    <row r="21917" s="32" customFormat="1"/>
    <row r="21918" s="32" customFormat="1"/>
    <row r="21919" s="32" customFormat="1"/>
    <row r="21920" s="32" customFormat="1"/>
    <row r="21921" s="32" customFormat="1" ht="13" thickBot="1"/>
    <row r="21922" s="32" customFormat="1" ht="13.5" thickTop="1" thickBot="1"/>
    <row r="21923" s="32" customFormat="1" ht="13.5" thickTop="1" thickBot="1"/>
    <row r="21924" s="32" customFormat="1" ht="13.5" thickTop="1" thickBot="1"/>
    <row r="21925" s="32" customFormat="1" ht="13.5" thickTop="1" thickBot="1"/>
    <row r="21926" s="32" customFormat="1" ht="13.5" thickTop="1" thickBot="1"/>
    <row r="21927" s="32" customFormat="1" ht="13.5" thickTop="1" thickBot="1"/>
    <row r="21928" s="32" customFormat="1" ht="13.5" thickTop="1" thickBot="1"/>
    <row r="21929" s="32" customFormat="1" ht="13.5" thickTop="1" thickBot="1"/>
    <row r="21930" s="32" customFormat="1" ht="13.5" thickTop="1" thickBot="1"/>
    <row r="21931" s="32" customFormat="1" ht="13.5" thickTop="1" thickBot="1"/>
    <row r="21932" s="32" customFormat="1" ht="13.5" thickTop="1" thickBot="1"/>
    <row r="21933" s="32" customFormat="1" ht="13.5" thickTop="1" thickBot="1"/>
    <row r="21934" s="32" customFormat="1" ht="13.5" thickTop="1" thickBot="1"/>
    <row r="21935" s="32" customFormat="1" ht="13.5" thickTop="1" thickBot="1"/>
    <row r="21936" s="32" customFormat="1" ht="13.5" thickTop="1" thickBot="1"/>
    <row r="21937" s="32" customFormat="1" ht="13.5" thickTop="1" thickBot="1"/>
    <row r="21938" s="32" customFormat="1" ht="13.5" thickTop="1" thickBot="1"/>
    <row r="21939" s="32" customFormat="1" ht="13.5" thickTop="1" thickBot="1"/>
    <row r="21940" s="32" customFormat="1" ht="13.5" thickTop="1" thickBot="1"/>
    <row r="21941" s="32" customFormat="1" ht="13.5" thickTop="1" thickBot="1"/>
    <row r="21942" s="32" customFormat="1" ht="13.5" thickTop="1" thickBot="1"/>
    <row r="21943" s="32" customFormat="1" ht="13.5" thickTop="1" thickBot="1"/>
    <row r="21944" s="32" customFormat="1" ht="13.5" thickTop="1" thickBot="1"/>
    <row r="21945" s="32" customFormat="1" ht="13.5" thickTop="1" thickBot="1"/>
    <row r="21946" s="32" customFormat="1" ht="13.5" thickTop="1" thickBot="1"/>
    <row r="21947" s="32" customFormat="1" ht="13.5" thickTop="1" thickBot="1"/>
    <row r="21948" s="32" customFormat="1" ht="13.5" thickTop="1" thickBot="1"/>
    <row r="21949" s="32" customFormat="1" ht="13.5" thickTop="1" thickBot="1"/>
    <row r="21950" s="32" customFormat="1" ht="13.5" thickTop="1" thickBot="1"/>
    <row r="21951" s="32" customFormat="1" ht="13.5" thickTop="1" thickBot="1"/>
    <row r="21952" s="32" customFormat="1" ht="13.5" thickTop="1" thickBot="1"/>
    <row r="21953" s="32" customFormat="1" ht="13.5" thickTop="1" thickBot="1"/>
    <row r="21954" s="32" customFormat="1" ht="13.5" thickTop="1" thickBot="1"/>
    <row r="21955" s="32" customFormat="1" ht="13.5" thickTop="1" thickBot="1"/>
    <row r="21956" s="32" customFormat="1" ht="13.5" thickTop="1" thickBot="1"/>
    <row r="21957" s="32" customFormat="1" ht="13.5" thickTop="1" thickBot="1"/>
    <row r="21958" s="32" customFormat="1" ht="13.5" thickTop="1" thickBot="1"/>
    <row r="21959" s="32" customFormat="1" ht="13.5" thickTop="1" thickBot="1"/>
    <row r="21960" s="32" customFormat="1" ht="13.5" thickTop="1" thickBot="1"/>
    <row r="21961" s="32" customFormat="1" ht="13.5" thickTop="1" thickBot="1"/>
    <row r="21962" s="32" customFormat="1" ht="13.5" thickTop="1" thickBot="1"/>
    <row r="21963" s="32" customFormat="1" ht="13.5" thickTop="1" thickBot="1"/>
    <row r="21964" s="32" customFormat="1" ht="13.5" thickTop="1" thickBot="1"/>
    <row r="21965" s="32" customFormat="1" ht="13.5" thickTop="1" thickBot="1"/>
    <row r="21966" s="32" customFormat="1" ht="13.5" thickTop="1" thickBot="1"/>
    <row r="21967" s="32" customFormat="1" ht="13.5" thickTop="1" thickBot="1"/>
    <row r="21968" s="32" customFormat="1" ht="13.5" thickTop="1" thickBot="1"/>
    <row r="21969" s="32" customFormat="1" ht="13.5" thickTop="1" thickBot="1"/>
    <row r="21970" s="32" customFormat="1" ht="13.5" thickTop="1" thickBot="1"/>
    <row r="21971" s="32" customFormat="1" ht="13.5" thickTop="1" thickBot="1"/>
    <row r="21972" s="32" customFormat="1" ht="13.5" thickTop="1" thickBot="1"/>
    <row r="21973" s="32" customFormat="1" ht="13.5" thickTop="1" thickBot="1"/>
    <row r="21974" s="32" customFormat="1" ht="13.5" thickTop="1" thickBot="1"/>
    <row r="21975" s="32" customFormat="1" ht="13.5" thickTop="1" thickBot="1"/>
    <row r="21976" s="32" customFormat="1" ht="13.5" thickTop="1" thickBot="1"/>
    <row r="21977" s="32" customFormat="1" ht="13.5" thickTop="1" thickBot="1"/>
    <row r="21978" s="32" customFormat="1" ht="13" thickTop="1"/>
    <row r="21979" s="32" customFormat="1"/>
    <row r="21980" s="32" customFormat="1"/>
    <row r="21981" s="32" customFormat="1"/>
    <row r="21982" s="32" customFormat="1"/>
    <row r="21983" s="32" customFormat="1"/>
    <row r="21984" s="32" customFormat="1"/>
    <row r="21985" s="32" customFormat="1"/>
    <row r="21986" s="32" customFormat="1"/>
    <row r="21987" s="32" customFormat="1"/>
    <row r="21988" s="32" customFormat="1"/>
    <row r="21989" s="32" customFormat="1"/>
    <row r="21990" s="32" customFormat="1"/>
    <row r="21991" s="32" customFormat="1" ht="13" thickBot="1"/>
    <row r="21992" s="32" customFormat="1" ht="13.5" thickTop="1" thickBot="1"/>
    <row r="21993" s="32" customFormat="1" ht="13.5" thickTop="1" thickBot="1"/>
    <row r="21994" s="32" customFormat="1" ht="13.5" thickTop="1" thickBot="1"/>
    <row r="21995" s="32" customFormat="1" ht="13.5" thickTop="1" thickBot="1"/>
    <row r="21996" s="32" customFormat="1" ht="13.5" thickTop="1" thickBot="1"/>
    <row r="21997" s="32" customFormat="1" ht="13.5" thickTop="1" thickBot="1"/>
    <row r="21998" s="32" customFormat="1" ht="13.5" thickTop="1" thickBot="1"/>
    <row r="21999" s="32" customFormat="1" ht="13.5" thickTop="1" thickBot="1"/>
    <row r="22000" s="32" customFormat="1" ht="13.5" thickTop="1" thickBot="1"/>
    <row r="22001" s="32" customFormat="1" ht="13.5" thickTop="1" thickBot="1"/>
    <row r="22002" s="32" customFormat="1" ht="13.5" thickTop="1" thickBot="1"/>
    <row r="22003" s="32" customFormat="1" ht="13.5" thickTop="1" thickBot="1"/>
    <row r="22004" s="32" customFormat="1" ht="13.5" thickTop="1" thickBot="1"/>
    <row r="22005" s="32" customFormat="1" ht="13.5" thickTop="1" thickBot="1"/>
    <row r="22006" s="32" customFormat="1" ht="13.5" thickTop="1" thickBot="1"/>
    <row r="22007" s="32" customFormat="1" ht="13.5" thickTop="1" thickBot="1"/>
    <row r="22008" s="32" customFormat="1" ht="13.5" thickTop="1" thickBot="1"/>
    <row r="22009" s="32" customFormat="1" ht="13.5" thickTop="1" thickBot="1"/>
    <row r="22010" s="32" customFormat="1" ht="13.5" thickTop="1" thickBot="1"/>
    <row r="22011" s="32" customFormat="1" ht="13.5" thickTop="1" thickBot="1"/>
    <row r="22012" s="32" customFormat="1" ht="13.5" thickTop="1" thickBot="1"/>
    <row r="22013" s="32" customFormat="1" ht="13.5" thickTop="1" thickBot="1"/>
    <row r="22014" s="32" customFormat="1" ht="13.5" thickTop="1" thickBot="1"/>
    <row r="22015" s="32" customFormat="1" ht="13.5" thickTop="1" thickBot="1"/>
    <row r="22016" s="32" customFormat="1" ht="13.5" thickTop="1" thickBot="1"/>
    <row r="22017" s="32" customFormat="1" ht="13.5" thickTop="1" thickBot="1"/>
    <row r="22018" s="32" customFormat="1" ht="13.5" thickTop="1" thickBot="1"/>
    <row r="22019" s="32" customFormat="1" ht="13.5" thickTop="1" thickBot="1"/>
    <row r="22020" s="32" customFormat="1" ht="13.5" thickTop="1" thickBot="1"/>
    <row r="22021" s="32" customFormat="1" ht="13.5" thickTop="1" thickBot="1"/>
    <row r="22022" s="32" customFormat="1" ht="13.5" thickTop="1" thickBot="1"/>
    <row r="22023" s="32" customFormat="1" ht="13.5" thickTop="1" thickBot="1"/>
    <row r="22024" s="32" customFormat="1" ht="13.5" thickTop="1" thickBot="1"/>
    <row r="22025" s="32" customFormat="1" ht="13.5" thickTop="1" thickBot="1"/>
    <row r="22026" s="32" customFormat="1" ht="13.5" thickTop="1" thickBot="1"/>
    <row r="22027" s="32" customFormat="1" ht="13.5" thickTop="1" thickBot="1"/>
    <row r="22028" s="32" customFormat="1" ht="13.5" thickTop="1" thickBot="1"/>
    <row r="22029" s="32" customFormat="1" ht="13.5" thickTop="1" thickBot="1"/>
    <row r="22030" s="32" customFormat="1" ht="13.5" thickTop="1" thickBot="1"/>
    <row r="22031" s="32" customFormat="1" ht="13.5" thickTop="1" thickBot="1"/>
    <row r="22032" s="32" customFormat="1" ht="13.5" thickTop="1" thickBot="1"/>
    <row r="22033" s="32" customFormat="1" ht="13.5" thickTop="1" thickBot="1"/>
    <row r="22034" s="32" customFormat="1" ht="13.5" thickTop="1" thickBot="1"/>
    <row r="22035" s="32" customFormat="1" ht="13.5" thickTop="1" thickBot="1"/>
    <row r="22036" s="32" customFormat="1" ht="13.5" thickTop="1" thickBot="1"/>
    <row r="22037" s="32" customFormat="1" ht="13.5" thickTop="1" thickBot="1"/>
    <row r="22038" s="32" customFormat="1" ht="13.5" thickTop="1" thickBot="1"/>
    <row r="22039" s="32" customFormat="1" ht="13.5" thickTop="1" thickBot="1"/>
    <row r="22040" s="32" customFormat="1" ht="13.5" thickTop="1" thickBot="1"/>
    <row r="22041" s="32" customFormat="1" ht="13.5" thickTop="1" thickBot="1"/>
    <row r="22042" s="32" customFormat="1" ht="13.5" thickTop="1" thickBot="1"/>
    <row r="22043" s="32" customFormat="1" ht="13.5" thickTop="1" thickBot="1"/>
    <row r="22044" s="32" customFormat="1" ht="13.5" thickTop="1" thickBot="1"/>
    <row r="22045" s="32" customFormat="1" ht="13.5" thickTop="1" thickBot="1"/>
    <row r="22046" s="32" customFormat="1" ht="13.5" thickTop="1" thickBot="1"/>
    <row r="22047" s="32" customFormat="1" ht="13.5" thickTop="1" thickBot="1"/>
    <row r="22048" s="32" customFormat="1" ht="13" thickTop="1"/>
    <row r="22049" s="32" customFormat="1"/>
    <row r="22050" s="32" customFormat="1"/>
    <row r="22051" s="32" customFormat="1"/>
    <row r="22052" s="32" customFormat="1"/>
    <row r="22053" s="32" customFormat="1"/>
    <row r="22054" s="32" customFormat="1"/>
    <row r="22055" s="32" customFormat="1"/>
    <row r="22056" s="32" customFormat="1"/>
    <row r="22057" s="32" customFormat="1"/>
    <row r="22058" s="32" customFormat="1"/>
    <row r="22059" s="32" customFormat="1"/>
    <row r="22060" s="32" customFormat="1"/>
    <row r="22061" s="32" customFormat="1" ht="13" thickBot="1"/>
    <row r="22062" s="32" customFormat="1" ht="13.5" thickTop="1" thickBot="1"/>
    <row r="22063" s="32" customFormat="1" ht="13.5" thickTop="1" thickBot="1"/>
    <row r="22064" s="32" customFormat="1" ht="13.5" thickTop="1" thickBot="1"/>
    <row r="22065" s="32" customFormat="1" ht="13.5" thickTop="1" thickBot="1"/>
    <row r="22066" s="32" customFormat="1" ht="13.5" thickTop="1" thickBot="1"/>
    <row r="22067" s="32" customFormat="1" ht="13.5" thickTop="1" thickBot="1"/>
    <row r="22068" s="32" customFormat="1" ht="13.5" thickTop="1" thickBot="1"/>
    <row r="22069" s="32" customFormat="1" ht="13.5" thickTop="1" thickBot="1"/>
    <row r="22070" s="32" customFormat="1" ht="13.5" thickTop="1" thickBot="1"/>
    <row r="22071" s="32" customFormat="1" ht="13.5" thickTop="1" thickBot="1"/>
    <row r="22072" s="32" customFormat="1" ht="13.5" thickTop="1" thickBot="1"/>
    <row r="22073" s="32" customFormat="1" ht="13.5" thickTop="1" thickBot="1"/>
    <row r="22074" s="32" customFormat="1" ht="13.5" thickTop="1" thickBot="1"/>
    <row r="22075" s="32" customFormat="1" ht="13.5" thickTop="1" thickBot="1"/>
    <row r="22076" s="32" customFormat="1" ht="13.5" thickTop="1" thickBot="1"/>
    <row r="22077" s="32" customFormat="1" ht="13.5" thickTop="1" thickBot="1"/>
    <row r="22078" s="32" customFormat="1" ht="13.5" thickTop="1" thickBot="1"/>
    <row r="22079" s="32" customFormat="1" ht="13.5" thickTop="1" thickBot="1"/>
    <row r="22080" s="32" customFormat="1" ht="13.5" thickTop="1" thickBot="1"/>
    <row r="22081" s="32" customFormat="1" ht="13.5" thickTop="1" thickBot="1"/>
    <row r="22082" s="32" customFormat="1" ht="13.5" thickTop="1" thickBot="1"/>
    <row r="22083" s="32" customFormat="1" ht="13.5" thickTop="1" thickBot="1"/>
    <row r="22084" s="32" customFormat="1" ht="13.5" thickTop="1" thickBot="1"/>
    <row r="22085" s="32" customFormat="1" ht="13.5" thickTop="1" thickBot="1"/>
    <row r="22086" s="32" customFormat="1" ht="13.5" thickTop="1" thickBot="1"/>
    <row r="22087" s="32" customFormat="1" ht="13.5" thickTop="1" thickBot="1"/>
    <row r="22088" s="32" customFormat="1" ht="13.5" thickTop="1" thickBot="1"/>
    <row r="22089" s="32" customFormat="1" ht="13.5" thickTop="1" thickBot="1"/>
    <row r="22090" s="32" customFormat="1" ht="13.5" thickTop="1" thickBot="1"/>
    <row r="22091" s="32" customFormat="1" ht="13.5" thickTop="1" thickBot="1"/>
    <row r="22092" s="32" customFormat="1" ht="13.5" thickTop="1" thickBot="1"/>
    <row r="22093" s="32" customFormat="1" ht="13.5" thickTop="1" thickBot="1"/>
    <row r="22094" s="32" customFormat="1" ht="13.5" thickTop="1" thickBot="1"/>
    <row r="22095" s="32" customFormat="1" ht="13.5" thickTop="1" thickBot="1"/>
    <row r="22096" s="32" customFormat="1" ht="13.5" thickTop="1" thickBot="1"/>
    <row r="22097" s="32" customFormat="1" ht="13.5" thickTop="1" thickBot="1"/>
    <row r="22098" s="32" customFormat="1" ht="13.5" thickTop="1" thickBot="1"/>
    <row r="22099" s="32" customFormat="1" ht="13.5" thickTop="1" thickBot="1"/>
    <row r="22100" s="32" customFormat="1" ht="13.5" thickTop="1" thickBot="1"/>
    <row r="22101" s="32" customFormat="1" ht="13.5" thickTop="1" thickBot="1"/>
    <row r="22102" s="32" customFormat="1" ht="13.5" thickTop="1" thickBot="1"/>
    <row r="22103" s="32" customFormat="1" ht="13.5" thickTop="1" thickBot="1"/>
    <row r="22104" s="32" customFormat="1" ht="13.5" thickTop="1" thickBot="1"/>
    <row r="22105" s="32" customFormat="1" ht="13.5" thickTop="1" thickBot="1"/>
    <row r="22106" s="32" customFormat="1" ht="13.5" thickTop="1" thickBot="1"/>
    <row r="22107" s="32" customFormat="1" ht="13.5" thickTop="1" thickBot="1"/>
    <row r="22108" s="32" customFormat="1" ht="13.5" thickTop="1" thickBot="1"/>
    <row r="22109" s="32" customFormat="1" ht="13.5" thickTop="1" thickBot="1"/>
    <row r="22110" s="32" customFormat="1" ht="13.5" thickTop="1" thickBot="1"/>
    <row r="22111" s="32" customFormat="1" ht="13.5" thickTop="1" thickBot="1"/>
    <row r="22112" s="32" customFormat="1" ht="13.5" thickTop="1" thickBot="1"/>
    <row r="22113" s="32" customFormat="1" ht="13.5" thickTop="1" thickBot="1"/>
    <row r="22114" s="32" customFormat="1" ht="13.5" thickTop="1" thickBot="1"/>
    <row r="22115" s="32" customFormat="1" ht="13.5" thickTop="1" thickBot="1"/>
    <row r="22116" s="32" customFormat="1" ht="13.5" thickTop="1" thickBot="1"/>
    <row r="22117" s="32" customFormat="1" ht="13.5" thickTop="1" thickBot="1"/>
    <row r="22118" s="32" customFormat="1" ht="13" thickTop="1"/>
    <row r="22119" s="32" customFormat="1"/>
    <row r="22120" s="32" customFormat="1"/>
    <row r="22121" s="32" customFormat="1"/>
    <row r="22122" s="32" customFormat="1"/>
    <row r="22123" s="32" customFormat="1"/>
    <row r="22124" s="32" customFormat="1"/>
    <row r="22125" s="32" customFormat="1"/>
    <row r="22126" s="32" customFormat="1"/>
    <row r="22127" s="32" customFormat="1"/>
    <row r="22128" s="32" customFormat="1"/>
    <row r="22129" s="32" customFormat="1"/>
    <row r="22130" s="32" customFormat="1"/>
    <row r="22131" s="32" customFormat="1" ht="13" thickBot="1"/>
    <row r="22132" s="32" customFormat="1" ht="13.5" thickTop="1" thickBot="1"/>
    <row r="22133" s="32" customFormat="1" ht="13.5" thickTop="1" thickBot="1"/>
    <row r="22134" s="32" customFormat="1" ht="13.5" thickTop="1" thickBot="1"/>
    <row r="22135" s="32" customFormat="1" ht="13.5" thickTop="1" thickBot="1"/>
    <row r="22136" s="32" customFormat="1" ht="13.5" thickTop="1" thickBot="1"/>
    <row r="22137" s="32" customFormat="1" ht="13.5" thickTop="1" thickBot="1"/>
    <row r="22138" s="32" customFormat="1" ht="13.5" thickTop="1" thickBot="1"/>
    <row r="22139" s="32" customFormat="1" ht="13.5" thickTop="1" thickBot="1"/>
    <row r="22140" s="32" customFormat="1" ht="13.5" thickTop="1" thickBot="1"/>
    <row r="22141" s="32" customFormat="1" ht="13.5" thickTop="1" thickBot="1"/>
    <row r="22142" s="32" customFormat="1" ht="13.5" thickTop="1" thickBot="1"/>
    <row r="22143" s="32" customFormat="1" ht="13.5" thickTop="1" thickBot="1"/>
    <row r="22144" s="32" customFormat="1" ht="13.5" thickTop="1" thickBot="1"/>
    <row r="22145" s="32" customFormat="1" ht="13.5" thickTop="1" thickBot="1"/>
    <row r="22146" s="32" customFormat="1" ht="13.5" thickTop="1" thickBot="1"/>
    <row r="22147" s="32" customFormat="1" ht="13.5" thickTop="1" thickBot="1"/>
    <row r="22148" s="32" customFormat="1" ht="13.5" thickTop="1" thickBot="1"/>
    <row r="22149" s="32" customFormat="1" ht="13.5" thickTop="1" thickBot="1"/>
    <row r="22150" s="32" customFormat="1" ht="13.5" thickTop="1" thickBot="1"/>
    <row r="22151" s="32" customFormat="1" ht="13.5" thickTop="1" thickBot="1"/>
    <row r="22152" s="32" customFormat="1" ht="13.5" thickTop="1" thickBot="1"/>
    <row r="22153" s="32" customFormat="1" ht="13.5" thickTop="1" thickBot="1"/>
    <row r="22154" s="32" customFormat="1" ht="13.5" thickTop="1" thickBot="1"/>
    <row r="22155" s="32" customFormat="1" ht="13.5" thickTop="1" thickBot="1"/>
    <row r="22156" s="32" customFormat="1" ht="13.5" thickTop="1" thickBot="1"/>
    <row r="22157" s="32" customFormat="1" ht="13.5" thickTop="1" thickBot="1"/>
    <row r="22158" s="32" customFormat="1" ht="13.5" thickTop="1" thickBot="1"/>
    <row r="22159" s="32" customFormat="1" ht="13.5" thickTop="1" thickBot="1"/>
    <row r="22160" s="32" customFormat="1" ht="13.5" thickTop="1" thickBot="1"/>
    <row r="22161" s="32" customFormat="1" ht="13.5" thickTop="1" thickBot="1"/>
    <row r="22162" s="32" customFormat="1" ht="13.5" thickTop="1" thickBot="1"/>
    <row r="22163" s="32" customFormat="1" ht="13.5" thickTop="1" thickBot="1"/>
    <row r="22164" s="32" customFormat="1" ht="13.5" thickTop="1" thickBot="1"/>
    <row r="22165" s="32" customFormat="1" ht="13.5" thickTop="1" thickBot="1"/>
    <row r="22166" s="32" customFormat="1" ht="13.5" thickTop="1" thickBot="1"/>
    <row r="22167" s="32" customFormat="1" ht="13.5" thickTop="1" thickBot="1"/>
    <row r="22168" s="32" customFormat="1" ht="13.5" thickTop="1" thickBot="1"/>
    <row r="22169" s="32" customFormat="1" ht="13.5" thickTop="1" thickBot="1"/>
    <row r="22170" s="32" customFormat="1" ht="13.5" thickTop="1" thickBot="1"/>
    <row r="22171" s="32" customFormat="1" ht="13.5" thickTop="1" thickBot="1"/>
    <row r="22172" s="32" customFormat="1" ht="13.5" thickTop="1" thickBot="1"/>
    <row r="22173" s="32" customFormat="1" ht="13.5" thickTop="1" thickBot="1"/>
    <row r="22174" s="32" customFormat="1" ht="13.5" thickTop="1" thickBot="1"/>
    <row r="22175" s="32" customFormat="1" ht="13.5" thickTop="1" thickBot="1"/>
    <row r="22176" s="32" customFormat="1" ht="13.5" thickTop="1" thickBot="1"/>
    <row r="22177" s="32" customFormat="1" ht="13.5" thickTop="1" thickBot="1"/>
    <row r="22178" s="32" customFormat="1" ht="13.5" thickTop="1" thickBot="1"/>
    <row r="22179" s="32" customFormat="1" ht="13.5" thickTop="1" thickBot="1"/>
    <row r="22180" s="32" customFormat="1" ht="13.5" thickTop="1" thickBot="1"/>
    <row r="22181" s="32" customFormat="1" ht="13.5" thickTop="1" thickBot="1"/>
    <row r="22182" s="32" customFormat="1" ht="13.5" thickTop="1" thickBot="1"/>
    <row r="22183" s="32" customFormat="1" ht="13.5" thickTop="1" thickBot="1"/>
    <row r="22184" s="32" customFormat="1" ht="13.5" thickTop="1" thickBot="1"/>
    <row r="22185" s="32" customFormat="1" ht="13.5" thickTop="1" thickBot="1"/>
    <row r="22186" s="32" customFormat="1" ht="13.5" thickTop="1" thickBot="1"/>
    <row r="22187" s="32" customFormat="1" ht="13.5" thickTop="1" thickBot="1"/>
    <row r="22188" s="32" customFormat="1" ht="13" thickTop="1"/>
    <row r="22189" s="32" customFormat="1"/>
    <row r="22190" s="32" customFormat="1"/>
    <row r="22191" s="32" customFormat="1"/>
    <row r="22192" s="32" customFormat="1"/>
    <row r="22193" s="32" customFormat="1"/>
    <row r="22194" s="32" customFormat="1"/>
    <row r="22195" s="32" customFormat="1"/>
    <row r="22196" s="32" customFormat="1"/>
    <row r="22197" s="32" customFormat="1"/>
    <row r="22198" s="32" customFormat="1"/>
    <row r="22199" s="32" customFormat="1"/>
    <row r="22200" s="32" customFormat="1"/>
    <row r="22201" s="32" customFormat="1" ht="13" thickBot="1"/>
    <row r="22202" s="32" customFormat="1" ht="13.5" thickTop="1" thickBot="1"/>
    <row r="22203" s="32" customFormat="1" ht="13.5" thickTop="1" thickBot="1"/>
    <row r="22204" s="32" customFormat="1" ht="13.5" thickTop="1" thickBot="1"/>
    <row r="22205" s="32" customFormat="1" ht="13.5" thickTop="1" thickBot="1"/>
    <row r="22206" s="32" customFormat="1" ht="13.5" thickTop="1" thickBot="1"/>
    <row r="22207" s="32" customFormat="1" ht="13.5" thickTop="1" thickBot="1"/>
    <row r="22208" s="32" customFormat="1" ht="13.5" thickTop="1" thickBot="1"/>
    <row r="22209" s="32" customFormat="1" ht="13.5" thickTop="1" thickBot="1"/>
    <row r="22210" s="32" customFormat="1" ht="13.5" thickTop="1" thickBot="1"/>
    <row r="22211" s="32" customFormat="1" ht="13.5" thickTop="1" thickBot="1"/>
    <row r="22212" s="32" customFormat="1" ht="13.5" thickTop="1" thickBot="1"/>
    <row r="22213" s="32" customFormat="1" ht="13.5" thickTop="1" thickBot="1"/>
    <row r="22214" s="32" customFormat="1" ht="13.5" thickTop="1" thickBot="1"/>
    <row r="22215" s="32" customFormat="1" ht="13.5" thickTop="1" thickBot="1"/>
    <row r="22216" s="32" customFormat="1" ht="13.5" thickTop="1" thickBot="1"/>
    <row r="22217" s="32" customFormat="1" ht="13.5" thickTop="1" thickBot="1"/>
    <row r="22218" s="32" customFormat="1" ht="13.5" thickTop="1" thickBot="1"/>
    <row r="22219" s="32" customFormat="1" ht="13.5" thickTop="1" thickBot="1"/>
    <row r="22220" s="32" customFormat="1" ht="13.5" thickTop="1" thickBot="1"/>
    <row r="22221" s="32" customFormat="1" ht="13.5" thickTop="1" thickBot="1"/>
    <row r="22222" s="32" customFormat="1" ht="13.5" thickTop="1" thickBot="1"/>
    <row r="22223" s="32" customFormat="1" ht="13.5" thickTop="1" thickBot="1"/>
    <row r="22224" s="32" customFormat="1" ht="13.5" thickTop="1" thickBot="1"/>
    <row r="22225" s="32" customFormat="1" ht="13.5" thickTop="1" thickBot="1"/>
    <row r="22226" s="32" customFormat="1" ht="13.5" thickTop="1" thickBot="1"/>
    <row r="22227" s="32" customFormat="1" ht="13.5" thickTop="1" thickBot="1"/>
    <row r="22228" s="32" customFormat="1" ht="13.5" thickTop="1" thickBot="1"/>
    <row r="22229" s="32" customFormat="1" ht="13.5" thickTop="1" thickBot="1"/>
    <row r="22230" s="32" customFormat="1" ht="13.5" thickTop="1" thickBot="1"/>
    <row r="22231" s="32" customFormat="1" ht="13.5" thickTop="1" thickBot="1"/>
    <row r="22232" s="32" customFormat="1" ht="13.5" thickTop="1" thickBot="1"/>
    <row r="22233" s="32" customFormat="1" ht="13.5" thickTop="1" thickBot="1"/>
    <row r="22234" s="32" customFormat="1" ht="13.5" thickTop="1" thickBot="1"/>
    <row r="22235" s="32" customFormat="1" ht="13.5" thickTop="1" thickBot="1"/>
    <row r="22236" s="32" customFormat="1" ht="13.5" thickTop="1" thickBot="1"/>
    <row r="22237" s="32" customFormat="1" ht="13.5" thickTop="1" thickBot="1"/>
    <row r="22238" s="32" customFormat="1" ht="13.5" thickTop="1" thickBot="1"/>
    <row r="22239" s="32" customFormat="1" ht="13.5" thickTop="1" thickBot="1"/>
    <row r="22240" s="32" customFormat="1" ht="13.5" thickTop="1" thickBot="1"/>
    <row r="22241" s="32" customFormat="1" ht="13.5" thickTop="1" thickBot="1"/>
    <row r="22242" s="32" customFormat="1" ht="13.5" thickTop="1" thickBot="1"/>
    <row r="22243" s="32" customFormat="1" ht="13.5" thickTop="1" thickBot="1"/>
    <row r="22244" s="32" customFormat="1" ht="13.5" thickTop="1" thickBot="1"/>
    <row r="22245" s="32" customFormat="1" ht="13.5" thickTop="1" thickBot="1"/>
    <row r="22246" s="32" customFormat="1" ht="13.5" thickTop="1" thickBot="1"/>
    <row r="22247" s="32" customFormat="1" ht="13.5" thickTop="1" thickBot="1"/>
    <row r="22248" s="32" customFormat="1" ht="13.5" thickTop="1" thickBot="1"/>
    <row r="22249" s="32" customFormat="1" ht="13.5" thickTop="1" thickBot="1"/>
    <row r="22250" s="32" customFormat="1" ht="13.5" thickTop="1" thickBot="1"/>
    <row r="22251" s="32" customFormat="1" ht="13.5" thickTop="1" thickBot="1"/>
    <row r="22252" s="32" customFormat="1" ht="13.5" thickTop="1" thickBot="1"/>
    <row r="22253" s="32" customFormat="1" ht="13.5" thickTop="1" thickBot="1"/>
    <row r="22254" s="32" customFormat="1" ht="13.5" thickTop="1" thickBot="1"/>
    <row r="22255" s="32" customFormat="1" ht="13.5" thickTop="1" thickBot="1"/>
    <row r="22256" s="32" customFormat="1" ht="13.5" thickTop="1" thickBot="1"/>
    <row r="22257" s="32" customFormat="1" ht="13.5" thickTop="1" thickBot="1"/>
    <row r="22258" s="32" customFormat="1" ht="13" thickTop="1"/>
    <row r="22259" s="32" customFormat="1"/>
    <row r="22260" s="32" customFormat="1"/>
    <row r="22261" s="32" customFormat="1"/>
    <row r="22262" s="32" customFormat="1"/>
    <row r="22263" s="32" customFormat="1"/>
    <row r="22264" s="32" customFormat="1"/>
    <row r="22265" s="32" customFormat="1"/>
    <row r="22266" s="32" customFormat="1"/>
    <row r="22267" s="32" customFormat="1"/>
    <row r="22268" s="32" customFormat="1"/>
    <row r="22269" s="32" customFormat="1"/>
    <row r="22270" s="32" customFormat="1"/>
    <row r="22271" s="32" customFormat="1" ht="13" thickBot="1"/>
    <row r="22272" s="32" customFormat="1" ht="13.5" thickTop="1" thickBot="1"/>
    <row r="22273" s="32" customFormat="1" ht="13.5" thickTop="1" thickBot="1"/>
    <row r="22274" s="32" customFormat="1" ht="13.5" thickTop="1" thickBot="1"/>
    <row r="22275" s="32" customFormat="1" ht="13.5" thickTop="1" thickBot="1"/>
    <row r="22276" s="32" customFormat="1" ht="13.5" thickTop="1" thickBot="1"/>
    <row r="22277" s="32" customFormat="1" ht="13.5" thickTop="1" thickBot="1"/>
    <row r="22278" s="32" customFormat="1" ht="13.5" thickTop="1" thickBot="1"/>
    <row r="22279" s="32" customFormat="1" ht="13.5" thickTop="1" thickBot="1"/>
    <row r="22280" s="32" customFormat="1" ht="13.5" thickTop="1" thickBot="1"/>
    <row r="22281" s="32" customFormat="1" ht="13.5" thickTop="1" thickBot="1"/>
    <row r="22282" s="32" customFormat="1" ht="13.5" thickTop="1" thickBot="1"/>
    <row r="22283" s="32" customFormat="1" ht="13.5" thickTop="1" thickBot="1"/>
    <row r="22284" s="32" customFormat="1" ht="13.5" thickTop="1" thickBot="1"/>
    <row r="22285" s="32" customFormat="1" ht="13.5" thickTop="1" thickBot="1"/>
    <row r="22286" s="32" customFormat="1" ht="13.5" thickTop="1" thickBot="1"/>
    <row r="22287" s="32" customFormat="1" ht="13.5" thickTop="1" thickBot="1"/>
    <row r="22288" s="32" customFormat="1" ht="13.5" thickTop="1" thickBot="1"/>
    <row r="22289" s="32" customFormat="1" ht="13.5" thickTop="1" thickBot="1"/>
    <row r="22290" s="32" customFormat="1" ht="13.5" thickTop="1" thickBot="1"/>
    <row r="22291" s="32" customFormat="1" ht="13.5" thickTop="1" thickBot="1"/>
    <row r="22292" s="32" customFormat="1" ht="13.5" thickTop="1" thickBot="1"/>
    <row r="22293" s="32" customFormat="1" ht="13.5" thickTop="1" thickBot="1"/>
    <row r="22294" s="32" customFormat="1" ht="13.5" thickTop="1" thickBot="1"/>
    <row r="22295" s="32" customFormat="1" ht="13.5" thickTop="1" thickBot="1"/>
    <row r="22296" s="32" customFormat="1" ht="13.5" thickTop="1" thickBot="1"/>
    <row r="22297" s="32" customFormat="1" ht="13.5" thickTop="1" thickBot="1"/>
    <row r="22298" s="32" customFormat="1" ht="13.5" thickTop="1" thickBot="1"/>
    <row r="22299" s="32" customFormat="1" ht="13.5" thickTop="1" thickBot="1"/>
    <row r="22300" s="32" customFormat="1" ht="13.5" thickTop="1" thickBot="1"/>
    <row r="22301" s="32" customFormat="1" ht="13.5" thickTop="1" thickBot="1"/>
    <row r="22302" s="32" customFormat="1" ht="13.5" thickTop="1" thickBot="1"/>
    <row r="22303" s="32" customFormat="1" ht="13.5" thickTop="1" thickBot="1"/>
    <row r="22304" s="32" customFormat="1" ht="13.5" thickTop="1" thickBot="1"/>
    <row r="22305" s="32" customFormat="1" ht="13.5" thickTop="1" thickBot="1"/>
    <row r="22306" s="32" customFormat="1" ht="13.5" thickTop="1" thickBot="1"/>
    <row r="22307" s="32" customFormat="1" ht="13.5" thickTop="1" thickBot="1"/>
    <row r="22308" s="32" customFormat="1" ht="13.5" thickTop="1" thickBot="1"/>
    <row r="22309" s="32" customFormat="1" ht="13.5" thickTop="1" thickBot="1"/>
    <row r="22310" s="32" customFormat="1" ht="13.5" thickTop="1" thickBot="1"/>
    <row r="22311" s="32" customFormat="1" ht="13.5" thickTop="1" thickBot="1"/>
    <row r="22312" s="32" customFormat="1" ht="13.5" thickTop="1" thickBot="1"/>
    <row r="22313" s="32" customFormat="1" ht="13.5" thickTop="1" thickBot="1"/>
    <row r="22314" s="32" customFormat="1" ht="13.5" thickTop="1" thickBot="1"/>
    <row r="22315" s="32" customFormat="1" ht="13.5" thickTop="1" thickBot="1"/>
    <row r="22316" s="32" customFormat="1" ht="13.5" thickTop="1" thickBot="1"/>
    <row r="22317" s="32" customFormat="1" ht="13.5" thickTop="1" thickBot="1"/>
    <row r="22318" s="32" customFormat="1" ht="13.5" thickTop="1" thickBot="1"/>
    <row r="22319" s="32" customFormat="1" ht="13.5" thickTop="1" thickBot="1"/>
    <row r="22320" s="32" customFormat="1" ht="13.5" thickTop="1" thickBot="1"/>
    <row r="22321" s="32" customFormat="1" ht="13.5" thickTop="1" thickBot="1"/>
    <row r="22322" s="32" customFormat="1" ht="13.5" thickTop="1" thickBot="1"/>
    <row r="22323" s="32" customFormat="1" ht="13.5" thickTop="1" thickBot="1"/>
    <row r="22324" s="32" customFormat="1" ht="13.5" thickTop="1" thickBot="1"/>
    <row r="22325" s="32" customFormat="1" ht="13.5" thickTop="1" thickBot="1"/>
    <row r="22326" s="32" customFormat="1" ht="13.5" thickTop="1" thickBot="1"/>
    <row r="22327" s="32" customFormat="1" ht="13.5" thickTop="1" thickBot="1"/>
    <row r="22328" s="32" customFormat="1" ht="13" thickTop="1"/>
    <row r="22329" s="32" customFormat="1"/>
    <row r="22330" s="32" customFormat="1"/>
    <row r="22331" s="32" customFormat="1"/>
    <row r="22332" s="32" customFormat="1"/>
    <row r="22333" s="32" customFormat="1"/>
    <row r="22334" s="32" customFormat="1"/>
    <row r="22335" s="32" customFormat="1"/>
    <row r="22336" s="32" customFormat="1"/>
    <row r="22337" s="32" customFormat="1"/>
    <row r="22338" s="32" customFormat="1"/>
    <row r="22339" s="32" customFormat="1"/>
    <row r="22340" s="32" customFormat="1"/>
    <row r="22341" s="32" customFormat="1" ht="13" thickBot="1"/>
    <row r="22342" s="32" customFormat="1" ht="13.5" thickTop="1" thickBot="1"/>
    <row r="22343" s="32" customFormat="1" ht="13.5" thickTop="1" thickBot="1"/>
    <row r="22344" s="32" customFormat="1" ht="13.5" thickTop="1" thickBot="1"/>
    <row r="22345" s="32" customFormat="1" ht="13.5" thickTop="1" thickBot="1"/>
    <row r="22346" s="32" customFormat="1" ht="13.5" thickTop="1" thickBot="1"/>
    <row r="22347" s="32" customFormat="1" ht="13.5" thickTop="1" thickBot="1"/>
    <row r="22348" s="32" customFormat="1" ht="13.5" thickTop="1" thickBot="1"/>
    <row r="22349" s="32" customFormat="1" ht="13.5" thickTop="1" thickBot="1"/>
    <row r="22350" s="32" customFormat="1" ht="13.5" thickTop="1" thickBot="1"/>
    <row r="22351" s="32" customFormat="1" ht="13.5" thickTop="1" thickBot="1"/>
    <row r="22352" s="32" customFormat="1" ht="13.5" thickTop="1" thickBot="1"/>
    <row r="22353" s="32" customFormat="1" ht="13.5" thickTop="1" thickBot="1"/>
    <row r="22354" s="32" customFormat="1" ht="13.5" thickTop="1" thickBot="1"/>
    <row r="22355" s="32" customFormat="1" ht="13.5" thickTop="1" thickBot="1"/>
    <row r="22356" s="32" customFormat="1" ht="13.5" thickTop="1" thickBot="1"/>
    <row r="22357" s="32" customFormat="1" ht="13.5" thickTop="1" thickBot="1"/>
    <row r="22358" s="32" customFormat="1" ht="13.5" thickTop="1" thickBot="1"/>
    <row r="22359" s="32" customFormat="1" ht="13.5" thickTop="1" thickBot="1"/>
    <row r="22360" s="32" customFormat="1" ht="13.5" thickTop="1" thickBot="1"/>
    <row r="22361" s="32" customFormat="1" ht="13.5" thickTop="1" thickBot="1"/>
    <row r="22362" s="32" customFormat="1" ht="13.5" thickTop="1" thickBot="1"/>
    <row r="22363" s="32" customFormat="1" ht="13.5" thickTop="1" thickBot="1"/>
    <row r="22364" s="32" customFormat="1" ht="13.5" thickTop="1" thickBot="1"/>
    <row r="22365" s="32" customFormat="1" ht="13.5" thickTop="1" thickBot="1"/>
    <row r="22366" s="32" customFormat="1" ht="13.5" thickTop="1" thickBot="1"/>
    <row r="22367" s="32" customFormat="1" ht="13.5" thickTop="1" thickBot="1"/>
    <row r="22368" s="32" customFormat="1" ht="13.5" thickTop="1" thickBot="1"/>
    <row r="22369" s="32" customFormat="1" ht="13.5" thickTop="1" thickBot="1"/>
    <row r="22370" s="32" customFormat="1" ht="13.5" thickTop="1" thickBot="1"/>
    <row r="22371" s="32" customFormat="1" ht="13.5" thickTop="1" thickBot="1"/>
    <row r="22372" s="32" customFormat="1" ht="13.5" thickTop="1" thickBot="1"/>
    <row r="22373" s="32" customFormat="1" ht="13.5" thickTop="1" thickBot="1"/>
    <row r="22374" s="32" customFormat="1" ht="13.5" thickTop="1" thickBot="1"/>
    <row r="22375" s="32" customFormat="1" ht="13.5" thickTop="1" thickBot="1"/>
    <row r="22376" s="32" customFormat="1" ht="13.5" thickTop="1" thickBot="1"/>
    <row r="22377" s="32" customFormat="1" ht="13.5" thickTop="1" thickBot="1"/>
    <row r="22378" s="32" customFormat="1" ht="13.5" thickTop="1" thickBot="1"/>
    <row r="22379" s="32" customFormat="1" ht="13.5" thickTop="1" thickBot="1"/>
    <row r="22380" s="32" customFormat="1" ht="13.5" thickTop="1" thickBot="1"/>
    <row r="22381" s="32" customFormat="1" ht="13.5" thickTop="1" thickBot="1"/>
    <row r="22382" s="32" customFormat="1" ht="13.5" thickTop="1" thickBot="1"/>
    <row r="22383" s="32" customFormat="1" ht="13.5" thickTop="1" thickBot="1"/>
    <row r="22384" s="32" customFormat="1" ht="13.5" thickTop="1" thickBot="1"/>
    <row r="22385" s="32" customFormat="1" ht="13.5" thickTop="1" thickBot="1"/>
    <row r="22386" s="32" customFormat="1" ht="13.5" thickTop="1" thickBot="1"/>
    <row r="22387" s="32" customFormat="1" ht="13.5" thickTop="1" thickBot="1"/>
    <row r="22388" s="32" customFormat="1" ht="13.5" thickTop="1" thickBot="1"/>
    <row r="22389" s="32" customFormat="1" ht="13.5" thickTop="1" thickBot="1"/>
    <row r="22390" s="32" customFormat="1" ht="13.5" thickTop="1" thickBot="1"/>
    <row r="22391" s="32" customFormat="1" ht="13.5" thickTop="1" thickBot="1"/>
    <row r="22392" s="32" customFormat="1" ht="13.5" thickTop="1" thickBot="1"/>
    <row r="22393" s="32" customFormat="1" ht="13.5" thickTop="1" thickBot="1"/>
    <row r="22394" s="32" customFormat="1" ht="13.5" thickTop="1" thickBot="1"/>
    <row r="22395" s="32" customFormat="1" ht="13.5" thickTop="1" thickBot="1"/>
    <row r="22396" s="32" customFormat="1" ht="13.5" thickTop="1" thickBot="1"/>
    <row r="22397" s="32" customFormat="1" ht="13.5" thickTop="1" thickBot="1"/>
    <row r="22398" s="32" customFormat="1" ht="13" thickTop="1"/>
    <row r="22399" s="32" customFormat="1"/>
    <row r="22400" s="32" customFormat="1"/>
    <row r="22401" s="32" customFormat="1"/>
    <row r="22402" s="32" customFormat="1"/>
    <row r="22403" s="32" customFormat="1"/>
    <row r="22404" s="32" customFormat="1"/>
    <row r="22405" s="32" customFormat="1"/>
    <row r="22406" s="32" customFormat="1"/>
    <row r="22407" s="32" customFormat="1"/>
    <row r="22408" s="32" customFormat="1"/>
    <row r="22409" s="32" customFormat="1"/>
    <row r="22410" s="32" customFormat="1"/>
    <row r="22411" s="32" customFormat="1" ht="13" thickBot="1"/>
    <row r="22412" s="32" customFormat="1" ht="13.5" thickTop="1" thickBot="1"/>
    <row r="22413" s="32" customFormat="1" ht="13.5" thickTop="1" thickBot="1"/>
    <row r="22414" s="32" customFormat="1" ht="13.5" thickTop="1" thickBot="1"/>
    <row r="22415" s="32" customFormat="1" ht="13.5" thickTop="1" thickBot="1"/>
    <row r="22416" s="32" customFormat="1" ht="13.5" thickTop="1" thickBot="1"/>
    <row r="22417" s="32" customFormat="1" ht="13.5" thickTop="1" thickBot="1"/>
    <row r="22418" s="32" customFormat="1" ht="13.5" thickTop="1" thickBot="1"/>
    <row r="22419" s="32" customFormat="1" ht="13.5" thickTop="1" thickBot="1"/>
    <row r="22420" s="32" customFormat="1" ht="13.5" thickTop="1" thickBot="1"/>
    <row r="22421" s="32" customFormat="1" ht="13.5" thickTop="1" thickBot="1"/>
    <row r="22422" s="32" customFormat="1" ht="13.5" thickTop="1" thickBot="1"/>
    <row r="22423" s="32" customFormat="1" ht="13.5" thickTop="1" thickBot="1"/>
    <row r="22424" s="32" customFormat="1" ht="13.5" thickTop="1" thickBot="1"/>
    <row r="22425" s="32" customFormat="1" ht="13.5" thickTop="1" thickBot="1"/>
    <row r="22426" s="32" customFormat="1" ht="13.5" thickTop="1" thickBot="1"/>
    <row r="22427" s="32" customFormat="1" ht="13.5" thickTop="1" thickBot="1"/>
    <row r="22428" s="32" customFormat="1" ht="13.5" thickTop="1" thickBot="1"/>
    <row r="22429" s="32" customFormat="1" ht="13.5" thickTop="1" thickBot="1"/>
    <row r="22430" s="32" customFormat="1" ht="13.5" thickTop="1" thickBot="1"/>
    <row r="22431" s="32" customFormat="1" ht="13.5" thickTop="1" thickBot="1"/>
    <row r="22432" s="32" customFormat="1" ht="13.5" thickTop="1" thickBot="1"/>
    <row r="22433" s="32" customFormat="1" ht="13.5" thickTop="1" thickBot="1"/>
    <row r="22434" s="32" customFormat="1" ht="13.5" thickTop="1" thickBot="1"/>
    <row r="22435" s="32" customFormat="1" ht="13.5" thickTop="1" thickBot="1"/>
    <row r="22436" s="32" customFormat="1" ht="13.5" thickTop="1" thickBot="1"/>
    <row r="22437" s="32" customFormat="1" ht="13.5" thickTop="1" thickBot="1"/>
    <row r="22438" s="32" customFormat="1" ht="13.5" thickTop="1" thickBot="1"/>
    <row r="22439" s="32" customFormat="1" ht="13.5" thickTop="1" thickBot="1"/>
    <row r="22440" s="32" customFormat="1" ht="13.5" thickTop="1" thickBot="1"/>
    <row r="22441" s="32" customFormat="1" ht="13.5" thickTop="1" thickBot="1"/>
    <row r="22442" s="32" customFormat="1" ht="13.5" thickTop="1" thickBot="1"/>
    <row r="22443" s="32" customFormat="1" ht="13.5" thickTop="1" thickBot="1"/>
    <row r="22444" s="32" customFormat="1" ht="13.5" thickTop="1" thickBot="1"/>
    <row r="22445" s="32" customFormat="1" ht="13.5" thickTop="1" thickBot="1"/>
    <row r="22446" s="32" customFormat="1" ht="13.5" thickTop="1" thickBot="1"/>
    <row r="22447" s="32" customFormat="1" ht="13.5" thickTop="1" thickBot="1"/>
    <row r="22448" s="32" customFormat="1" ht="13.5" thickTop="1" thickBot="1"/>
    <row r="22449" s="32" customFormat="1" ht="13.5" thickTop="1" thickBot="1"/>
    <row r="22450" s="32" customFormat="1" ht="13.5" thickTop="1" thickBot="1"/>
    <row r="22451" s="32" customFormat="1" ht="13.5" thickTop="1" thickBot="1"/>
    <row r="22452" s="32" customFormat="1" ht="13.5" thickTop="1" thickBot="1"/>
    <row r="22453" s="32" customFormat="1" ht="13.5" thickTop="1" thickBot="1"/>
    <row r="22454" s="32" customFormat="1" ht="13.5" thickTop="1" thickBot="1"/>
    <row r="22455" s="32" customFormat="1" ht="13.5" thickTop="1" thickBot="1"/>
    <row r="22456" s="32" customFormat="1" ht="13.5" thickTop="1" thickBot="1"/>
    <row r="22457" s="32" customFormat="1" ht="13.5" thickTop="1" thickBot="1"/>
    <row r="22458" s="32" customFormat="1" ht="13.5" thickTop="1" thickBot="1"/>
    <row r="22459" s="32" customFormat="1" ht="13.5" thickTop="1" thickBot="1"/>
    <row r="22460" s="32" customFormat="1" ht="13.5" thickTop="1" thickBot="1"/>
    <row r="22461" s="32" customFormat="1" ht="13.5" thickTop="1" thickBot="1"/>
    <row r="22462" s="32" customFormat="1" ht="13.5" thickTop="1" thickBot="1"/>
    <row r="22463" s="32" customFormat="1" ht="13.5" thickTop="1" thickBot="1"/>
    <row r="22464" s="32" customFormat="1" ht="13.5" thickTop="1" thickBot="1"/>
    <row r="22465" s="32" customFormat="1" ht="13.5" thickTop="1" thickBot="1"/>
    <row r="22466" s="32" customFormat="1" ht="13.5" thickTop="1" thickBot="1"/>
    <row r="22467" s="32" customFormat="1" ht="13.5" thickTop="1" thickBot="1"/>
    <row r="22468" s="32" customFormat="1" ht="13" thickTop="1"/>
    <row r="22469" s="32" customFormat="1"/>
    <row r="22470" s="32" customFormat="1"/>
    <row r="22471" s="32" customFormat="1"/>
    <row r="22472" s="32" customFormat="1"/>
    <row r="22473" s="32" customFormat="1"/>
    <row r="22474" s="32" customFormat="1"/>
    <row r="22475" s="32" customFormat="1"/>
    <row r="22476" s="32" customFormat="1"/>
    <row r="22477" s="32" customFormat="1"/>
    <row r="22478" s="32" customFormat="1"/>
    <row r="22479" s="32" customFormat="1"/>
    <row r="22480" s="32" customFormat="1"/>
    <row r="22481" s="32" customFormat="1" ht="13" thickBot="1"/>
    <row r="22482" s="32" customFormat="1" ht="13.5" thickTop="1" thickBot="1"/>
    <row r="22483" s="32" customFormat="1" ht="13.5" thickTop="1" thickBot="1"/>
    <row r="22484" s="32" customFormat="1" ht="13.5" thickTop="1" thickBot="1"/>
    <row r="22485" s="32" customFormat="1" ht="13.5" thickTop="1" thickBot="1"/>
    <row r="22486" s="32" customFormat="1" ht="13.5" thickTop="1" thickBot="1"/>
    <row r="22487" s="32" customFormat="1" ht="13.5" thickTop="1" thickBot="1"/>
    <row r="22488" s="32" customFormat="1" ht="13.5" thickTop="1" thickBot="1"/>
    <row r="22489" s="32" customFormat="1" ht="13.5" thickTop="1" thickBot="1"/>
    <row r="22490" s="32" customFormat="1" ht="13.5" thickTop="1" thickBot="1"/>
    <row r="22491" s="32" customFormat="1" ht="13.5" thickTop="1" thickBot="1"/>
    <row r="22492" s="32" customFormat="1" ht="13.5" thickTop="1" thickBot="1"/>
    <row r="22493" s="32" customFormat="1" ht="13.5" thickTop="1" thickBot="1"/>
    <row r="22494" s="32" customFormat="1" ht="13.5" thickTop="1" thickBot="1"/>
    <row r="22495" s="32" customFormat="1" ht="13.5" thickTop="1" thickBot="1"/>
    <row r="22496" s="32" customFormat="1" ht="13.5" thickTop="1" thickBot="1"/>
    <row r="22497" s="32" customFormat="1" ht="13.5" thickTop="1" thickBot="1"/>
    <row r="22498" s="32" customFormat="1" ht="13.5" thickTop="1" thickBot="1"/>
    <row r="22499" s="32" customFormat="1" ht="13.5" thickTop="1" thickBot="1"/>
    <row r="22500" s="32" customFormat="1" ht="13.5" thickTop="1" thickBot="1"/>
    <row r="22501" s="32" customFormat="1" ht="13.5" thickTop="1" thickBot="1"/>
    <row r="22502" s="32" customFormat="1" ht="13.5" thickTop="1" thickBot="1"/>
    <row r="22503" s="32" customFormat="1" ht="13.5" thickTop="1" thickBot="1"/>
    <row r="22504" s="32" customFormat="1" ht="13.5" thickTop="1" thickBot="1"/>
    <row r="22505" s="32" customFormat="1" ht="13.5" thickTop="1" thickBot="1"/>
    <row r="22506" s="32" customFormat="1" ht="13.5" thickTop="1" thickBot="1"/>
    <row r="22507" s="32" customFormat="1" ht="13.5" thickTop="1" thickBot="1"/>
    <row r="22508" s="32" customFormat="1" ht="13.5" thickTop="1" thickBot="1"/>
    <row r="22509" s="32" customFormat="1" ht="13.5" thickTop="1" thickBot="1"/>
    <row r="22510" s="32" customFormat="1" ht="13.5" thickTop="1" thickBot="1"/>
    <row r="22511" s="32" customFormat="1" ht="13.5" thickTop="1" thickBot="1"/>
    <row r="22512" s="32" customFormat="1" ht="13.5" thickTop="1" thickBot="1"/>
    <row r="22513" s="32" customFormat="1" ht="13.5" thickTop="1" thickBot="1"/>
    <row r="22514" s="32" customFormat="1" ht="13.5" thickTop="1" thickBot="1"/>
    <row r="22515" s="32" customFormat="1" ht="13.5" thickTop="1" thickBot="1"/>
    <row r="22516" s="32" customFormat="1" ht="13.5" thickTop="1" thickBot="1"/>
    <row r="22517" s="32" customFormat="1" ht="13.5" thickTop="1" thickBot="1"/>
    <row r="22518" s="32" customFormat="1" ht="13.5" thickTop="1" thickBot="1"/>
    <row r="22519" s="32" customFormat="1" ht="13.5" thickTop="1" thickBot="1"/>
    <row r="22520" s="32" customFormat="1" ht="13.5" thickTop="1" thickBot="1"/>
    <row r="22521" s="32" customFormat="1" ht="13.5" thickTop="1" thickBot="1"/>
    <row r="22522" s="32" customFormat="1" ht="13.5" thickTop="1" thickBot="1"/>
    <row r="22523" s="32" customFormat="1" ht="13.5" thickTop="1" thickBot="1"/>
    <row r="22524" s="32" customFormat="1" ht="13.5" thickTop="1" thickBot="1"/>
    <row r="22525" s="32" customFormat="1" ht="13.5" thickTop="1" thickBot="1"/>
    <row r="22526" s="32" customFormat="1" ht="13.5" thickTop="1" thickBot="1"/>
    <row r="22527" s="32" customFormat="1" ht="13.5" thickTop="1" thickBot="1"/>
    <row r="22528" s="32" customFormat="1" ht="13.5" thickTop="1" thickBot="1"/>
    <row r="22529" s="32" customFormat="1" ht="13.5" thickTop="1" thickBot="1"/>
    <row r="22530" s="32" customFormat="1" ht="13.5" thickTop="1" thickBot="1"/>
    <row r="22531" s="32" customFormat="1" ht="13.5" thickTop="1" thickBot="1"/>
    <row r="22532" s="32" customFormat="1" ht="13.5" thickTop="1" thickBot="1"/>
    <row r="22533" s="32" customFormat="1" ht="13.5" thickTop="1" thickBot="1"/>
    <row r="22534" s="32" customFormat="1" ht="13.5" thickTop="1" thickBot="1"/>
    <row r="22535" s="32" customFormat="1" ht="13.5" thickTop="1" thickBot="1"/>
    <row r="22536" s="32" customFormat="1" ht="13.5" thickTop="1" thickBot="1"/>
    <row r="22537" s="32" customFormat="1" ht="13.5" thickTop="1" thickBot="1"/>
    <row r="22538" s="32" customFormat="1" ht="13" thickTop="1"/>
    <row r="22539" s="32" customFormat="1"/>
    <row r="22540" s="32" customFormat="1"/>
    <row r="22541" s="32" customFormat="1"/>
    <row r="22542" s="32" customFormat="1"/>
    <row r="22543" s="32" customFormat="1"/>
    <row r="22544" s="32" customFormat="1"/>
    <row r="22545" s="32" customFormat="1"/>
    <row r="22546" s="32" customFormat="1"/>
    <row r="22547" s="32" customFormat="1"/>
    <row r="22548" s="32" customFormat="1"/>
    <row r="22549" s="32" customFormat="1"/>
    <row r="22550" s="32" customFormat="1"/>
    <row r="22551" s="32" customFormat="1" ht="13" thickBot="1"/>
    <row r="22552" s="32" customFormat="1" ht="13.5" thickTop="1" thickBot="1"/>
    <row r="22553" s="32" customFormat="1" ht="13.5" thickTop="1" thickBot="1"/>
    <row r="22554" s="32" customFormat="1" ht="13.5" thickTop="1" thickBot="1"/>
    <row r="22555" s="32" customFormat="1" ht="13.5" thickTop="1" thickBot="1"/>
    <row r="22556" s="32" customFormat="1" ht="13.5" thickTop="1" thickBot="1"/>
    <row r="22557" s="32" customFormat="1" ht="13.5" thickTop="1" thickBot="1"/>
    <row r="22558" s="32" customFormat="1" ht="13.5" thickTop="1" thickBot="1"/>
    <row r="22559" s="32" customFormat="1" ht="13.5" thickTop="1" thickBot="1"/>
    <row r="22560" s="32" customFormat="1" ht="13.5" thickTop="1" thickBot="1"/>
    <row r="22561" s="32" customFormat="1" ht="13.5" thickTop="1" thickBot="1"/>
    <row r="22562" s="32" customFormat="1" ht="13.5" thickTop="1" thickBot="1"/>
    <row r="22563" s="32" customFormat="1" ht="13.5" thickTop="1" thickBot="1"/>
    <row r="22564" s="32" customFormat="1" ht="13.5" thickTop="1" thickBot="1"/>
    <row r="22565" s="32" customFormat="1" ht="13.5" thickTop="1" thickBot="1"/>
    <row r="22566" s="32" customFormat="1" ht="13.5" thickTop="1" thickBot="1"/>
    <row r="22567" s="32" customFormat="1" ht="13.5" thickTop="1" thickBot="1"/>
    <row r="22568" s="32" customFormat="1" ht="13.5" thickTop="1" thickBot="1"/>
    <row r="22569" s="32" customFormat="1" ht="13.5" thickTop="1" thickBot="1"/>
    <row r="22570" s="32" customFormat="1" ht="13.5" thickTop="1" thickBot="1"/>
    <row r="22571" s="32" customFormat="1" ht="13.5" thickTop="1" thickBot="1"/>
    <row r="22572" s="32" customFormat="1" ht="13.5" thickTop="1" thickBot="1"/>
    <row r="22573" s="32" customFormat="1" ht="13.5" thickTop="1" thickBot="1"/>
    <row r="22574" s="32" customFormat="1" ht="13.5" thickTop="1" thickBot="1"/>
    <row r="22575" s="32" customFormat="1" ht="13.5" thickTop="1" thickBot="1"/>
    <row r="22576" s="32" customFormat="1" ht="13.5" thickTop="1" thickBot="1"/>
    <row r="22577" s="32" customFormat="1" ht="13.5" thickTop="1" thickBot="1"/>
    <row r="22578" s="32" customFormat="1" ht="13.5" thickTop="1" thickBot="1"/>
    <row r="22579" s="32" customFormat="1" ht="13.5" thickTop="1" thickBot="1"/>
    <row r="22580" s="32" customFormat="1" ht="13.5" thickTop="1" thickBot="1"/>
    <row r="22581" s="32" customFormat="1" ht="13.5" thickTop="1" thickBot="1"/>
    <row r="22582" s="32" customFormat="1" ht="13.5" thickTop="1" thickBot="1"/>
    <row r="22583" s="32" customFormat="1" ht="13.5" thickTop="1" thickBot="1"/>
    <row r="22584" s="32" customFormat="1" ht="13.5" thickTop="1" thickBot="1"/>
    <row r="22585" s="32" customFormat="1" ht="13.5" thickTop="1" thickBot="1"/>
    <row r="22586" s="32" customFormat="1" ht="13.5" thickTop="1" thickBot="1"/>
    <row r="22587" s="32" customFormat="1" ht="13.5" thickTop="1" thickBot="1"/>
    <row r="22588" s="32" customFormat="1" ht="13.5" thickTop="1" thickBot="1"/>
    <row r="22589" s="32" customFormat="1" ht="13.5" thickTop="1" thickBot="1"/>
    <row r="22590" s="32" customFormat="1" ht="13.5" thickTop="1" thickBot="1"/>
    <row r="22591" s="32" customFormat="1" ht="13.5" thickTop="1" thickBot="1"/>
    <row r="22592" s="32" customFormat="1" ht="13.5" thickTop="1" thickBot="1"/>
    <row r="22593" s="32" customFormat="1" ht="13.5" thickTop="1" thickBot="1"/>
    <row r="22594" s="32" customFormat="1" ht="13.5" thickTop="1" thickBot="1"/>
    <row r="22595" s="32" customFormat="1" ht="13.5" thickTop="1" thickBot="1"/>
    <row r="22596" s="32" customFormat="1" ht="13.5" thickTop="1" thickBot="1"/>
    <row r="22597" s="32" customFormat="1" ht="13.5" thickTop="1" thickBot="1"/>
    <row r="22598" s="32" customFormat="1" ht="13.5" thickTop="1" thickBot="1"/>
    <row r="22599" s="32" customFormat="1" ht="13.5" thickTop="1" thickBot="1"/>
    <row r="22600" s="32" customFormat="1" ht="13.5" thickTop="1" thickBot="1"/>
    <row r="22601" s="32" customFormat="1" ht="13.5" thickTop="1" thickBot="1"/>
    <row r="22602" s="32" customFormat="1" ht="13.5" thickTop="1" thickBot="1"/>
    <row r="22603" s="32" customFormat="1" ht="13.5" thickTop="1" thickBot="1"/>
    <row r="22604" s="32" customFormat="1" ht="13.5" thickTop="1" thickBot="1"/>
    <row r="22605" s="32" customFormat="1" ht="13.5" thickTop="1" thickBot="1"/>
    <row r="22606" s="32" customFormat="1" ht="13.5" thickTop="1" thickBot="1"/>
    <row r="22607" s="32" customFormat="1" ht="13.5" thickTop="1" thickBot="1"/>
    <row r="22608" s="32" customFormat="1" ht="13" thickTop="1"/>
    <row r="22609" s="32" customFormat="1"/>
    <row r="22610" s="32" customFormat="1"/>
    <row r="22611" s="32" customFormat="1"/>
    <row r="22612" s="32" customFormat="1"/>
    <row r="22613" s="32" customFormat="1"/>
    <row r="22614" s="32" customFormat="1"/>
    <row r="22615" s="32" customFormat="1"/>
    <row r="22616" s="32" customFormat="1"/>
    <row r="22617" s="32" customFormat="1"/>
    <row r="22618" s="32" customFormat="1"/>
    <row r="22619" s="32" customFormat="1"/>
    <row r="22620" s="32" customFormat="1"/>
    <row r="22621" s="32" customFormat="1" ht="13" thickBot="1"/>
    <row r="22622" s="32" customFormat="1" ht="13.5" thickTop="1" thickBot="1"/>
    <row r="22623" s="32" customFormat="1" ht="13.5" thickTop="1" thickBot="1"/>
    <row r="22624" s="32" customFormat="1" ht="13.5" thickTop="1" thickBot="1"/>
    <row r="22625" s="32" customFormat="1" ht="13.5" thickTop="1" thickBot="1"/>
    <row r="22626" s="32" customFormat="1" ht="13.5" thickTop="1" thickBot="1"/>
    <row r="22627" s="32" customFormat="1" ht="13.5" thickTop="1" thickBot="1"/>
    <row r="22628" s="32" customFormat="1" ht="13.5" thickTop="1" thickBot="1"/>
    <row r="22629" s="32" customFormat="1" ht="13.5" thickTop="1" thickBot="1"/>
    <row r="22630" s="32" customFormat="1" ht="13.5" thickTop="1" thickBot="1"/>
    <row r="22631" s="32" customFormat="1" ht="13.5" thickTop="1" thickBot="1"/>
    <row r="22632" s="32" customFormat="1" ht="13.5" thickTop="1" thickBot="1"/>
    <row r="22633" s="32" customFormat="1" ht="13.5" thickTop="1" thickBot="1"/>
    <row r="22634" s="32" customFormat="1" ht="13.5" thickTop="1" thickBot="1"/>
    <row r="22635" s="32" customFormat="1" ht="13.5" thickTop="1" thickBot="1"/>
    <row r="22636" s="32" customFormat="1" ht="13.5" thickTop="1" thickBot="1"/>
    <row r="22637" s="32" customFormat="1" ht="13.5" thickTop="1" thickBot="1"/>
    <row r="22638" s="32" customFormat="1" ht="13.5" thickTop="1" thickBot="1"/>
    <row r="22639" s="32" customFormat="1" ht="13.5" thickTop="1" thickBot="1"/>
    <row r="22640" s="32" customFormat="1" ht="13.5" thickTop="1" thickBot="1"/>
    <row r="22641" s="32" customFormat="1" ht="13.5" thickTop="1" thickBot="1"/>
    <row r="22642" s="32" customFormat="1" ht="13.5" thickTop="1" thickBot="1"/>
    <row r="22643" s="32" customFormat="1" ht="13.5" thickTop="1" thickBot="1"/>
    <row r="22644" s="32" customFormat="1" ht="13.5" thickTop="1" thickBot="1"/>
    <row r="22645" s="32" customFormat="1" ht="13.5" thickTop="1" thickBot="1"/>
    <row r="22646" s="32" customFormat="1" ht="13.5" thickTop="1" thickBot="1"/>
    <row r="22647" s="32" customFormat="1" ht="13.5" thickTop="1" thickBot="1"/>
    <row r="22648" s="32" customFormat="1" ht="13.5" thickTop="1" thickBot="1"/>
    <row r="22649" s="32" customFormat="1" ht="13.5" thickTop="1" thickBot="1"/>
    <row r="22650" s="32" customFormat="1" ht="13.5" thickTop="1" thickBot="1"/>
    <row r="22651" s="32" customFormat="1" ht="13.5" thickTop="1" thickBot="1"/>
    <row r="22652" s="32" customFormat="1" ht="13.5" thickTop="1" thickBot="1"/>
    <row r="22653" s="32" customFormat="1" ht="13.5" thickTop="1" thickBot="1"/>
    <row r="22654" s="32" customFormat="1" ht="13.5" thickTop="1" thickBot="1"/>
    <row r="22655" s="32" customFormat="1" ht="13.5" thickTop="1" thickBot="1"/>
    <row r="22656" s="32" customFormat="1" ht="13.5" thickTop="1" thickBot="1"/>
    <row r="22657" s="32" customFormat="1" ht="13.5" thickTop="1" thickBot="1"/>
    <row r="22658" s="32" customFormat="1" ht="13.5" thickTop="1" thickBot="1"/>
    <row r="22659" s="32" customFormat="1" ht="13.5" thickTop="1" thickBot="1"/>
    <row r="22660" s="32" customFormat="1" ht="13.5" thickTop="1" thickBot="1"/>
    <row r="22661" s="32" customFormat="1" ht="13.5" thickTop="1" thickBot="1"/>
    <row r="22662" s="32" customFormat="1" ht="13.5" thickTop="1" thickBot="1"/>
    <row r="22663" s="32" customFormat="1" ht="13.5" thickTop="1" thickBot="1"/>
    <row r="22664" s="32" customFormat="1" ht="13.5" thickTop="1" thickBot="1"/>
    <row r="22665" s="32" customFormat="1" ht="13.5" thickTop="1" thickBot="1"/>
    <row r="22666" s="32" customFormat="1" ht="13.5" thickTop="1" thickBot="1"/>
    <row r="22667" s="32" customFormat="1" ht="13.5" thickTop="1" thickBot="1"/>
    <row r="22668" s="32" customFormat="1" ht="13.5" thickTop="1" thickBot="1"/>
    <row r="22669" s="32" customFormat="1" ht="13.5" thickTop="1" thickBot="1"/>
    <row r="22670" s="32" customFormat="1" ht="13.5" thickTop="1" thickBot="1"/>
    <row r="22671" s="32" customFormat="1" ht="13.5" thickTop="1" thickBot="1"/>
    <row r="22672" s="32" customFormat="1" ht="13.5" thickTop="1" thickBot="1"/>
    <row r="22673" s="32" customFormat="1" ht="13.5" thickTop="1" thickBot="1"/>
    <row r="22674" s="32" customFormat="1" ht="13.5" thickTop="1" thickBot="1"/>
    <row r="22675" s="32" customFormat="1" ht="13.5" thickTop="1" thickBot="1"/>
    <row r="22676" s="32" customFormat="1" ht="13.5" thickTop="1" thickBot="1"/>
    <row r="22677" s="32" customFormat="1" ht="13.5" thickTop="1" thickBot="1"/>
    <row r="22678" s="32" customFormat="1" ht="13" thickTop="1"/>
    <row r="22679" s="32" customFormat="1"/>
    <row r="22680" s="32" customFormat="1"/>
    <row r="22681" s="32" customFormat="1"/>
    <row r="22682" s="32" customFormat="1"/>
    <row r="22683" s="32" customFormat="1"/>
    <row r="22684" s="32" customFormat="1"/>
    <row r="22685" s="32" customFormat="1"/>
    <row r="22686" s="32" customFormat="1"/>
    <row r="22687" s="32" customFormat="1"/>
    <row r="22688" s="32" customFormat="1"/>
    <row r="22689" s="32" customFormat="1"/>
    <row r="22690" s="32" customFormat="1"/>
    <row r="22691" s="32" customFormat="1" ht="13" thickBot="1"/>
    <row r="22692" s="32" customFormat="1" ht="13.5" thickTop="1" thickBot="1"/>
    <row r="22693" s="32" customFormat="1" ht="13.5" thickTop="1" thickBot="1"/>
    <row r="22694" s="32" customFormat="1" ht="13.5" thickTop="1" thickBot="1"/>
    <row r="22695" s="32" customFormat="1" ht="13.5" thickTop="1" thickBot="1"/>
    <row r="22696" s="32" customFormat="1" ht="13.5" thickTop="1" thickBot="1"/>
    <row r="22697" s="32" customFormat="1" ht="13.5" thickTop="1" thickBot="1"/>
    <row r="22698" s="32" customFormat="1" ht="13.5" thickTop="1" thickBot="1"/>
    <row r="22699" s="32" customFormat="1" ht="13.5" thickTop="1" thickBot="1"/>
    <row r="22700" s="32" customFormat="1" ht="13.5" thickTop="1" thickBot="1"/>
    <row r="22701" s="32" customFormat="1" ht="13.5" thickTop="1" thickBot="1"/>
    <row r="22702" s="32" customFormat="1" ht="13.5" thickTop="1" thickBot="1"/>
    <row r="22703" s="32" customFormat="1" ht="13.5" thickTop="1" thickBot="1"/>
    <row r="22704" s="32" customFormat="1" ht="13.5" thickTop="1" thickBot="1"/>
    <row r="22705" s="32" customFormat="1" ht="13.5" thickTop="1" thickBot="1"/>
    <row r="22706" s="32" customFormat="1" ht="13.5" thickTop="1" thickBot="1"/>
    <row r="22707" s="32" customFormat="1" ht="13.5" thickTop="1" thickBot="1"/>
    <row r="22708" s="32" customFormat="1" ht="13.5" thickTop="1" thickBot="1"/>
    <row r="22709" s="32" customFormat="1" ht="13.5" thickTop="1" thickBot="1"/>
    <row r="22710" s="32" customFormat="1" ht="13.5" thickTop="1" thickBot="1"/>
    <row r="22711" s="32" customFormat="1" ht="13.5" thickTop="1" thickBot="1"/>
    <row r="22712" s="32" customFormat="1" ht="13.5" thickTop="1" thickBot="1"/>
    <row r="22713" s="32" customFormat="1" ht="13.5" thickTop="1" thickBot="1"/>
    <row r="22714" s="32" customFormat="1" ht="13.5" thickTop="1" thickBot="1"/>
    <row r="22715" s="32" customFormat="1" ht="13.5" thickTop="1" thickBot="1"/>
    <row r="22716" s="32" customFormat="1" ht="13.5" thickTop="1" thickBot="1"/>
    <row r="22717" s="32" customFormat="1" ht="13.5" thickTop="1" thickBot="1"/>
    <row r="22718" s="32" customFormat="1" ht="13.5" thickTop="1" thickBot="1"/>
    <row r="22719" s="32" customFormat="1" ht="13.5" thickTop="1" thickBot="1"/>
    <row r="22720" s="32" customFormat="1" ht="13.5" thickTop="1" thickBot="1"/>
    <row r="22721" s="32" customFormat="1" ht="13.5" thickTop="1" thickBot="1"/>
    <row r="22722" s="32" customFormat="1" ht="13.5" thickTop="1" thickBot="1"/>
    <row r="22723" s="32" customFormat="1" ht="13.5" thickTop="1" thickBot="1"/>
    <row r="22724" s="32" customFormat="1" ht="13.5" thickTop="1" thickBot="1"/>
    <row r="22725" s="32" customFormat="1" ht="13.5" thickTop="1" thickBot="1"/>
    <row r="22726" s="32" customFormat="1" ht="13.5" thickTop="1" thickBot="1"/>
    <row r="22727" s="32" customFormat="1" ht="13.5" thickTop="1" thickBot="1"/>
    <row r="22728" s="32" customFormat="1" ht="13.5" thickTop="1" thickBot="1"/>
    <row r="22729" s="32" customFormat="1" ht="13.5" thickTop="1" thickBot="1"/>
    <row r="22730" s="32" customFormat="1" ht="13.5" thickTop="1" thickBot="1"/>
    <row r="22731" s="32" customFormat="1" ht="13.5" thickTop="1" thickBot="1"/>
    <row r="22732" s="32" customFormat="1" ht="13.5" thickTop="1" thickBot="1"/>
    <row r="22733" s="32" customFormat="1" ht="13.5" thickTop="1" thickBot="1"/>
    <row r="22734" s="32" customFormat="1" ht="13.5" thickTop="1" thickBot="1"/>
    <row r="22735" s="32" customFormat="1" ht="13.5" thickTop="1" thickBot="1"/>
    <row r="22736" s="32" customFormat="1" ht="13.5" thickTop="1" thickBot="1"/>
    <row r="22737" s="32" customFormat="1" ht="13.5" thickTop="1" thickBot="1"/>
    <row r="22738" s="32" customFormat="1" ht="13.5" thickTop="1" thickBot="1"/>
    <row r="22739" s="32" customFormat="1" ht="13.5" thickTop="1" thickBot="1"/>
    <row r="22740" s="32" customFormat="1" ht="13.5" thickTop="1" thickBot="1"/>
    <row r="22741" s="32" customFormat="1" ht="13.5" thickTop="1" thickBot="1"/>
    <row r="22742" s="32" customFormat="1" ht="13.5" thickTop="1" thickBot="1"/>
    <row r="22743" s="32" customFormat="1" ht="13.5" thickTop="1" thickBot="1"/>
    <row r="22744" s="32" customFormat="1" ht="13.5" thickTop="1" thickBot="1"/>
    <row r="22745" s="32" customFormat="1" ht="13.5" thickTop="1" thickBot="1"/>
    <row r="22746" s="32" customFormat="1" ht="13.5" thickTop="1" thickBot="1"/>
    <row r="22747" s="32" customFormat="1" ht="13.5" thickTop="1" thickBot="1"/>
    <row r="22748" s="32" customFormat="1" ht="13" thickTop="1"/>
    <row r="22749" s="32" customFormat="1"/>
    <row r="22750" s="32" customFormat="1"/>
    <row r="22751" s="32" customFormat="1"/>
    <row r="22752" s="32" customFormat="1"/>
    <row r="22753" s="32" customFormat="1"/>
    <row r="22754" s="32" customFormat="1"/>
    <row r="22755" s="32" customFormat="1"/>
    <row r="22756" s="32" customFormat="1"/>
    <row r="22757" s="32" customFormat="1"/>
    <row r="22758" s="32" customFormat="1"/>
    <row r="22759" s="32" customFormat="1"/>
    <row r="22760" s="32" customFormat="1"/>
    <row r="22761" s="32" customFormat="1" ht="13" thickBot="1"/>
    <row r="22762" s="32" customFormat="1" ht="13.5" thickTop="1" thickBot="1"/>
    <row r="22763" s="32" customFormat="1" ht="13.5" thickTop="1" thickBot="1"/>
    <row r="22764" s="32" customFormat="1" ht="13.5" thickTop="1" thickBot="1"/>
    <row r="22765" s="32" customFormat="1" ht="13.5" thickTop="1" thickBot="1"/>
    <row r="22766" s="32" customFormat="1" ht="13.5" thickTop="1" thickBot="1"/>
    <row r="22767" s="32" customFormat="1" ht="13.5" thickTop="1" thickBot="1"/>
    <row r="22768" s="32" customFormat="1" ht="13.5" thickTop="1" thickBot="1"/>
    <row r="22769" s="32" customFormat="1" ht="13.5" thickTop="1" thickBot="1"/>
    <row r="22770" s="32" customFormat="1" ht="13.5" thickTop="1" thickBot="1"/>
    <row r="22771" s="32" customFormat="1" ht="13.5" thickTop="1" thickBot="1"/>
    <row r="22772" s="32" customFormat="1" ht="13.5" thickTop="1" thickBot="1"/>
    <row r="22773" s="32" customFormat="1" ht="13.5" thickTop="1" thickBot="1"/>
    <row r="22774" s="32" customFormat="1" ht="13.5" thickTop="1" thickBot="1"/>
    <row r="22775" s="32" customFormat="1" ht="13.5" thickTop="1" thickBot="1"/>
    <row r="22776" s="32" customFormat="1" ht="13.5" thickTop="1" thickBot="1"/>
    <row r="22777" s="32" customFormat="1" ht="13.5" thickTop="1" thickBot="1"/>
    <row r="22778" s="32" customFormat="1" ht="13.5" thickTop="1" thickBot="1"/>
    <row r="22779" s="32" customFormat="1" ht="13.5" thickTop="1" thickBot="1"/>
    <row r="22780" s="32" customFormat="1" ht="13.5" thickTop="1" thickBot="1"/>
    <row r="22781" s="32" customFormat="1" ht="13.5" thickTop="1" thickBot="1"/>
    <row r="22782" s="32" customFormat="1" ht="13.5" thickTop="1" thickBot="1"/>
    <row r="22783" s="32" customFormat="1" ht="13.5" thickTop="1" thickBot="1"/>
    <row r="22784" s="32" customFormat="1" ht="13.5" thickTop="1" thickBot="1"/>
    <row r="22785" s="32" customFormat="1" ht="13.5" thickTop="1" thickBot="1"/>
    <row r="22786" s="32" customFormat="1" ht="13.5" thickTop="1" thickBot="1"/>
    <row r="22787" s="32" customFormat="1" ht="13.5" thickTop="1" thickBot="1"/>
    <row r="22788" s="32" customFormat="1" ht="13.5" thickTop="1" thickBot="1"/>
    <row r="22789" s="32" customFormat="1" ht="13.5" thickTop="1" thickBot="1"/>
    <row r="22790" s="32" customFormat="1" ht="13.5" thickTop="1" thickBot="1"/>
    <row r="22791" s="32" customFormat="1" ht="13.5" thickTop="1" thickBot="1"/>
    <row r="22792" s="32" customFormat="1" ht="13.5" thickTop="1" thickBot="1"/>
    <row r="22793" s="32" customFormat="1" ht="13.5" thickTop="1" thickBot="1"/>
    <row r="22794" s="32" customFormat="1" ht="13.5" thickTop="1" thickBot="1"/>
    <row r="22795" s="32" customFormat="1" ht="13.5" thickTop="1" thickBot="1"/>
    <row r="22796" s="32" customFormat="1" ht="13.5" thickTop="1" thickBot="1"/>
    <row r="22797" s="32" customFormat="1" ht="13.5" thickTop="1" thickBot="1"/>
    <row r="22798" s="32" customFormat="1" ht="13.5" thickTop="1" thickBot="1"/>
    <row r="22799" s="32" customFormat="1" ht="13.5" thickTop="1" thickBot="1"/>
    <row r="22800" s="32" customFormat="1" ht="13.5" thickTop="1" thickBot="1"/>
    <row r="22801" s="32" customFormat="1" ht="13.5" thickTop="1" thickBot="1"/>
    <row r="22802" s="32" customFormat="1" ht="13.5" thickTop="1" thickBot="1"/>
    <row r="22803" s="32" customFormat="1" ht="13.5" thickTop="1" thickBot="1"/>
    <row r="22804" s="32" customFormat="1" ht="13.5" thickTop="1" thickBot="1"/>
    <row r="22805" s="32" customFormat="1" ht="13.5" thickTop="1" thickBot="1"/>
    <row r="22806" s="32" customFormat="1" ht="13.5" thickTop="1" thickBot="1"/>
    <row r="22807" s="32" customFormat="1" ht="13.5" thickTop="1" thickBot="1"/>
    <row r="22808" s="32" customFormat="1" ht="13.5" thickTop="1" thickBot="1"/>
    <row r="22809" s="32" customFormat="1" ht="13.5" thickTop="1" thickBot="1"/>
    <row r="22810" s="32" customFormat="1" ht="13.5" thickTop="1" thickBot="1"/>
    <row r="22811" s="32" customFormat="1" ht="13.5" thickTop="1" thickBot="1"/>
    <row r="22812" s="32" customFormat="1" ht="13.5" thickTop="1" thickBot="1"/>
    <row r="22813" s="32" customFormat="1" ht="13.5" thickTop="1" thickBot="1"/>
    <row r="22814" s="32" customFormat="1" ht="13.5" thickTop="1" thickBot="1"/>
    <row r="22815" s="32" customFormat="1" ht="13.5" thickTop="1" thickBot="1"/>
    <row r="22816" s="32" customFormat="1" ht="13.5" thickTop="1" thickBot="1"/>
    <row r="22817" s="32" customFormat="1" ht="13.5" thickTop="1" thickBot="1"/>
    <row r="22818" s="32" customFormat="1" ht="13" thickTop="1"/>
    <row r="22819" s="32" customFormat="1"/>
    <row r="22820" s="32" customFormat="1"/>
    <row r="22821" s="32" customFormat="1"/>
    <row r="22822" s="32" customFormat="1"/>
    <row r="22823" s="32" customFormat="1"/>
    <row r="22824" s="32" customFormat="1"/>
    <row r="22825" s="32" customFormat="1"/>
    <row r="22826" s="32" customFormat="1"/>
    <row r="22827" s="32" customFormat="1"/>
    <row r="22828" s="32" customFormat="1"/>
    <row r="22829" s="32" customFormat="1"/>
    <row r="22830" s="32" customFormat="1"/>
    <row r="22831" s="32" customFormat="1" ht="13" thickBot="1"/>
    <row r="22832" s="32" customFormat="1" ht="13.5" thickTop="1" thickBot="1"/>
    <row r="22833" s="32" customFormat="1" ht="13.5" thickTop="1" thickBot="1"/>
    <row r="22834" s="32" customFormat="1" ht="13.5" thickTop="1" thickBot="1"/>
    <row r="22835" s="32" customFormat="1" ht="13.5" thickTop="1" thickBot="1"/>
    <row r="22836" s="32" customFormat="1" ht="13.5" thickTop="1" thickBot="1"/>
    <row r="22837" s="32" customFormat="1" ht="13.5" thickTop="1" thickBot="1"/>
    <row r="22838" s="32" customFormat="1" ht="13.5" thickTop="1" thickBot="1"/>
    <row r="22839" s="32" customFormat="1" ht="13.5" thickTop="1" thickBot="1"/>
    <row r="22840" s="32" customFormat="1" ht="13.5" thickTop="1" thickBot="1"/>
    <row r="22841" s="32" customFormat="1" ht="13.5" thickTop="1" thickBot="1"/>
    <row r="22842" s="32" customFormat="1" ht="13.5" thickTop="1" thickBot="1"/>
    <row r="22843" s="32" customFormat="1" ht="13.5" thickTop="1" thickBot="1"/>
    <row r="22844" s="32" customFormat="1" ht="13.5" thickTop="1" thickBot="1"/>
    <row r="22845" s="32" customFormat="1" ht="13.5" thickTop="1" thickBot="1"/>
    <row r="22846" s="32" customFormat="1" ht="13.5" thickTop="1" thickBot="1"/>
    <row r="22847" s="32" customFormat="1" ht="13.5" thickTop="1" thickBot="1"/>
    <row r="22848" s="32" customFormat="1" ht="13.5" thickTop="1" thickBot="1"/>
    <row r="22849" s="32" customFormat="1" ht="13.5" thickTop="1" thickBot="1"/>
    <row r="22850" s="32" customFormat="1" ht="13.5" thickTop="1" thickBot="1"/>
    <row r="22851" s="32" customFormat="1" ht="13.5" thickTop="1" thickBot="1"/>
    <row r="22852" s="32" customFormat="1" ht="13.5" thickTop="1" thickBot="1"/>
    <row r="22853" s="32" customFormat="1" ht="13.5" thickTop="1" thickBot="1"/>
    <row r="22854" s="32" customFormat="1" ht="13.5" thickTop="1" thickBot="1"/>
    <row r="22855" s="32" customFormat="1" ht="13.5" thickTop="1" thickBot="1"/>
    <row r="22856" s="32" customFormat="1" ht="13.5" thickTop="1" thickBot="1"/>
    <row r="22857" s="32" customFormat="1" ht="13.5" thickTop="1" thickBot="1"/>
    <row r="22858" s="32" customFormat="1" ht="13.5" thickTop="1" thickBot="1"/>
    <row r="22859" s="32" customFormat="1" ht="13.5" thickTop="1" thickBot="1"/>
    <row r="22860" s="32" customFormat="1" ht="13.5" thickTop="1" thickBot="1"/>
    <row r="22861" s="32" customFormat="1" ht="13.5" thickTop="1" thickBot="1"/>
    <row r="22862" s="32" customFormat="1" ht="13.5" thickTop="1" thickBot="1"/>
    <row r="22863" s="32" customFormat="1" ht="13.5" thickTop="1" thickBot="1"/>
    <row r="22864" s="32" customFormat="1" ht="13.5" thickTop="1" thickBot="1"/>
    <row r="22865" s="32" customFormat="1" ht="13.5" thickTop="1" thickBot="1"/>
    <row r="22866" s="32" customFormat="1" ht="13.5" thickTop="1" thickBot="1"/>
    <row r="22867" s="32" customFormat="1" ht="13.5" thickTop="1" thickBot="1"/>
    <row r="22868" s="32" customFormat="1" ht="13.5" thickTop="1" thickBot="1"/>
    <row r="22869" s="32" customFormat="1" ht="13.5" thickTop="1" thickBot="1"/>
    <row r="22870" s="32" customFormat="1" ht="13.5" thickTop="1" thickBot="1"/>
    <row r="22871" s="32" customFormat="1" ht="13.5" thickTop="1" thickBot="1"/>
    <row r="22872" s="32" customFormat="1" ht="13.5" thickTop="1" thickBot="1"/>
    <row r="22873" s="32" customFormat="1" ht="13.5" thickTop="1" thickBot="1"/>
    <row r="22874" s="32" customFormat="1" ht="13.5" thickTop="1" thickBot="1"/>
    <row r="22875" s="32" customFormat="1" ht="13.5" thickTop="1" thickBot="1"/>
    <row r="22876" s="32" customFormat="1" ht="13.5" thickTop="1" thickBot="1"/>
    <row r="22877" s="32" customFormat="1" ht="13.5" thickTop="1" thickBot="1"/>
    <row r="22878" s="32" customFormat="1" ht="13.5" thickTop="1" thickBot="1"/>
    <row r="22879" s="32" customFormat="1" ht="13.5" thickTop="1" thickBot="1"/>
    <row r="22880" s="32" customFormat="1" ht="13.5" thickTop="1" thickBot="1"/>
    <row r="22881" s="32" customFormat="1" ht="13.5" thickTop="1" thickBot="1"/>
    <row r="22882" s="32" customFormat="1" ht="13.5" thickTop="1" thickBot="1"/>
    <row r="22883" s="32" customFormat="1" ht="13.5" thickTop="1" thickBot="1"/>
    <row r="22884" s="32" customFormat="1" ht="13.5" thickTop="1" thickBot="1"/>
    <row r="22885" s="32" customFormat="1" ht="13.5" thickTop="1" thickBot="1"/>
    <row r="22886" s="32" customFormat="1" ht="13.5" thickTop="1" thickBot="1"/>
    <row r="22887" s="32" customFormat="1" ht="13.5" thickTop="1" thickBot="1"/>
    <row r="22888" s="32" customFormat="1" ht="13" thickTop="1"/>
    <row r="22889" s="32" customFormat="1"/>
    <row r="22890" s="32" customFormat="1"/>
    <row r="22891" s="32" customFormat="1"/>
    <row r="22892" s="32" customFormat="1"/>
    <row r="22893" s="32" customFormat="1"/>
    <row r="22894" s="32" customFormat="1"/>
    <row r="22895" s="32" customFormat="1"/>
    <row r="22896" s="32" customFormat="1"/>
    <row r="22897" s="32" customFormat="1"/>
    <row r="22898" s="32" customFormat="1"/>
    <row r="22899" s="32" customFormat="1"/>
    <row r="22900" s="32" customFormat="1"/>
    <row r="22901" s="32" customFormat="1" ht="13" thickBot="1"/>
    <row r="22902" s="32" customFormat="1" ht="13.5" thickTop="1" thickBot="1"/>
    <row r="22903" s="32" customFormat="1" ht="13.5" thickTop="1" thickBot="1"/>
    <row r="22904" s="32" customFormat="1" ht="13.5" thickTop="1" thickBot="1"/>
    <row r="22905" s="32" customFormat="1" ht="13.5" thickTop="1" thickBot="1"/>
    <row r="22906" s="32" customFormat="1" ht="13.5" thickTop="1" thickBot="1"/>
    <row r="22907" s="32" customFormat="1" ht="13.5" thickTop="1" thickBot="1"/>
    <row r="22908" s="32" customFormat="1" ht="13.5" thickTop="1" thickBot="1"/>
    <row r="22909" s="32" customFormat="1" ht="13.5" thickTop="1" thickBot="1"/>
    <row r="22910" s="32" customFormat="1" ht="13.5" thickTop="1" thickBot="1"/>
    <row r="22911" s="32" customFormat="1" ht="13.5" thickTop="1" thickBot="1"/>
    <row r="22912" s="32" customFormat="1" ht="13.5" thickTop="1" thickBot="1"/>
    <row r="22913" s="32" customFormat="1" ht="13.5" thickTop="1" thickBot="1"/>
    <row r="22914" s="32" customFormat="1" ht="13.5" thickTop="1" thickBot="1"/>
    <row r="22915" s="32" customFormat="1" ht="13.5" thickTop="1" thickBot="1"/>
    <row r="22916" s="32" customFormat="1" ht="13.5" thickTop="1" thickBot="1"/>
    <row r="22917" s="32" customFormat="1" ht="13.5" thickTop="1" thickBot="1"/>
    <row r="22918" s="32" customFormat="1" ht="13.5" thickTop="1" thickBot="1"/>
    <row r="22919" s="32" customFormat="1" ht="13.5" thickTop="1" thickBot="1"/>
    <row r="22920" s="32" customFormat="1" ht="13.5" thickTop="1" thickBot="1"/>
    <row r="22921" s="32" customFormat="1" ht="13.5" thickTop="1" thickBot="1"/>
    <row r="22922" s="32" customFormat="1" ht="13.5" thickTop="1" thickBot="1"/>
    <row r="22923" s="32" customFormat="1" ht="13.5" thickTop="1" thickBot="1"/>
    <row r="22924" s="32" customFormat="1" ht="13.5" thickTop="1" thickBot="1"/>
    <row r="22925" s="32" customFormat="1" ht="13.5" thickTop="1" thickBot="1"/>
    <row r="22926" s="32" customFormat="1" ht="13.5" thickTop="1" thickBot="1"/>
    <row r="22927" s="32" customFormat="1" ht="13.5" thickTop="1" thickBot="1"/>
    <row r="22928" s="32" customFormat="1" ht="13.5" thickTop="1" thickBot="1"/>
    <row r="22929" s="32" customFormat="1" ht="13.5" thickTop="1" thickBot="1"/>
    <row r="22930" s="32" customFormat="1" ht="13.5" thickTop="1" thickBot="1"/>
    <row r="22931" s="32" customFormat="1" ht="13.5" thickTop="1" thickBot="1"/>
    <row r="22932" s="32" customFormat="1" ht="13.5" thickTop="1" thickBot="1"/>
    <row r="22933" s="32" customFormat="1" ht="13.5" thickTop="1" thickBot="1"/>
    <row r="22934" s="32" customFormat="1" ht="13.5" thickTop="1" thickBot="1"/>
    <row r="22935" s="32" customFormat="1" ht="13.5" thickTop="1" thickBot="1"/>
    <row r="22936" s="32" customFormat="1" ht="13.5" thickTop="1" thickBot="1"/>
    <row r="22937" s="32" customFormat="1" ht="13.5" thickTop="1" thickBot="1"/>
    <row r="22938" s="32" customFormat="1" ht="13.5" thickTop="1" thickBot="1"/>
    <row r="22939" s="32" customFormat="1" ht="13.5" thickTop="1" thickBot="1"/>
    <row r="22940" s="32" customFormat="1" ht="13.5" thickTop="1" thickBot="1"/>
    <row r="22941" s="32" customFormat="1" ht="13.5" thickTop="1" thickBot="1"/>
    <row r="22942" s="32" customFormat="1" ht="13.5" thickTop="1" thickBot="1"/>
    <row r="22943" s="32" customFormat="1" ht="13.5" thickTop="1" thickBot="1"/>
    <row r="22944" s="32" customFormat="1" ht="13.5" thickTop="1" thickBot="1"/>
    <row r="22945" s="32" customFormat="1" ht="13.5" thickTop="1" thickBot="1"/>
    <row r="22946" s="32" customFormat="1" ht="13.5" thickTop="1" thickBot="1"/>
    <row r="22947" s="32" customFormat="1" ht="13.5" thickTop="1" thickBot="1"/>
    <row r="22948" s="32" customFormat="1" ht="13.5" thickTop="1" thickBot="1"/>
    <row r="22949" s="32" customFormat="1" ht="13.5" thickTop="1" thickBot="1"/>
    <row r="22950" s="32" customFormat="1" ht="13.5" thickTop="1" thickBot="1"/>
    <row r="22951" s="32" customFormat="1" ht="13.5" thickTop="1" thickBot="1"/>
    <row r="22952" s="32" customFormat="1" ht="13.5" thickTop="1" thickBot="1"/>
    <row r="22953" s="32" customFormat="1" ht="13.5" thickTop="1" thickBot="1"/>
    <row r="22954" s="32" customFormat="1" ht="13.5" thickTop="1" thickBot="1"/>
    <row r="22955" s="32" customFormat="1" ht="13.5" thickTop="1" thickBot="1"/>
    <row r="22956" s="32" customFormat="1" ht="13.5" thickTop="1" thickBot="1"/>
    <row r="22957" s="32" customFormat="1" ht="13.5" thickTop="1" thickBot="1"/>
    <row r="22958" s="32" customFormat="1" ht="13" thickTop="1"/>
    <row r="22959" s="32" customFormat="1"/>
    <row r="22960" s="32" customFormat="1"/>
    <row r="22961" s="32" customFormat="1"/>
    <row r="22962" s="32" customFormat="1"/>
    <row r="22963" s="32" customFormat="1"/>
    <row r="22964" s="32" customFormat="1"/>
    <row r="22965" s="32" customFormat="1"/>
    <row r="22966" s="32" customFormat="1"/>
    <row r="22967" s="32" customFormat="1"/>
    <row r="22968" s="32" customFormat="1"/>
    <row r="22969" s="32" customFormat="1"/>
    <row r="22970" s="32" customFormat="1"/>
    <row r="22971" s="32" customFormat="1" ht="13" thickBot="1"/>
    <row r="22972" s="32" customFormat="1" ht="13.5" thickTop="1" thickBot="1"/>
    <row r="22973" s="32" customFormat="1" ht="13.5" thickTop="1" thickBot="1"/>
    <row r="22974" s="32" customFormat="1" ht="13.5" thickTop="1" thickBot="1"/>
    <row r="22975" s="32" customFormat="1" ht="13.5" thickTop="1" thickBot="1"/>
    <row r="22976" s="32" customFormat="1" ht="13.5" thickTop="1" thickBot="1"/>
    <row r="22977" s="32" customFormat="1" ht="13.5" thickTop="1" thickBot="1"/>
    <row r="22978" s="32" customFormat="1" ht="13.5" thickTop="1" thickBot="1"/>
    <row r="22979" s="32" customFormat="1" ht="13.5" thickTop="1" thickBot="1"/>
    <row r="22980" s="32" customFormat="1" ht="13.5" thickTop="1" thickBot="1"/>
    <row r="22981" s="32" customFormat="1" ht="13.5" thickTop="1" thickBot="1"/>
    <row r="22982" s="32" customFormat="1" ht="13.5" thickTop="1" thickBot="1"/>
    <row r="22983" s="32" customFormat="1" ht="13.5" thickTop="1" thickBot="1"/>
    <row r="22984" s="32" customFormat="1" ht="13.5" thickTop="1" thickBot="1"/>
    <row r="22985" s="32" customFormat="1" ht="13.5" thickTop="1" thickBot="1"/>
    <row r="22986" s="32" customFormat="1" ht="13.5" thickTop="1" thickBot="1"/>
    <row r="22987" s="32" customFormat="1" ht="13.5" thickTop="1" thickBot="1"/>
    <row r="22988" s="32" customFormat="1" ht="13.5" thickTop="1" thickBot="1"/>
    <row r="22989" s="32" customFormat="1" ht="13.5" thickTop="1" thickBot="1"/>
    <row r="22990" s="32" customFormat="1" ht="13.5" thickTop="1" thickBot="1"/>
    <row r="22991" s="32" customFormat="1" ht="13.5" thickTop="1" thickBot="1"/>
    <row r="22992" s="32" customFormat="1" ht="13.5" thickTop="1" thickBot="1"/>
    <row r="22993" s="32" customFormat="1" ht="13.5" thickTop="1" thickBot="1"/>
    <row r="22994" s="32" customFormat="1" ht="13.5" thickTop="1" thickBot="1"/>
    <row r="22995" s="32" customFormat="1" ht="13.5" thickTop="1" thickBot="1"/>
    <row r="22996" s="32" customFormat="1" ht="13.5" thickTop="1" thickBot="1"/>
    <row r="22997" s="32" customFormat="1" ht="13.5" thickTop="1" thickBot="1"/>
    <row r="22998" s="32" customFormat="1" ht="13.5" thickTop="1" thickBot="1"/>
    <row r="22999" s="32" customFormat="1" ht="13.5" thickTop="1" thickBot="1"/>
    <row r="23000" s="32" customFormat="1" ht="13.5" thickTop="1" thickBot="1"/>
    <row r="23001" s="32" customFormat="1" ht="13.5" thickTop="1" thickBot="1"/>
    <row r="23002" s="32" customFormat="1" ht="13.5" thickTop="1" thickBot="1"/>
    <row r="23003" s="32" customFormat="1" ht="13.5" thickTop="1" thickBot="1"/>
    <row r="23004" s="32" customFormat="1" ht="13.5" thickTop="1" thickBot="1"/>
    <row r="23005" s="32" customFormat="1" ht="13.5" thickTop="1" thickBot="1"/>
    <row r="23006" s="32" customFormat="1" ht="13.5" thickTop="1" thickBot="1"/>
    <row r="23007" s="32" customFormat="1" ht="13.5" thickTop="1" thickBot="1"/>
    <row r="23008" s="32" customFormat="1" ht="13.5" thickTop="1" thickBot="1"/>
    <row r="23009" s="32" customFormat="1" ht="13.5" thickTop="1" thickBot="1"/>
    <row r="23010" s="32" customFormat="1" ht="13.5" thickTop="1" thickBot="1"/>
    <row r="23011" s="32" customFormat="1" ht="13.5" thickTop="1" thickBot="1"/>
    <row r="23012" s="32" customFormat="1" ht="13.5" thickTop="1" thickBot="1"/>
    <row r="23013" s="32" customFormat="1" ht="13.5" thickTop="1" thickBot="1"/>
    <row r="23014" s="32" customFormat="1" ht="13.5" thickTop="1" thickBot="1"/>
    <row r="23015" s="32" customFormat="1" ht="13.5" thickTop="1" thickBot="1"/>
    <row r="23016" s="32" customFormat="1" ht="13.5" thickTop="1" thickBot="1"/>
    <row r="23017" s="32" customFormat="1" ht="13.5" thickTop="1" thickBot="1"/>
    <row r="23018" s="32" customFormat="1" ht="13.5" thickTop="1" thickBot="1"/>
    <row r="23019" s="32" customFormat="1" ht="13.5" thickTop="1" thickBot="1"/>
    <row r="23020" s="32" customFormat="1" ht="13.5" thickTop="1" thickBot="1"/>
    <row r="23021" s="32" customFormat="1" ht="13.5" thickTop="1" thickBot="1"/>
    <row r="23022" s="32" customFormat="1" ht="13.5" thickTop="1" thickBot="1"/>
    <row r="23023" s="32" customFormat="1" ht="13.5" thickTop="1" thickBot="1"/>
    <row r="23024" s="32" customFormat="1" ht="13.5" thickTop="1" thickBot="1"/>
    <row r="23025" s="32" customFormat="1" ht="13.5" thickTop="1" thickBot="1"/>
    <row r="23026" s="32" customFormat="1" ht="13.5" thickTop="1" thickBot="1"/>
    <row r="23027" s="32" customFormat="1" ht="13.5" thickTop="1" thickBot="1"/>
    <row r="23028" s="32" customFormat="1" ht="13" thickTop="1"/>
    <row r="23029" s="32" customFormat="1"/>
    <row r="23030" s="32" customFormat="1"/>
    <row r="23031" s="32" customFormat="1"/>
    <row r="23032" s="32" customFormat="1"/>
    <row r="23033" s="32" customFormat="1"/>
    <row r="23034" s="32" customFormat="1"/>
    <row r="23035" s="32" customFormat="1"/>
    <row r="23036" s="32" customFormat="1"/>
    <row r="23037" s="32" customFormat="1"/>
    <row r="23038" s="32" customFormat="1"/>
    <row r="23039" s="32" customFormat="1"/>
    <row r="23040" s="32" customFormat="1"/>
    <row r="23041" s="32" customFormat="1" ht="13" thickBot="1"/>
    <row r="23042" s="32" customFormat="1" ht="13.5" thickTop="1" thickBot="1"/>
    <row r="23043" s="32" customFormat="1" ht="13.5" thickTop="1" thickBot="1"/>
    <row r="23044" s="32" customFormat="1" ht="13.5" thickTop="1" thickBot="1"/>
    <row r="23045" s="32" customFormat="1" ht="13.5" thickTop="1" thickBot="1"/>
    <row r="23046" s="32" customFormat="1" ht="13.5" thickTop="1" thickBot="1"/>
    <row r="23047" s="32" customFormat="1" ht="13.5" thickTop="1" thickBot="1"/>
    <row r="23048" s="32" customFormat="1" ht="13.5" thickTop="1" thickBot="1"/>
    <row r="23049" s="32" customFormat="1" ht="13.5" thickTop="1" thickBot="1"/>
    <row r="23050" s="32" customFormat="1" ht="13.5" thickTop="1" thickBot="1"/>
    <row r="23051" s="32" customFormat="1" ht="13.5" thickTop="1" thickBot="1"/>
    <row r="23052" s="32" customFormat="1" ht="13.5" thickTop="1" thickBot="1"/>
    <row r="23053" s="32" customFormat="1" ht="13.5" thickTop="1" thickBot="1"/>
    <row r="23054" s="32" customFormat="1" ht="13.5" thickTop="1" thickBot="1"/>
    <row r="23055" s="32" customFormat="1" ht="13.5" thickTop="1" thickBot="1"/>
    <row r="23056" s="32" customFormat="1" ht="13.5" thickTop="1" thickBot="1"/>
    <row r="23057" s="32" customFormat="1" ht="13.5" thickTop="1" thickBot="1"/>
    <row r="23058" s="32" customFormat="1" ht="13.5" thickTop="1" thickBot="1"/>
    <row r="23059" s="32" customFormat="1" ht="13.5" thickTop="1" thickBot="1"/>
    <row r="23060" s="32" customFormat="1" ht="13.5" thickTop="1" thickBot="1"/>
    <row r="23061" s="32" customFormat="1" ht="13.5" thickTop="1" thickBot="1"/>
    <row r="23062" s="32" customFormat="1" ht="13.5" thickTop="1" thickBot="1"/>
    <row r="23063" s="32" customFormat="1" ht="13.5" thickTop="1" thickBot="1"/>
    <row r="23064" s="32" customFormat="1" ht="13.5" thickTop="1" thickBot="1"/>
    <row r="23065" s="32" customFormat="1" ht="13.5" thickTop="1" thickBot="1"/>
    <row r="23066" s="32" customFormat="1" ht="13.5" thickTop="1" thickBot="1"/>
    <row r="23067" s="32" customFormat="1" ht="13.5" thickTop="1" thickBot="1"/>
    <row r="23068" s="32" customFormat="1" ht="13.5" thickTop="1" thickBot="1"/>
    <row r="23069" s="32" customFormat="1" ht="13.5" thickTop="1" thickBot="1"/>
    <row r="23070" s="32" customFormat="1" ht="13.5" thickTop="1" thickBot="1"/>
    <row r="23071" s="32" customFormat="1" ht="13.5" thickTop="1" thickBot="1"/>
    <row r="23072" s="32" customFormat="1" ht="13.5" thickTop="1" thickBot="1"/>
    <row r="23073" s="32" customFormat="1" ht="13.5" thickTop="1" thickBot="1"/>
    <row r="23074" s="32" customFormat="1" ht="13.5" thickTop="1" thickBot="1"/>
    <row r="23075" s="32" customFormat="1" ht="13.5" thickTop="1" thickBot="1"/>
    <row r="23076" s="32" customFormat="1" ht="13.5" thickTop="1" thickBot="1"/>
    <row r="23077" s="32" customFormat="1" ht="13.5" thickTop="1" thickBot="1"/>
    <row r="23078" s="32" customFormat="1" ht="13.5" thickTop="1" thickBot="1"/>
    <row r="23079" s="32" customFormat="1" ht="13.5" thickTop="1" thickBot="1"/>
    <row r="23080" s="32" customFormat="1" ht="13.5" thickTop="1" thickBot="1"/>
    <row r="23081" s="32" customFormat="1" ht="13.5" thickTop="1" thickBot="1"/>
    <row r="23082" s="32" customFormat="1" ht="13.5" thickTop="1" thickBot="1"/>
    <row r="23083" s="32" customFormat="1" ht="13.5" thickTop="1" thickBot="1"/>
    <row r="23084" s="32" customFormat="1" ht="13.5" thickTop="1" thickBot="1"/>
    <row r="23085" s="32" customFormat="1" ht="13.5" thickTop="1" thickBot="1"/>
    <row r="23086" s="32" customFormat="1" ht="13.5" thickTop="1" thickBot="1"/>
    <row r="23087" s="32" customFormat="1" ht="13.5" thickTop="1" thickBot="1"/>
    <row r="23088" s="32" customFormat="1" ht="13.5" thickTop="1" thickBot="1"/>
    <row r="23089" s="32" customFormat="1" ht="13.5" thickTop="1" thickBot="1"/>
    <row r="23090" s="32" customFormat="1" ht="13.5" thickTop="1" thickBot="1"/>
    <row r="23091" s="32" customFormat="1" ht="13.5" thickTop="1" thickBot="1"/>
    <row r="23092" s="32" customFormat="1" ht="13.5" thickTop="1" thickBot="1"/>
    <row r="23093" s="32" customFormat="1" ht="13.5" thickTop="1" thickBot="1"/>
    <row r="23094" s="32" customFormat="1" ht="13.5" thickTop="1" thickBot="1"/>
    <row r="23095" s="32" customFormat="1" ht="13.5" thickTop="1" thickBot="1"/>
    <row r="23096" s="32" customFormat="1" ht="13.5" thickTop="1" thickBot="1"/>
    <row r="23097" s="32" customFormat="1" ht="13.5" thickTop="1" thickBot="1"/>
    <row r="23098" s="32" customFormat="1" ht="13" thickTop="1"/>
    <row r="23099" s="32" customFormat="1"/>
    <row r="23100" s="32" customFormat="1"/>
    <row r="23101" s="32" customFormat="1"/>
    <row r="23102" s="32" customFormat="1"/>
    <row r="23103" s="32" customFormat="1"/>
    <row r="23104" s="32" customFormat="1"/>
    <row r="23105" s="32" customFormat="1"/>
    <row r="23106" s="32" customFormat="1"/>
    <row r="23107" s="32" customFormat="1"/>
    <row r="23108" s="32" customFormat="1"/>
    <row r="23109" s="32" customFormat="1"/>
    <row r="23110" s="32" customFormat="1"/>
    <row r="23111" s="32" customFormat="1" ht="13" thickBot="1"/>
    <row r="23112" s="32" customFormat="1" ht="13.5" thickTop="1" thickBot="1"/>
    <row r="23113" s="32" customFormat="1" ht="13.5" thickTop="1" thickBot="1"/>
    <row r="23114" s="32" customFormat="1" ht="13.5" thickTop="1" thickBot="1"/>
    <row r="23115" s="32" customFormat="1" ht="13.5" thickTop="1" thickBot="1"/>
    <row r="23116" s="32" customFormat="1" ht="13.5" thickTop="1" thickBot="1"/>
    <row r="23117" s="32" customFormat="1" ht="13.5" thickTop="1" thickBot="1"/>
    <row r="23118" s="32" customFormat="1" ht="13.5" thickTop="1" thickBot="1"/>
    <row r="23119" s="32" customFormat="1" ht="13.5" thickTop="1" thickBot="1"/>
    <row r="23120" s="32" customFormat="1" ht="13.5" thickTop="1" thickBot="1"/>
    <row r="23121" s="32" customFormat="1" ht="13.5" thickTop="1" thickBot="1"/>
    <row r="23122" s="32" customFormat="1" ht="13.5" thickTop="1" thickBot="1"/>
    <row r="23123" s="32" customFormat="1" ht="13.5" thickTop="1" thickBot="1"/>
    <row r="23124" s="32" customFormat="1" ht="13.5" thickTop="1" thickBot="1"/>
    <row r="23125" s="32" customFormat="1" ht="13.5" thickTop="1" thickBot="1"/>
    <row r="23126" s="32" customFormat="1" ht="13.5" thickTop="1" thickBot="1"/>
    <row r="23127" s="32" customFormat="1" ht="13.5" thickTop="1" thickBot="1"/>
    <row r="23128" s="32" customFormat="1" ht="13.5" thickTop="1" thickBot="1"/>
    <row r="23129" s="32" customFormat="1" ht="13.5" thickTop="1" thickBot="1"/>
    <row r="23130" s="32" customFormat="1" ht="13.5" thickTop="1" thickBot="1"/>
    <row r="23131" s="32" customFormat="1" ht="13.5" thickTop="1" thickBot="1"/>
    <row r="23132" s="32" customFormat="1" ht="13.5" thickTop="1" thickBot="1"/>
    <row r="23133" s="32" customFormat="1" ht="13.5" thickTop="1" thickBot="1"/>
    <row r="23134" s="32" customFormat="1" ht="13.5" thickTop="1" thickBot="1"/>
    <row r="23135" s="32" customFormat="1" ht="13.5" thickTop="1" thickBot="1"/>
    <row r="23136" s="32" customFormat="1" ht="13.5" thickTop="1" thickBot="1"/>
    <row r="23137" s="32" customFormat="1" ht="13.5" thickTop="1" thickBot="1"/>
    <row r="23138" s="32" customFormat="1" ht="13.5" thickTop="1" thickBot="1"/>
    <row r="23139" s="32" customFormat="1" ht="13.5" thickTop="1" thickBot="1"/>
    <row r="23140" s="32" customFormat="1" ht="13.5" thickTop="1" thickBot="1"/>
    <row r="23141" s="32" customFormat="1" ht="13.5" thickTop="1" thickBot="1"/>
    <row r="23142" s="32" customFormat="1" ht="13.5" thickTop="1" thickBot="1"/>
    <row r="23143" s="32" customFormat="1" ht="13.5" thickTop="1" thickBot="1"/>
    <row r="23144" s="32" customFormat="1" ht="13.5" thickTop="1" thickBot="1"/>
    <row r="23145" s="32" customFormat="1" ht="13.5" thickTop="1" thickBot="1"/>
    <row r="23146" s="32" customFormat="1" ht="13.5" thickTop="1" thickBot="1"/>
    <row r="23147" s="32" customFormat="1" ht="13.5" thickTop="1" thickBot="1"/>
    <row r="23148" s="32" customFormat="1" ht="13.5" thickTop="1" thickBot="1"/>
    <row r="23149" s="32" customFormat="1" ht="13.5" thickTop="1" thickBot="1"/>
    <row r="23150" s="32" customFormat="1" ht="13.5" thickTop="1" thickBot="1"/>
    <row r="23151" s="32" customFormat="1" ht="13.5" thickTop="1" thickBot="1"/>
    <row r="23152" s="32" customFormat="1" ht="13.5" thickTop="1" thickBot="1"/>
    <row r="23153" s="32" customFormat="1" ht="13.5" thickTop="1" thickBot="1"/>
    <row r="23154" s="32" customFormat="1" ht="13.5" thickTop="1" thickBot="1"/>
    <row r="23155" s="32" customFormat="1" ht="13.5" thickTop="1" thickBot="1"/>
    <row r="23156" s="32" customFormat="1" ht="13.5" thickTop="1" thickBot="1"/>
    <row r="23157" s="32" customFormat="1" ht="13.5" thickTop="1" thickBot="1"/>
    <row r="23158" s="32" customFormat="1" ht="13.5" thickTop="1" thickBot="1"/>
    <row r="23159" s="32" customFormat="1" ht="13.5" thickTop="1" thickBot="1"/>
    <row r="23160" s="32" customFormat="1" ht="13.5" thickTop="1" thickBot="1"/>
    <row r="23161" s="32" customFormat="1" ht="13.5" thickTop="1" thickBot="1"/>
    <row r="23162" s="32" customFormat="1" ht="13.5" thickTop="1" thickBot="1"/>
    <row r="23163" s="32" customFormat="1" ht="13.5" thickTop="1" thickBot="1"/>
    <row r="23164" s="32" customFormat="1" ht="13.5" thickTop="1" thickBot="1"/>
    <row r="23165" s="32" customFormat="1" ht="13.5" thickTop="1" thickBot="1"/>
    <row r="23166" s="32" customFormat="1" ht="13.5" thickTop="1" thickBot="1"/>
    <row r="23167" s="32" customFormat="1" ht="13.5" thickTop="1" thickBot="1"/>
    <row r="23168" s="32" customFormat="1" ht="13" thickTop="1"/>
    <row r="23169" s="32" customFormat="1"/>
    <row r="23170" s="32" customFormat="1"/>
    <row r="23171" s="32" customFormat="1"/>
    <row r="23172" s="32" customFormat="1"/>
    <row r="23173" s="32" customFormat="1"/>
    <row r="23174" s="32" customFormat="1"/>
    <row r="23175" s="32" customFormat="1"/>
    <row r="23176" s="32" customFormat="1"/>
    <row r="23177" s="32" customFormat="1"/>
    <row r="23178" s="32" customFormat="1"/>
    <row r="23179" s="32" customFormat="1"/>
    <row r="23180" s="32" customFormat="1"/>
    <row r="23181" s="32" customFormat="1" ht="13" thickBot="1"/>
    <row r="23182" s="32" customFormat="1" ht="13.5" thickTop="1" thickBot="1"/>
    <row r="23183" s="32" customFormat="1" ht="13.5" thickTop="1" thickBot="1"/>
    <row r="23184" s="32" customFormat="1" ht="13.5" thickTop="1" thickBot="1"/>
    <row r="23185" s="32" customFormat="1" ht="13.5" thickTop="1" thickBot="1"/>
    <row r="23186" s="32" customFormat="1" ht="13.5" thickTop="1" thickBot="1"/>
    <row r="23187" s="32" customFormat="1" ht="13.5" thickTop="1" thickBot="1"/>
    <row r="23188" s="32" customFormat="1" ht="13.5" thickTop="1" thickBot="1"/>
    <row r="23189" s="32" customFormat="1" ht="13.5" thickTop="1" thickBot="1"/>
    <row r="23190" s="32" customFormat="1" ht="13.5" thickTop="1" thickBot="1"/>
    <row r="23191" s="32" customFormat="1" ht="13.5" thickTop="1" thickBot="1"/>
    <row r="23192" s="32" customFormat="1" ht="13.5" thickTop="1" thickBot="1"/>
    <row r="23193" s="32" customFormat="1" ht="13.5" thickTop="1" thickBot="1"/>
    <row r="23194" s="32" customFormat="1" ht="13.5" thickTop="1" thickBot="1"/>
    <row r="23195" s="32" customFormat="1" ht="13.5" thickTop="1" thickBot="1"/>
    <row r="23196" s="32" customFormat="1" ht="13.5" thickTop="1" thickBot="1"/>
    <row r="23197" s="32" customFormat="1" ht="13.5" thickTop="1" thickBot="1"/>
    <row r="23198" s="32" customFormat="1" ht="13.5" thickTop="1" thickBot="1"/>
    <row r="23199" s="32" customFormat="1" ht="13.5" thickTop="1" thickBot="1"/>
    <row r="23200" s="32" customFormat="1" ht="13.5" thickTop="1" thickBot="1"/>
    <row r="23201" s="32" customFormat="1" ht="13.5" thickTop="1" thickBot="1"/>
    <row r="23202" s="32" customFormat="1" ht="13.5" thickTop="1" thickBot="1"/>
    <row r="23203" s="32" customFormat="1" ht="13.5" thickTop="1" thickBot="1"/>
    <row r="23204" s="32" customFormat="1" ht="13.5" thickTop="1" thickBot="1"/>
    <row r="23205" s="32" customFormat="1" ht="13.5" thickTop="1" thickBot="1"/>
    <row r="23206" s="32" customFormat="1" ht="13.5" thickTop="1" thickBot="1"/>
    <row r="23207" s="32" customFormat="1" ht="13.5" thickTop="1" thickBot="1"/>
    <row r="23208" s="32" customFormat="1" ht="13.5" thickTop="1" thickBot="1"/>
    <row r="23209" s="32" customFormat="1" ht="13.5" thickTop="1" thickBot="1"/>
    <row r="23210" s="32" customFormat="1" ht="13.5" thickTop="1" thickBot="1"/>
    <row r="23211" s="32" customFormat="1" ht="13.5" thickTop="1" thickBot="1"/>
    <row r="23212" s="32" customFormat="1" ht="13.5" thickTop="1" thickBot="1"/>
    <row r="23213" s="32" customFormat="1" ht="13.5" thickTop="1" thickBot="1"/>
    <row r="23214" s="32" customFormat="1" ht="13.5" thickTop="1" thickBot="1"/>
    <row r="23215" s="32" customFormat="1" ht="13.5" thickTop="1" thickBot="1"/>
    <row r="23216" s="32" customFormat="1" ht="13.5" thickTop="1" thickBot="1"/>
    <row r="23217" s="32" customFormat="1" ht="13.5" thickTop="1" thickBot="1"/>
    <row r="23218" s="32" customFormat="1" ht="13.5" thickTop="1" thickBot="1"/>
    <row r="23219" s="32" customFormat="1" ht="13.5" thickTop="1" thickBot="1"/>
    <row r="23220" s="32" customFormat="1" ht="13.5" thickTop="1" thickBot="1"/>
    <row r="23221" s="32" customFormat="1" ht="13.5" thickTop="1" thickBot="1"/>
    <row r="23222" s="32" customFormat="1" ht="13.5" thickTop="1" thickBot="1"/>
    <row r="23223" s="32" customFormat="1" ht="13.5" thickTop="1" thickBot="1"/>
    <row r="23224" s="32" customFormat="1" ht="13.5" thickTop="1" thickBot="1"/>
    <row r="23225" s="32" customFormat="1" ht="13.5" thickTop="1" thickBot="1"/>
    <row r="23226" s="32" customFormat="1" ht="13.5" thickTop="1" thickBot="1"/>
    <row r="23227" s="32" customFormat="1" ht="13.5" thickTop="1" thickBot="1"/>
    <row r="23228" s="32" customFormat="1" ht="13.5" thickTop="1" thickBot="1"/>
    <row r="23229" s="32" customFormat="1" ht="13.5" thickTop="1" thickBot="1"/>
    <row r="23230" s="32" customFormat="1" ht="13.5" thickTop="1" thickBot="1"/>
    <row r="23231" s="32" customFormat="1" ht="13.5" thickTop="1" thickBot="1"/>
    <row r="23232" s="32" customFormat="1" ht="13.5" thickTop="1" thickBot="1"/>
    <row r="23233" s="32" customFormat="1" ht="13.5" thickTop="1" thickBot="1"/>
    <row r="23234" s="32" customFormat="1" ht="13.5" thickTop="1" thickBot="1"/>
    <row r="23235" s="32" customFormat="1" ht="13.5" thickTop="1" thickBot="1"/>
    <row r="23236" s="32" customFormat="1" ht="13.5" thickTop="1" thickBot="1"/>
    <row r="23237" s="32" customFormat="1" ht="13.5" thickTop="1" thickBot="1"/>
    <row r="23238" s="32" customFormat="1" ht="13" thickTop="1"/>
    <row r="23239" s="32" customFormat="1"/>
    <row r="23240" s="32" customFormat="1"/>
    <row r="23241" s="32" customFormat="1"/>
    <row r="23242" s="32" customFormat="1"/>
    <row r="23243" s="32" customFormat="1"/>
    <row r="23244" s="32" customFormat="1"/>
    <row r="23245" s="32" customFormat="1"/>
    <row r="23246" s="32" customFormat="1"/>
    <row r="23247" s="32" customFormat="1"/>
    <row r="23248" s="32" customFormat="1"/>
    <row r="23249" s="32" customFormat="1"/>
    <row r="23250" s="32" customFormat="1"/>
    <row r="23251" s="32" customFormat="1" ht="13" thickBot="1"/>
    <row r="23252" s="32" customFormat="1" ht="13.5" thickTop="1" thickBot="1"/>
    <row r="23253" s="32" customFormat="1" ht="13.5" thickTop="1" thickBot="1"/>
    <row r="23254" s="32" customFormat="1" ht="13.5" thickTop="1" thickBot="1"/>
    <row r="23255" s="32" customFormat="1" ht="13.5" thickTop="1" thickBot="1"/>
    <row r="23256" s="32" customFormat="1" ht="13.5" thickTop="1" thickBot="1"/>
    <row r="23257" s="32" customFormat="1" ht="13.5" thickTop="1" thickBot="1"/>
    <row r="23258" s="32" customFormat="1" ht="13.5" thickTop="1" thickBot="1"/>
    <row r="23259" s="32" customFormat="1" ht="13.5" thickTop="1" thickBot="1"/>
    <row r="23260" s="32" customFormat="1" ht="13.5" thickTop="1" thickBot="1"/>
    <row r="23261" s="32" customFormat="1" ht="13.5" thickTop="1" thickBot="1"/>
    <row r="23262" s="32" customFormat="1" ht="13.5" thickTop="1" thickBot="1"/>
    <row r="23263" s="32" customFormat="1" ht="13.5" thickTop="1" thickBot="1"/>
    <row r="23264" s="32" customFormat="1" ht="13.5" thickTop="1" thickBot="1"/>
    <row r="23265" s="32" customFormat="1" ht="13.5" thickTop="1" thickBot="1"/>
    <row r="23266" s="32" customFormat="1" ht="13.5" thickTop="1" thickBot="1"/>
    <row r="23267" s="32" customFormat="1" ht="13.5" thickTop="1" thickBot="1"/>
    <row r="23268" s="32" customFormat="1" ht="13.5" thickTop="1" thickBot="1"/>
    <row r="23269" s="32" customFormat="1" ht="13.5" thickTop="1" thickBot="1"/>
    <row r="23270" s="32" customFormat="1" ht="13.5" thickTop="1" thickBot="1"/>
    <row r="23271" s="32" customFormat="1" ht="13.5" thickTop="1" thickBot="1"/>
    <row r="23272" s="32" customFormat="1" ht="13.5" thickTop="1" thickBot="1"/>
    <row r="23273" s="32" customFormat="1" ht="13.5" thickTop="1" thickBot="1"/>
    <row r="23274" s="32" customFormat="1" ht="13.5" thickTop="1" thickBot="1"/>
    <row r="23275" s="32" customFormat="1" ht="13.5" thickTop="1" thickBot="1"/>
    <row r="23276" s="32" customFormat="1" ht="13.5" thickTop="1" thickBot="1"/>
    <row r="23277" s="32" customFormat="1" ht="13.5" thickTop="1" thickBot="1"/>
    <row r="23278" s="32" customFormat="1" ht="13.5" thickTop="1" thickBot="1"/>
    <row r="23279" s="32" customFormat="1" ht="13.5" thickTop="1" thickBot="1"/>
    <row r="23280" s="32" customFormat="1" ht="13.5" thickTop="1" thickBot="1"/>
    <row r="23281" s="32" customFormat="1" ht="13.5" thickTop="1" thickBot="1"/>
    <row r="23282" s="32" customFormat="1" ht="13.5" thickTop="1" thickBot="1"/>
    <row r="23283" s="32" customFormat="1" ht="13.5" thickTop="1" thickBot="1"/>
    <row r="23284" s="32" customFormat="1" ht="13.5" thickTop="1" thickBot="1"/>
    <row r="23285" s="32" customFormat="1" ht="13.5" thickTop="1" thickBot="1"/>
    <row r="23286" s="32" customFormat="1" ht="13.5" thickTop="1" thickBot="1"/>
    <row r="23287" s="32" customFormat="1" ht="13.5" thickTop="1" thickBot="1"/>
    <row r="23288" s="32" customFormat="1" ht="13.5" thickTop="1" thickBot="1"/>
    <row r="23289" s="32" customFormat="1" ht="13.5" thickTop="1" thickBot="1"/>
    <row r="23290" s="32" customFormat="1" ht="13.5" thickTop="1" thickBot="1"/>
    <row r="23291" s="32" customFormat="1" ht="13.5" thickTop="1" thickBot="1"/>
    <row r="23292" s="32" customFormat="1" ht="13.5" thickTop="1" thickBot="1"/>
    <row r="23293" s="32" customFormat="1" ht="13.5" thickTop="1" thickBot="1"/>
    <row r="23294" s="32" customFormat="1" ht="13.5" thickTop="1" thickBot="1"/>
    <row r="23295" s="32" customFormat="1" ht="13.5" thickTop="1" thickBot="1"/>
    <row r="23296" s="32" customFormat="1" ht="13.5" thickTop="1" thickBot="1"/>
    <row r="23297" s="32" customFormat="1" ht="13.5" thickTop="1" thickBot="1"/>
    <row r="23298" s="32" customFormat="1" ht="13.5" thickTop="1" thickBot="1"/>
    <row r="23299" s="32" customFormat="1" ht="13.5" thickTop="1" thickBot="1"/>
    <row r="23300" s="32" customFormat="1" ht="13.5" thickTop="1" thickBot="1"/>
    <row r="23301" s="32" customFormat="1" ht="13.5" thickTop="1" thickBot="1"/>
    <row r="23302" s="32" customFormat="1" ht="13.5" thickTop="1" thickBot="1"/>
    <row r="23303" s="32" customFormat="1" ht="13.5" thickTop="1" thickBot="1"/>
    <row r="23304" s="32" customFormat="1" ht="13.5" thickTop="1" thickBot="1"/>
    <row r="23305" s="32" customFormat="1" ht="13.5" thickTop="1" thickBot="1"/>
    <row r="23306" s="32" customFormat="1" ht="13.5" thickTop="1" thickBot="1"/>
    <row r="23307" s="32" customFormat="1" ht="13.5" thickTop="1" thickBot="1"/>
    <row r="23308" s="32" customFormat="1" ht="13" thickTop="1"/>
    <row r="23309" s="32" customFormat="1"/>
    <row r="23310" s="32" customFormat="1"/>
    <row r="23311" s="32" customFormat="1"/>
    <row r="23312" s="32" customFormat="1"/>
    <row r="23313" s="32" customFormat="1"/>
    <row r="23314" s="32" customFormat="1"/>
    <row r="23315" s="32" customFormat="1"/>
    <row r="23316" s="32" customFormat="1"/>
    <row r="23317" s="32" customFormat="1"/>
    <row r="23318" s="32" customFormat="1"/>
    <row r="23319" s="32" customFormat="1"/>
    <row r="23320" s="32" customFormat="1"/>
    <row r="23321" s="32" customFormat="1" ht="13" thickBot="1"/>
    <row r="23322" s="32" customFormat="1" ht="13.5" thickTop="1" thickBot="1"/>
    <row r="23323" s="32" customFormat="1" ht="13.5" thickTop="1" thickBot="1"/>
    <row r="23324" s="32" customFormat="1" ht="13.5" thickTop="1" thickBot="1"/>
    <row r="23325" s="32" customFormat="1" ht="13.5" thickTop="1" thickBot="1"/>
    <row r="23326" s="32" customFormat="1" ht="13.5" thickTop="1" thickBot="1"/>
    <row r="23327" s="32" customFormat="1" ht="13.5" thickTop="1" thickBot="1"/>
    <row r="23328" s="32" customFormat="1" ht="13.5" thickTop="1" thickBot="1"/>
    <row r="23329" s="32" customFormat="1" ht="13.5" thickTop="1" thickBot="1"/>
    <row r="23330" s="32" customFormat="1" ht="13.5" thickTop="1" thickBot="1"/>
    <row r="23331" s="32" customFormat="1" ht="13.5" thickTop="1" thickBot="1"/>
    <row r="23332" s="32" customFormat="1" ht="13.5" thickTop="1" thickBot="1"/>
    <row r="23333" s="32" customFormat="1" ht="13.5" thickTop="1" thickBot="1"/>
    <row r="23334" s="32" customFormat="1" ht="13.5" thickTop="1" thickBot="1"/>
    <row r="23335" s="32" customFormat="1" ht="13.5" thickTop="1" thickBot="1"/>
    <row r="23336" s="32" customFormat="1" ht="13.5" thickTop="1" thickBot="1"/>
    <row r="23337" s="32" customFormat="1" ht="13.5" thickTop="1" thickBot="1"/>
    <row r="23338" s="32" customFormat="1" ht="13.5" thickTop="1" thickBot="1"/>
    <row r="23339" s="32" customFormat="1" ht="13.5" thickTop="1" thickBot="1"/>
    <row r="23340" s="32" customFormat="1" ht="13.5" thickTop="1" thickBot="1"/>
    <row r="23341" s="32" customFormat="1" ht="13.5" thickTop="1" thickBot="1"/>
    <row r="23342" s="32" customFormat="1" ht="13.5" thickTop="1" thickBot="1"/>
    <row r="23343" s="32" customFormat="1" ht="13.5" thickTop="1" thickBot="1"/>
    <row r="23344" s="32" customFormat="1" ht="13.5" thickTop="1" thickBot="1"/>
    <row r="23345" s="32" customFormat="1" ht="13.5" thickTop="1" thickBot="1"/>
    <row r="23346" s="32" customFormat="1" ht="13.5" thickTop="1" thickBot="1"/>
    <row r="23347" s="32" customFormat="1" ht="13.5" thickTop="1" thickBot="1"/>
    <row r="23348" s="32" customFormat="1" ht="13.5" thickTop="1" thickBot="1"/>
    <row r="23349" s="32" customFormat="1" ht="13.5" thickTop="1" thickBot="1"/>
    <row r="23350" s="32" customFormat="1" ht="13.5" thickTop="1" thickBot="1"/>
    <row r="23351" s="32" customFormat="1" ht="13.5" thickTop="1" thickBot="1"/>
    <row r="23352" s="32" customFormat="1" ht="13.5" thickTop="1" thickBot="1"/>
    <row r="23353" s="32" customFormat="1" ht="13.5" thickTop="1" thickBot="1"/>
    <row r="23354" s="32" customFormat="1" ht="13.5" thickTop="1" thickBot="1"/>
    <row r="23355" s="32" customFormat="1" ht="13.5" thickTop="1" thickBot="1"/>
    <row r="23356" s="32" customFormat="1" ht="13.5" thickTop="1" thickBot="1"/>
    <row r="23357" s="32" customFormat="1" ht="13.5" thickTop="1" thickBot="1"/>
    <row r="23358" s="32" customFormat="1" ht="13.5" thickTop="1" thickBot="1"/>
    <row r="23359" s="32" customFormat="1" ht="13.5" thickTop="1" thickBot="1"/>
    <row r="23360" s="32" customFormat="1" ht="13.5" thickTop="1" thickBot="1"/>
    <row r="23361" s="32" customFormat="1" ht="13.5" thickTop="1" thickBot="1"/>
    <row r="23362" s="32" customFormat="1" ht="13.5" thickTop="1" thickBot="1"/>
    <row r="23363" s="32" customFormat="1" ht="13.5" thickTop="1" thickBot="1"/>
    <row r="23364" s="32" customFormat="1" ht="13.5" thickTop="1" thickBot="1"/>
    <row r="23365" s="32" customFormat="1" ht="13.5" thickTop="1" thickBot="1"/>
    <row r="23366" s="32" customFormat="1" ht="13.5" thickTop="1" thickBot="1"/>
    <row r="23367" s="32" customFormat="1" ht="13.5" thickTop="1" thickBot="1"/>
    <row r="23368" s="32" customFormat="1" ht="13.5" thickTop="1" thickBot="1"/>
    <row r="23369" s="32" customFormat="1" ht="13.5" thickTop="1" thickBot="1"/>
    <row r="23370" s="32" customFormat="1" ht="13.5" thickTop="1" thickBot="1"/>
    <row r="23371" s="32" customFormat="1" ht="13.5" thickTop="1" thickBot="1"/>
    <row r="23372" s="32" customFormat="1" ht="13.5" thickTop="1" thickBot="1"/>
    <row r="23373" s="32" customFormat="1" ht="13.5" thickTop="1" thickBot="1"/>
    <row r="23374" s="32" customFormat="1" ht="13.5" thickTop="1" thickBot="1"/>
    <row r="23375" s="32" customFormat="1" ht="13.5" thickTop="1" thickBot="1"/>
    <row r="23376" s="32" customFormat="1" ht="13.5" thickTop="1" thickBot="1"/>
    <row r="23377" s="32" customFormat="1" ht="13.5" thickTop="1" thickBot="1"/>
    <row r="23378" s="32" customFormat="1" ht="13" thickTop="1"/>
    <row r="23379" s="32" customFormat="1"/>
    <row r="23380" s="32" customFormat="1"/>
    <row r="23381" s="32" customFormat="1"/>
    <row r="23382" s="32" customFormat="1"/>
    <row r="23383" s="32" customFormat="1"/>
    <row r="23384" s="32" customFormat="1"/>
    <row r="23385" s="32" customFormat="1"/>
    <row r="23386" s="32" customFormat="1"/>
    <row r="23387" s="32" customFormat="1"/>
    <row r="23388" s="32" customFormat="1"/>
    <row r="23389" s="32" customFormat="1"/>
    <row r="23390" s="32" customFormat="1"/>
    <row r="23391" s="32" customFormat="1" ht="13" thickBot="1"/>
    <row r="23392" s="32" customFormat="1" ht="13.5" thickTop="1" thickBot="1"/>
    <row r="23393" s="32" customFormat="1" ht="13.5" thickTop="1" thickBot="1"/>
    <row r="23394" s="32" customFormat="1" ht="13.5" thickTop="1" thickBot="1"/>
    <row r="23395" s="32" customFormat="1" ht="13.5" thickTop="1" thickBot="1"/>
    <row r="23396" s="32" customFormat="1" ht="13.5" thickTop="1" thickBot="1"/>
    <row r="23397" s="32" customFormat="1" ht="13.5" thickTop="1" thickBot="1"/>
    <row r="23398" s="32" customFormat="1" ht="13.5" thickTop="1" thickBot="1"/>
    <row r="23399" s="32" customFormat="1" ht="13.5" thickTop="1" thickBot="1"/>
    <row r="23400" s="32" customFormat="1" ht="13.5" thickTop="1" thickBot="1"/>
    <row r="23401" s="32" customFormat="1" ht="13.5" thickTop="1" thickBot="1"/>
    <row r="23402" s="32" customFormat="1" ht="13.5" thickTop="1" thickBot="1"/>
    <row r="23403" s="32" customFormat="1" ht="13.5" thickTop="1" thickBot="1"/>
    <row r="23404" s="32" customFormat="1" ht="13.5" thickTop="1" thickBot="1"/>
    <row r="23405" s="32" customFormat="1" ht="13.5" thickTop="1" thickBot="1"/>
    <row r="23406" s="32" customFormat="1" ht="13.5" thickTop="1" thickBot="1"/>
    <row r="23407" s="32" customFormat="1" ht="13.5" thickTop="1" thickBot="1"/>
    <row r="23408" s="32" customFormat="1" ht="13.5" thickTop="1" thickBot="1"/>
    <row r="23409" s="32" customFormat="1" ht="13.5" thickTop="1" thickBot="1"/>
    <row r="23410" s="32" customFormat="1" ht="13.5" thickTop="1" thickBot="1"/>
    <row r="23411" s="32" customFormat="1" ht="13.5" thickTop="1" thickBot="1"/>
    <row r="23412" s="32" customFormat="1" ht="13.5" thickTop="1" thickBot="1"/>
    <row r="23413" s="32" customFormat="1" ht="13.5" thickTop="1" thickBot="1"/>
    <row r="23414" s="32" customFormat="1" ht="13.5" thickTop="1" thickBot="1"/>
    <row r="23415" s="32" customFormat="1" ht="13.5" thickTop="1" thickBot="1"/>
    <row r="23416" s="32" customFormat="1" ht="13.5" thickTop="1" thickBot="1"/>
    <row r="23417" s="32" customFormat="1" ht="13.5" thickTop="1" thickBot="1"/>
    <row r="23418" s="32" customFormat="1" ht="13.5" thickTop="1" thickBot="1"/>
    <row r="23419" s="32" customFormat="1" ht="13.5" thickTop="1" thickBot="1"/>
    <row r="23420" s="32" customFormat="1" ht="13.5" thickTop="1" thickBot="1"/>
    <row r="23421" s="32" customFormat="1" ht="13.5" thickTop="1" thickBot="1"/>
    <row r="23422" s="32" customFormat="1" ht="13.5" thickTop="1" thickBot="1"/>
    <row r="23423" s="32" customFormat="1" ht="13.5" thickTop="1" thickBot="1"/>
    <row r="23424" s="32" customFormat="1" ht="13.5" thickTop="1" thickBot="1"/>
    <row r="23425" s="32" customFormat="1" ht="13.5" thickTop="1" thickBot="1"/>
    <row r="23426" s="32" customFormat="1" ht="13.5" thickTop="1" thickBot="1"/>
    <row r="23427" s="32" customFormat="1" ht="13.5" thickTop="1" thickBot="1"/>
    <row r="23428" s="32" customFormat="1" ht="13.5" thickTop="1" thickBot="1"/>
    <row r="23429" s="32" customFormat="1" ht="13.5" thickTop="1" thickBot="1"/>
    <row r="23430" s="32" customFormat="1" ht="13.5" thickTop="1" thickBot="1"/>
    <row r="23431" s="32" customFormat="1" ht="13.5" thickTop="1" thickBot="1"/>
    <row r="23432" s="32" customFormat="1" ht="13.5" thickTop="1" thickBot="1"/>
    <row r="23433" s="32" customFormat="1" ht="13.5" thickTop="1" thickBot="1"/>
    <row r="23434" s="32" customFormat="1" ht="13.5" thickTop="1" thickBot="1"/>
    <row r="23435" s="32" customFormat="1" ht="13.5" thickTop="1" thickBot="1"/>
    <row r="23436" s="32" customFormat="1" ht="13.5" thickTop="1" thickBot="1"/>
    <row r="23437" s="32" customFormat="1" ht="13.5" thickTop="1" thickBot="1"/>
    <row r="23438" s="32" customFormat="1" ht="13.5" thickTop="1" thickBot="1"/>
    <row r="23439" s="32" customFormat="1" ht="13.5" thickTop="1" thickBot="1"/>
    <row r="23440" s="32" customFormat="1" ht="13.5" thickTop="1" thickBot="1"/>
    <row r="23441" s="32" customFormat="1" ht="13.5" thickTop="1" thickBot="1"/>
    <row r="23442" s="32" customFormat="1" ht="13.5" thickTop="1" thickBot="1"/>
    <row r="23443" s="32" customFormat="1" ht="13.5" thickTop="1" thickBot="1"/>
    <row r="23444" s="32" customFormat="1" ht="13.5" thickTop="1" thickBot="1"/>
    <row r="23445" s="32" customFormat="1" ht="13.5" thickTop="1" thickBot="1"/>
    <row r="23446" s="32" customFormat="1" ht="13.5" thickTop="1" thickBot="1"/>
    <row r="23447" s="32" customFormat="1" ht="13.5" thickTop="1" thickBot="1"/>
    <row r="23448" s="32" customFormat="1" ht="13" thickTop="1"/>
    <row r="23449" s="32" customFormat="1"/>
    <row r="23450" s="32" customFormat="1"/>
    <row r="23451" s="32" customFormat="1"/>
    <row r="23452" s="32" customFormat="1"/>
    <row r="23453" s="32" customFormat="1"/>
    <row r="23454" s="32" customFormat="1"/>
    <row r="23455" s="32" customFormat="1"/>
    <row r="23456" s="32" customFormat="1"/>
    <row r="23457" s="32" customFormat="1"/>
    <row r="23458" s="32" customFormat="1"/>
    <row r="23459" s="32" customFormat="1"/>
    <row r="23460" s="32" customFormat="1"/>
    <row r="23461" s="32" customFormat="1" ht="13" thickBot="1"/>
    <row r="23462" s="32" customFormat="1" ht="13.5" thickTop="1" thickBot="1"/>
    <row r="23463" s="32" customFormat="1" ht="13.5" thickTop="1" thickBot="1"/>
    <row r="23464" s="32" customFormat="1" ht="13.5" thickTop="1" thickBot="1"/>
    <row r="23465" s="32" customFormat="1" ht="13.5" thickTop="1" thickBot="1"/>
    <row r="23466" s="32" customFormat="1" ht="13.5" thickTop="1" thickBot="1"/>
    <row r="23467" s="32" customFormat="1" ht="13.5" thickTop="1" thickBot="1"/>
    <row r="23468" s="32" customFormat="1" ht="13.5" thickTop="1" thickBot="1"/>
    <row r="23469" s="32" customFormat="1" ht="13.5" thickTop="1" thickBot="1"/>
    <row r="23470" s="32" customFormat="1" ht="13.5" thickTop="1" thickBot="1"/>
    <row r="23471" s="32" customFormat="1" ht="13.5" thickTop="1" thickBot="1"/>
    <row r="23472" s="32" customFormat="1" ht="13.5" thickTop="1" thickBot="1"/>
    <row r="23473" s="32" customFormat="1" ht="13.5" thickTop="1" thickBot="1"/>
    <row r="23474" s="32" customFormat="1" ht="13.5" thickTop="1" thickBot="1"/>
    <row r="23475" s="32" customFormat="1" ht="13.5" thickTop="1" thickBot="1"/>
    <row r="23476" s="32" customFormat="1" ht="13.5" thickTop="1" thickBot="1"/>
    <row r="23477" s="32" customFormat="1" ht="13.5" thickTop="1" thickBot="1"/>
    <row r="23478" s="32" customFormat="1" ht="13.5" thickTop="1" thickBot="1"/>
    <row r="23479" s="32" customFormat="1" ht="13.5" thickTop="1" thickBot="1"/>
    <row r="23480" s="32" customFormat="1" ht="13.5" thickTop="1" thickBot="1"/>
    <row r="23481" s="32" customFormat="1" ht="13.5" thickTop="1" thickBot="1"/>
    <row r="23482" s="32" customFormat="1" ht="13.5" thickTop="1" thickBot="1"/>
    <row r="23483" s="32" customFormat="1" ht="13.5" thickTop="1" thickBot="1"/>
    <row r="23484" s="32" customFormat="1" ht="13.5" thickTop="1" thickBot="1"/>
    <row r="23485" s="32" customFormat="1" ht="13.5" thickTop="1" thickBot="1"/>
    <row r="23486" s="32" customFormat="1" ht="13.5" thickTop="1" thickBot="1"/>
    <row r="23487" s="32" customFormat="1" ht="13.5" thickTop="1" thickBot="1"/>
    <row r="23488" s="32" customFormat="1" ht="13.5" thickTop="1" thickBot="1"/>
    <row r="23489" s="32" customFormat="1" ht="13.5" thickTop="1" thickBot="1"/>
    <row r="23490" s="32" customFormat="1" ht="13.5" thickTop="1" thickBot="1"/>
    <row r="23491" s="32" customFormat="1" ht="13.5" thickTop="1" thickBot="1"/>
    <row r="23492" s="32" customFormat="1" ht="13.5" thickTop="1" thickBot="1"/>
    <row r="23493" s="32" customFormat="1" ht="13.5" thickTop="1" thickBot="1"/>
    <row r="23494" s="32" customFormat="1" ht="13.5" thickTop="1" thickBot="1"/>
    <row r="23495" s="32" customFormat="1" ht="13.5" thickTop="1" thickBot="1"/>
    <row r="23496" s="32" customFormat="1" ht="13.5" thickTop="1" thickBot="1"/>
    <row r="23497" s="32" customFormat="1" ht="13.5" thickTop="1" thickBot="1"/>
    <row r="23498" s="32" customFormat="1" ht="13.5" thickTop="1" thickBot="1"/>
    <row r="23499" s="32" customFormat="1" ht="13.5" thickTop="1" thickBot="1"/>
    <row r="23500" s="32" customFormat="1" ht="13.5" thickTop="1" thickBot="1"/>
    <row r="23501" s="32" customFormat="1" ht="13.5" thickTop="1" thickBot="1"/>
    <row r="23502" s="32" customFormat="1" ht="13.5" thickTop="1" thickBot="1"/>
    <row r="23503" s="32" customFormat="1" ht="13.5" thickTop="1" thickBot="1"/>
    <row r="23504" s="32" customFormat="1" ht="13.5" thickTop="1" thickBot="1"/>
    <row r="23505" s="32" customFormat="1" ht="13.5" thickTop="1" thickBot="1"/>
    <row r="23506" s="32" customFormat="1" ht="13.5" thickTop="1" thickBot="1"/>
    <row r="23507" s="32" customFormat="1" ht="13.5" thickTop="1" thickBot="1"/>
    <row r="23508" s="32" customFormat="1" ht="13.5" thickTop="1" thickBot="1"/>
    <row r="23509" s="32" customFormat="1" ht="13.5" thickTop="1" thickBot="1"/>
    <row r="23510" s="32" customFormat="1" ht="13.5" thickTop="1" thickBot="1"/>
    <row r="23511" s="32" customFormat="1" ht="13.5" thickTop="1" thickBot="1"/>
    <row r="23512" s="32" customFormat="1" ht="13.5" thickTop="1" thickBot="1"/>
    <row r="23513" s="32" customFormat="1" ht="13.5" thickTop="1" thickBot="1"/>
    <row r="23514" s="32" customFormat="1" ht="13.5" thickTop="1" thickBot="1"/>
    <row r="23515" s="32" customFormat="1" ht="13.5" thickTop="1" thickBot="1"/>
    <row r="23516" s="32" customFormat="1" ht="13.5" thickTop="1" thickBot="1"/>
    <row r="23517" s="32" customFormat="1" ht="13.5" thickTop="1" thickBot="1"/>
    <row r="23518" s="32" customFormat="1" ht="13" thickTop="1"/>
    <row r="23519" s="32" customFormat="1"/>
    <row r="23520" s="32" customFormat="1"/>
    <row r="23521" s="32" customFormat="1"/>
    <row r="23522" s="32" customFormat="1"/>
    <row r="23523" s="32" customFormat="1"/>
    <row r="23524" s="32" customFormat="1"/>
    <row r="23525" s="32" customFormat="1"/>
    <row r="23526" s="32" customFormat="1"/>
    <row r="23527" s="32" customFormat="1"/>
    <row r="23528" s="32" customFormat="1"/>
    <row r="23529" s="32" customFormat="1"/>
    <row r="23530" s="32" customFormat="1"/>
    <row r="23531" s="32" customFormat="1" ht="13" thickBot="1"/>
    <row r="23532" s="32" customFormat="1" ht="13.5" thickTop="1" thickBot="1"/>
    <row r="23533" s="32" customFormat="1" ht="13.5" thickTop="1" thickBot="1"/>
    <row r="23534" s="32" customFormat="1" ht="13.5" thickTop="1" thickBot="1"/>
    <row r="23535" s="32" customFormat="1" ht="13.5" thickTop="1" thickBot="1"/>
    <row r="23536" s="32" customFormat="1" ht="13.5" thickTop="1" thickBot="1"/>
    <row r="23537" s="32" customFormat="1" ht="13.5" thickTop="1" thickBot="1"/>
    <row r="23538" s="32" customFormat="1" ht="13.5" thickTop="1" thickBot="1"/>
    <row r="23539" s="32" customFormat="1" ht="13.5" thickTop="1" thickBot="1"/>
    <row r="23540" s="32" customFormat="1" ht="13.5" thickTop="1" thickBot="1"/>
    <row r="23541" s="32" customFormat="1" ht="13.5" thickTop="1" thickBot="1"/>
    <row r="23542" s="32" customFormat="1" ht="13.5" thickTop="1" thickBot="1"/>
    <row r="23543" s="32" customFormat="1" ht="13.5" thickTop="1" thickBot="1"/>
    <row r="23544" s="32" customFormat="1" ht="13.5" thickTop="1" thickBot="1"/>
    <row r="23545" s="32" customFormat="1" ht="13.5" thickTop="1" thickBot="1"/>
    <row r="23546" s="32" customFormat="1" ht="13.5" thickTop="1" thickBot="1"/>
    <row r="23547" s="32" customFormat="1" ht="13.5" thickTop="1" thickBot="1"/>
    <row r="23548" s="32" customFormat="1" ht="13.5" thickTop="1" thickBot="1"/>
    <row r="23549" s="32" customFormat="1" ht="13.5" thickTop="1" thickBot="1"/>
    <row r="23550" s="32" customFormat="1" ht="13.5" thickTop="1" thickBot="1"/>
    <row r="23551" s="32" customFormat="1" ht="13.5" thickTop="1" thickBot="1"/>
    <row r="23552" s="32" customFormat="1" ht="13.5" thickTop="1" thickBot="1"/>
    <row r="23553" s="32" customFormat="1" ht="13.5" thickTop="1" thickBot="1"/>
    <row r="23554" s="32" customFormat="1" ht="13.5" thickTop="1" thickBot="1"/>
    <row r="23555" s="32" customFormat="1" ht="13.5" thickTop="1" thickBot="1"/>
    <row r="23556" s="32" customFormat="1" ht="13.5" thickTop="1" thickBot="1"/>
    <row r="23557" s="32" customFormat="1" ht="13.5" thickTop="1" thickBot="1"/>
    <row r="23558" s="32" customFormat="1" ht="13.5" thickTop="1" thickBot="1"/>
    <row r="23559" s="32" customFormat="1" ht="13.5" thickTop="1" thickBot="1"/>
    <row r="23560" s="32" customFormat="1" ht="13.5" thickTop="1" thickBot="1"/>
    <row r="23561" s="32" customFormat="1" ht="13.5" thickTop="1" thickBot="1"/>
    <row r="23562" s="32" customFormat="1" ht="13.5" thickTop="1" thickBot="1"/>
    <row r="23563" s="32" customFormat="1" ht="13.5" thickTop="1" thickBot="1"/>
    <row r="23564" s="32" customFormat="1" ht="13.5" thickTop="1" thickBot="1"/>
    <row r="23565" s="32" customFormat="1" ht="13.5" thickTop="1" thickBot="1"/>
    <row r="23566" s="32" customFormat="1" ht="13.5" thickTop="1" thickBot="1"/>
    <row r="23567" s="32" customFormat="1" ht="13.5" thickTop="1" thickBot="1"/>
    <row r="23568" s="32" customFormat="1" ht="13.5" thickTop="1" thickBot="1"/>
    <row r="23569" s="32" customFormat="1" ht="13.5" thickTop="1" thickBot="1"/>
    <row r="23570" s="32" customFormat="1" ht="13.5" thickTop="1" thickBot="1"/>
    <row r="23571" s="32" customFormat="1" ht="13.5" thickTop="1" thickBot="1"/>
    <row r="23572" s="32" customFormat="1" ht="13.5" thickTop="1" thickBot="1"/>
    <row r="23573" s="32" customFormat="1" ht="13.5" thickTop="1" thickBot="1"/>
    <row r="23574" s="32" customFormat="1" ht="13.5" thickTop="1" thickBot="1"/>
    <row r="23575" s="32" customFormat="1" ht="13.5" thickTop="1" thickBot="1"/>
    <row r="23576" s="32" customFormat="1" ht="13.5" thickTop="1" thickBot="1"/>
    <row r="23577" s="32" customFormat="1" ht="13.5" thickTop="1" thickBot="1"/>
    <row r="23578" s="32" customFormat="1" ht="13.5" thickTop="1" thickBot="1"/>
    <row r="23579" s="32" customFormat="1" ht="13.5" thickTop="1" thickBot="1"/>
    <row r="23580" s="32" customFormat="1" ht="13.5" thickTop="1" thickBot="1"/>
    <row r="23581" s="32" customFormat="1" ht="13.5" thickTop="1" thickBot="1"/>
    <row r="23582" s="32" customFormat="1" ht="13.5" thickTop="1" thickBot="1"/>
    <row r="23583" s="32" customFormat="1" ht="13.5" thickTop="1" thickBot="1"/>
    <row r="23584" s="32" customFormat="1" ht="13.5" thickTop="1" thickBot="1"/>
    <row r="23585" s="32" customFormat="1" ht="13.5" thickTop="1" thickBot="1"/>
    <row r="23586" s="32" customFormat="1" ht="13.5" thickTop="1" thickBot="1"/>
    <row r="23587" s="32" customFormat="1" ht="13.5" thickTop="1" thickBot="1"/>
    <row r="23588" s="32" customFormat="1" ht="13" thickTop="1"/>
    <row r="23589" s="32" customFormat="1"/>
    <row r="23590" s="32" customFormat="1"/>
    <row r="23591" s="32" customFormat="1"/>
    <row r="23592" s="32" customFormat="1"/>
    <row r="23593" s="32" customFormat="1"/>
    <row r="23594" s="32" customFormat="1"/>
    <row r="23595" s="32" customFormat="1"/>
    <row r="23596" s="32" customFormat="1"/>
    <row r="23597" s="32" customFormat="1"/>
    <row r="23598" s="32" customFormat="1"/>
    <row r="23599" s="32" customFormat="1"/>
    <row r="23600" s="32" customFormat="1"/>
    <row r="23601" s="32" customFormat="1" ht="13" thickBot="1"/>
    <row r="23602" s="32" customFormat="1" ht="13.5" thickTop="1" thickBot="1"/>
    <row r="23603" s="32" customFormat="1" ht="13.5" thickTop="1" thickBot="1"/>
    <row r="23604" s="32" customFormat="1" ht="13.5" thickTop="1" thickBot="1"/>
    <row r="23605" s="32" customFormat="1" ht="13.5" thickTop="1" thickBot="1"/>
    <row r="23606" s="32" customFormat="1" ht="13.5" thickTop="1" thickBot="1"/>
    <row r="23607" s="32" customFormat="1" ht="13.5" thickTop="1" thickBot="1"/>
    <row r="23608" s="32" customFormat="1" ht="13.5" thickTop="1" thickBot="1"/>
    <row r="23609" s="32" customFormat="1" ht="13.5" thickTop="1" thickBot="1"/>
    <row r="23610" s="32" customFormat="1" ht="13.5" thickTop="1" thickBot="1"/>
    <row r="23611" s="32" customFormat="1" ht="13.5" thickTop="1" thickBot="1"/>
    <row r="23612" s="32" customFormat="1" ht="13.5" thickTop="1" thickBot="1"/>
    <row r="23613" s="32" customFormat="1" ht="13.5" thickTop="1" thickBot="1"/>
    <row r="23614" s="32" customFormat="1" ht="13.5" thickTop="1" thickBot="1"/>
    <row r="23615" s="32" customFormat="1" ht="13.5" thickTop="1" thickBot="1"/>
    <row r="23616" s="32" customFormat="1" ht="13.5" thickTop="1" thickBot="1"/>
    <row r="23617" s="32" customFormat="1" ht="13.5" thickTop="1" thickBot="1"/>
    <row r="23618" s="32" customFormat="1" ht="13.5" thickTop="1" thickBot="1"/>
    <row r="23619" s="32" customFormat="1" ht="13.5" thickTop="1" thickBot="1"/>
    <row r="23620" s="32" customFormat="1" ht="13.5" thickTop="1" thickBot="1"/>
    <row r="23621" s="32" customFormat="1" ht="13.5" thickTop="1" thickBot="1"/>
    <row r="23622" s="32" customFormat="1" ht="13.5" thickTop="1" thickBot="1"/>
    <row r="23623" s="32" customFormat="1" ht="13.5" thickTop="1" thickBot="1"/>
    <row r="23624" s="32" customFormat="1" ht="13.5" thickTop="1" thickBot="1"/>
    <row r="23625" s="32" customFormat="1" ht="13.5" thickTop="1" thickBot="1"/>
    <row r="23626" s="32" customFormat="1" ht="13.5" thickTop="1" thickBot="1"/>
    <row r="23627" s="32" customFormat="1" ht="13.5" thickTop="1" thickBot="1"/>
    <row r="23628" s="32" customFormat="1" ht="13.5" thickTop="1" thickBot="1"/>
    <row r="23629" s="32" customFormat="1" ht="13.5" thickTop="1" thickBot="1"/>
    <row r="23630" s="32" customFormat="1" ht="13.5" thickTop="1" thickBot="1"/>
    <row r="23631" s="32" customFormat="1" ht="13.5" thickTop="1" thickBot="1"/>
    <row r="23632" s="32" customFormat="1" ht="13.5" thickTop="1" thickBot="1"/>
    <row r="23633" s="32" customFormat="1" ht="13.5" thickTop="1" thickBot="1"/>
    <row r="23634" s="32" customFormat="1" ht="13.5" thickTop="1" thickBot="1"/>
    <row r="23635" s="32" customFormat="1" ht="13.5" thickTop="1" thickBot="1"/>
    <row r="23636" s="32" customFormat="1" ht="13.5" thickTop="1" thickBot="1"/>
    <row r="23637" s="32" customFormat="1" ht="13.5" thickTop="1" thickBot="1"/>
    <row r="23638" s="32" customFormat="1" ht="13.5" thickTop="1" thickBot="1"/>
    <row r="23639" s="32" customFormat="1" ht="13.5" thickTop="1" thickBot="1"/>
    <row r="23640" s="32" customFormat="1" ht="13.5" thickTop="1" thickBot="1"/>
    <row r="23641" s="32" customFormat="1" ht="13.5" thickTop="1" thickBot="1"/>
    <row r="23642" s="32" customFormat="1" ht="13.5" thickTop="1" thickBot="1"/>
    <row r="23643" s="32" customFormat="1" ht="13.5" thickTop="1" thickBot="1"/>
    <row r="23644" s="32" customFormat="1" ht="13.5" thickTop="1" thickBot="1"/>
    <row r="23645" s="32" customFormat="1" ht="13.5" thickTop="1" thickBot="1"/>
    <row r="23646" s="32" customFormat="1" ht="13.5" thickTop="1" thickBot="1"/>
    <row r="23647" s="32" customFormat="1" ht="13.5" thickTop="1" thickBot="1"/>
    <row r="23648" s="32" customFormat="1" ht="13.5" thickTop="1" thickBot="1"/>
    <row r="23649" s="32" customFormat="1" ht="13.5" thickTop="1" thickBot="1"/>
    <row r="23650" s="32" customFormat="1" ht="13.5" thickTop="1" thickBot="1"/>
    <row r="23651" s="32" customFormat="1" ht="13.5" thickTop="1" thickBot="1"/>
    <row r="23652" s="32" customFormat="1" ht="13.5" thickTop="1" thickBot="1"/>
    <row r="23653" s="32" customFormat="1" ht="13.5" thickTop="1" thickBot="1"/>
    <row r="23654" s="32" customFormat="1" ht="13.5" thickTop="1" thickBot="1"/>
    <row r="23655" s="32" customFormat="1" ht="13.5" thickTop="1" thickBot="1"/>
    <row r="23656" s="32" customFormat="1" ht="13.5" thickTop="1" thickBot="1"/>
    <row r="23657" s="32" customFormat="1" ht="13.5" thickTop="1" thickBot="1"/>
    <row r="23658" s="32" customFormat="1" ht="13" thickTop="1"/>
    <row r="23659" s="32" customFormat="1"/>
    <row r="23660" s="32" customFormat="1"/>
    <row r="23661" s="32" customFormat="1"/>
    <row r="23662" s="32" customFormat="1"/>
    <row r="23663" s="32" customFormat="1"/>
    <row r="23664" s="32" customFormat="1"/>
    <row r="23665" s="32" customFormat="1"/>
    <row r="23666" s="32" customFormat="1"/>
    <row r="23667" s="32" customFormat="1"/>
    <row r="23668" s="32" customFormat="1"/>
    <row r="23669" s="32" customFormat="1"/>
    <row r="23670" s="32" customFormat="1"/>
    <row r="23671" s="32" customFormat="1" ht="13" thickBot="1"/>
    <row r="23672" s="32" customFormat="1" ht="13.5" thickTop="1" thickBot="1"/>
    <row r="23673" s="32" customFormat="1" ht="13.5" thickTop="1" thickBot="1"/>
    <row r="23674" s="32" customFormat="1" ht="13.5" thickTop="1" thickBot="1"/>
    <row r="23675" s="32" customFormat="1" ht="13.5" thickTop="1" thickBot="1"/>
    <row r="23676" s="32" customFormat="1" ht="13.5" thickTop="1" thickBot="1"/>
    <row r="23677" s="32" customFormat="1" ht="13.5" thickTop="1" thickBot="1"/>
    <row r="23678" s="32" customFormat="1" ht="13.5" thickTop="1" thickBot="1"/>
    <row r="23679" s="32" customFormat="1" ht="13.5" thickTop="1" thickBot="1"/>
    <row r="23680" s="32" customFormat="1" ht="13.5" thickTop="1" thickBot="1"/>
    <row r="23681" s="32" customFormat="1" ht="13.5" thickTop="1" thickBot="1"/>
    <row r="23682" s="32" customFormat="1" ht="13.5" thickTop="1" thickBot="1"/>
    <row r="23683" s="32" customFormat="1" ht="13.5" thickTop="1" thickBot="1"/>
    <row r="23684" s="32" customFormat="1" ht="13.5" thickTop="1" thickBot="1"/>
    <row r="23685" s="32" customFormat="1" ht="13.5" thickTop="1" thickBot="1"/>
    <row r="23686" s="32" customFormat="1" ht="13.5" thickTop="1" thickBot="1"/>
    <row r="23687" s="32" customFormat="1" ht="13.5" thickTop="1" thickBot="1"/>
    <row r="23688" s="32" customFormat="1" ht="13.5" thickTop="1" thickBot="1"/>
    <row r="23689" s="32" customFormat="1" ht="13.5" thickTop="1" thickBot="1"/>
    <row r="23690" s="32" customFormat="1" ht="13.5" thickTop="1" thickBot="1"/>
    <row r="23691" s="32" customFormat="1" ht="13.5" thickTop="1" thickBot="1"/>
    <row r="23692" s="32" customFormat="1" ht="13.5" thickTop="1" thickBot="1"/>
    <row r="23693" s="32" customFormat="1" ht="13.5" thickTop="1" thickBot="1"/>
    <row r="23694" s="32" customFormat="1" ht="13.5" thickTop="1" thickBot="1"/>
    <row r="23695" s="32" customFormat="1" ht="13.5" thickTop="1" thickBot="1"/>
    <row r="23696" s="32" customFormat="1" ht="13.5" thickTop="1" thickBot="1"/>
    <row r="23697" s="32" customFormat="1" ht="13.5" thickTop="1" thickBot="1"/>
    <row r="23698" s="32" customFormat="1" ht="13.5" thickTop="1" thickBot="1"/>
    <row r="23699" s="32" customFormat="1" ht="13.5" thickTop="1" thickBot="1"/>
    <row r="23700" s="32" customFormat="1" ht="13.5" thickTop="1" thickBot="1"/>
    <row r="23701" s="32" customFormat="1" ht="13.5" thickTop="1" thickBot="1"/>
    <row r="23702" s="32" customFormat="1" ht="13.5" thickTop="1" thickBot="1"/>
    <row r="23703" s="32" customFormat="1" ht="13.5" thickTop="1" thickBot="1"/>
    <row r="23704" s="32" customFormat="1" ht="13.5" thickTop="1" thickBot="1"/>
    <row r="23705" s="32" customFormat="1" ht="13.5" thickTop="1" thickBot="1"/>
    <row r="23706" s="32" customFormat="1" ht="13.5" thickTop="1" thickBot="1"/>
    <row r="23707" s="32" customFormat="1" ht="13.5" thickTop="1" thickBot="1"/>
    <row r="23708" s="32" customFormat="1" ht="13.5" thickTop="1" thickBot="1"/>
    <row r="23709" s="32" customFormat="1" ht="13.5" thickTop="1" thickBot="1"/>
    <row r="23710" s="32" customFormat="1" ht="13.5" thickTop="1" thickBot="1"/>
    <row r="23711" s="32" customFormat="1" ht="13.5" thickTop="1" thickBot="1"/>
    <row r="23712" s="32" customFormat="1" ht="13.5" thickTop="1" thickBot="1"/>
    <row r="23713" s="32" customFormat="1" ht="13.5" thickTop="1" thickBot="1"/>
    <row r="23714" s="32" customFormat="1" ht="13.5" thickTop="1" thickBot="1"/>
    <row r="23715" s="32" customFormat="1" ht="13.5" thickTop="1" thickBot="1"/>
    <row r="23716" s="32" customFormat="1" ht="13.5" thickTop="1" thickBot="1"/>
    <row r="23717" s="32" customFormat="1" ht="13.5" thickTop="1" thickBot="1"/>
    <row r="23718" s="32" customFormat="1" ht="13.5" thickTop="1" thickBot="1"/>
    <row r="23719" s="32" customFormat="1" ht="13.5" thickTop="1" thickBot="1"/>
    <row r="23720" s="32" customFormat="1" ht="13.5" thickTop="1" thickBot="1"/>
    <row r="23721" s="32" customFormat="1" ht="13.5" thickTop="1" thickBot="1"/>
    <row r="23722" s="32" customFormat="1" ht="13.5" thickTop="1" thickBot="1"/>
    <row r="23723" s="32" customFormat="1" ht="13.5" thickTop="1" thickBot="1"/>
    <row r="23724" s="32" customFormat="1" ht="13.5" thickTop="1" thickBot="1"/>
    <row r="23725" s="32" customFormat="1" ht="13.5" thickTop="1" thickBot="1"/>
    <row r="23726" s="32" customFormat="1" ht="13.5" thickTop="1" thickBot="1"/>
    <row r="23727" s="32" customFormat="1" ht="13.5" thickTop="1" thickBot="1"/>
    <row r="23728" s="32" customFormat="1" ht="13" thickTop="1"/>
    <row r="23729" s="32" customFormat="1"/>
    <row r="23730" s="32" customFormat="1"/>
    <row r="23731" s="32" customFormat="1"/>
    <row r="23732" s="32" customFormat="1"/>
    <row r="23733" s="32" customFormat="1"/>
    <row r="23734" s="32" customFormat="1"/>
    <row r="23735" s="32" customFormat="1"/>
    <row r="23736" s="32" customFormat="1"/>
    <row r="23737" s="32" customFormat="1"/>
    <row r="23738" s="32" customFormat="1"/>
    <row r="23739" s="32" customFormat="1"/>
    <row r="23740" s="32" customFormat="1"/>
    <row r="23741" s="32" customFormat="1" ht="13" thickBot="1"/>
    <row r="23742" s="32" customFormat="1" ht="13.5" thickTop="1" thickBot="1"/>
    <row r="23743" s="32" customFormat="1" ht="13.5" thickTop="1" thickBot="1"/>
    <row r="23744" s="32" customFormat="1" ht="13.5" thickTop="1" thickBot="1"/>
    <row r="23745" s="32" customFormat="1" ht="13.5" thickTop="1" thickBot="1"/>
    <row r="23746" s="32" customFormat="1" ht="13.5" thickTop="1" thickBot="1"/>
    <row r="23747" s="32" customFormat="1" ht="13.5" thickTop="1" thickBot="1"/>
    <row r="23748" s="32" customFormat="1" ht="13.5" thickTop="1" thickBot="1"/>
    <row r="23749" s="32" customFormat="1" ht="13.5" thickTop="1" thickBot="1"/>
    <row r="23750" s="32" customFormat="1" ht="13.5" thickTop="1" thickBot="1"/>
    <row r="23751" s="32" customFormat="1" ht="13.5" thickTop="1" thickBot="1"/>
    <row r="23752" s="32" customFormat="1" ht="13.5" thickTop="1" thickBot="1"/>
    <row r="23753" s="32" customFormat="1" ht="13.5" thickTop="1" thickBot="1"/>
    <row r="23754" s="32" customFormat="1" ht="13.5" thickTop="1" thickBot="1"/>
    <row r="23755" s="32" customFormat="1" ht="13.5" thickTop="1" thickBot="1"/>
    <row r="23756" s="32" customFormat="1" ht="13.5" thickTop="1" thickBot="1"/>
    <row r="23757" s="32" customFormat="1" ht="13.5" thickTop="1" thickBot="1"/>
    <row r="23758" s="32" customFormat="1" ht="13.5" thickTop="1" thickBot="1"/>
    <row r="23759" s="32" customFormat="1" ht="13.5" thickTop="1" thickBot="1"/>
    <row r="23760" s="32" customFormat="1" ht="13.5" thickTop="1" thickBot="1"/>
    <row r="23761" s="32" customFormat="1" ht="13.5" thickTop="1" thickBot="1"/>
    <row r="23762" s="32" customFormat="1" ht="13.5" thickTop="1" thickBot="1"/>
    <row r="23763" s="32" customFormat="1" ht="13.5" thickTop="1" thickBot="1"/>
    <row r="23764" s="32" customFormat="1" ht="13.5" thickTop="1" thickBot="1"/>
    <row r="23765" s="32" customFormat="1" ht="13.5" thickTop="1" thickBot="1"/>
    <row r="23766" s="32" customFormat="1" ht="13.5" thickTop="1" thickBot="1"/>
    <row r="23767" s="32" customFormat="1" ht="13.5" thickTop="1" thickBot="1"/>
    <row r="23768" s="32" customFormat="1" ht="13.5" thickTop="1" thickBot="1"/>
    <row r="23769" s="32" customFormat="1" ht="13.5" thickTop="1" thickBot="1"/>
    <row r="23770" s="32" customFormat="1" ht="13.5" thickTop="1" thickBot="1"/>
    <row r="23771" s="32" customFormat="1" ht="13.5" thickTop="1" thickBot="1"/>
    <row r="23772" s="32" customFormat="1" ht="13.5" thickTop="1" thickBot="1"/>
    <row r="23773" s="32" customFormat="1" ht="13.5" thickTop="1" thickBot="1"/>
    <row r="23774" s="32" customFormat="1" ht="13.5" thickTop="1" thickBot="1"/>
    <row r="23775" s="32" customFormat="1" ht="13.5" thickTop="1" thickBot="1"/>
    <row r="23776" s="32" customFormat="1" ht="13.5" thickTop="1" thickBot="1"/>
    <row r="23777" s="32" customFormat="1" ht="13.5" thickTop="1" thickBot="1"/>
    <row r="23778" s="32" customFormat="1" ht="13.5" thickTop="1" thickBot="1"/>
    <row r="23779" s="32" customFormat="1" ht="13.5" thickTop="1" thickBot="1"/>
    <row r="23780" s="32" customFormat="1" ht="13.5" thickTop="1" thickBot="1"/>
    <row r="23781" s="32" customFormat="1" ht="13.5" thickTop="1" thickBot="1"/>
    <row r="23782" s="32" customFormat="1" ht="13.5" thickTop="1" thickBot="1"/>
    <row r="23783" s="32" customFormat="1" ht="13.5" thickTop="1" thickBot="1"/>
    <row r="23784" s="32" customFormat="1" ht="13.5" thickTop="1" thickBot="1"/>
    <row r="23785" s="32" customFormat="1" ht="13.5" thickTop="1" thickBot="1"/>
    <row r="23786" s="32" customFormat="1" ht="13.5" thickTop="1" thickBot="1"/>
    <row r="23787" s="32" customFormat="1" ht="13.5" thickTop="1" thickBot="1"/>
    <row r="23788" s="32" customFormat="1" ht="13.5" thickTop="1" thickBot="1"/>
    <row r="23789" s="32" customFormat="1" ht="13.5" thickTop="1" thickBot="1"/>
    <row r="23790" s="32" customFormat="1" ht="13.5" thickTop="1" thickBot="1"/>
    <row r="23791" s="32" customFormat="1" ht="13.5" thickTop="1" thickBot="1"/>
    <row r="23792" s="32" customFormat="1" ht="13.5" thickTop="1" thickBot="1"/>
    <row r="23793" s="32" customFormat="1" ht="13.5" thickTop="1" thickBot="1"/>
    <row r="23794" s="32" customFormat="1" ht="13.5" thickTop="1" thickBot="1"/>
    <row r="23795" s="32" customFormat="1" ht="13.5" thickTop="1" thickBot="1"/>
    <row r="23796" s="32" customFormat="1" ht="13.5" thickTop="1" thickBot="1"/>
    <row r="23797" s="32" customFormat="1" ht="13.5" thickTop="1" thickBot="1"/>
    <row r="23798" s="32" customFormat="1" ht="13" thickTop="1"/>
    <row r="23799" s="32" customFormat="1"/>
    <row r="23800" s="32" customFormat="1"/>
    <row r="23801" s="32" customFormat="1"/>
    <row r="23802" s="32" customFormat="1"/>
    <row r="23803" s="32" customFormat="1"/>
    <row r="23804" s="32" customFormat="1"/>
    <row r="23805" s="32" customFormat="1"/>
    <row r="23806" s="32" customFormat="1"/>
    <row r="23807" s="32" customFormat="1"/>
    <row r="23808" s="32" customFormat="1"/>
    <row r="23809" s="32" customFormat="1"/>
    <row r="23810" s="32" customFormat="1"/>
    <row r="23811" s="32" customFormat="1" ht="13" thickBot="1"/>
    <row r="23812" s="32" customFormat="1" ht="13.5" thickTop="1" thickBot="1"/>
    <row r="23813" s="32" customFormat="1" ht="13.5" thickTop="1" thickBot="1"/>
    <row r="23814" s="32" customFormat="1" ht="13.5" thickTop="1" thickBot="1"/>
    <row r="23815" s="32" customFormat="1" ht="13.5" thickTop="1" thickBot="1"/>
    <row r="23816" s="32" customFormat="1" ht="13.5" thickTop="1" thickBot="1"/>
    <row r="23817" s="32" customFormat="1" ht="13.5" thickTop="1" thickBot="1"/>
    <row r="23818" s="32" customFormat="1" ht="13.5" thickTop="1" thickBot="1"/>
    <row r="23819" s="32" customFormat="1" ht="13.5" thickTop="1" thickBot="1"/>
    <row r="23820" s="32" customFormat="1" ht="13.5" thickTop="1" thickBot="1"/>
    <row r="23821" s="32" customFormat="1" ht="13.5" thickTop="1" thickBot="1"/>
    <row r="23822" s="32" customFormat="1" ht="13.5" thickTop="1" thickBot="1"/>
    <row r="23823" s="32" customFormat="1" ht="13.5" thickTop="1" thickBot="1"/>
    <row r="23824" s="32" customFormat="1" ht="13.5" thickTop="1" thickBot="1"/>
    <row r="23825" s="32" customFormat="1" ht="13.5" thickTop="1" thickBot="1"/>
    <row r="23826" s="32" customFormat="1" ht="13.5" thickTop="1" thickBot="1"/>
    <row r="23827" s="32" customFormat="1" ht="13.5" thickTop="1" thickBot="1"/>
    <row r="23828" s="32" customFormat="1" ht="13.5" thickTop="1" thickBot="1"/>
    <row r="23829" s="32" customFormat="1" ht="13.5" thickTop="1" thickBot="1"/>
    <row r="23830" s="32" customFormat="1" ht="13.5" thickTop="1" thickBot="1"/>
    <row r="23831" s="32" customFormat="1" ht="13.5" thickTop="1" thickBot="1"/>
    <row r="23832" s="32" customFormat="1" ht="13.5" thickTop="1" thickBot="1"/>
    <row r="23833" s="32" customFormat="1" ht="13.5" thickTop="1" thickBot="1"/>
    <row r="23834" s="32" customFormat="1" ht="13.5" thickTop="1" thickBot="1"/>
    <row r="23835" s="32" customFormat="1" ht="13.5" thickTop="1" thickBot="1"/>
    <row r="23836" s="32" customFormat="1" ht="13.5" thickTop="1" thickBot="1"/>
    <row r="23837" s="32" customFormat="1" ht="13.5" thickTop="1" thickBot="1"/>
    <row r="23838" s="32" customFormat="1" ht="13.5" thickTop="1" thickBot="1"/>
    <row r="23839" s="32" customFormat="1" ht="13.5" thickTop="1" thickBot="1"/>
    <row r="23840" s="32" customFormat="1" ht="13.5" thickTop="1" thickBot="1"/>
    <row r="23841" s="32" customFormat="1" ht="13.5" thickTop="1" thickBot="1"/>
    <row r="23842" s="32" customFormat="1" ht="13.5" thickTop="1" thickBot="1"/>
    <row r="23843" s="32" customFormat="1" ht="13.5" thickTop="1" thickBot="1"/>
    <row r="23844" s="32" customFormat="1" ht="13.5" thickTop="1" thickBot="1"/>
    <row r="23845" s="32" customFormat="1" ht="13.5" thickTop="1" thickBot="1"/>
    <row r="23846" s="32" customFormat="1" ht="13.5" thickTop="1" thickBot="1"/>
    <row r="23847" s="32" customFormat="1" ht="13.5" thickTop="1" thickBot="1"/>
    <row r="23848" s="32" customFormat="1" ht="13.5" thickTop="1" thickBot="1"/>
    <row r="23849" s="32" customFormat="1" ht="13.5" thickTop="1" thickBot="1"/>
    <row r="23850" s="32" customFormat="1" ht="13.5" thickTop="1" thickBot="1"/>
    <row r="23851" s="32" customFormat="1" ht="13.5" thickTop="1" thickBot="1"/>
    <row r="23852" s="32" customFormat="1" ht="13.5" thickTop="1" thickBot="1"/>
    <row r="23853" s="32" customFormat="1" ht="13.5" thickTop="1" thickBot="1"/>
    <row r="23854" s="32" customFormat="1" ht="13.5" thickTop="1" thickBot="1"/>
    <row r="23855" s="32" customFormat="1" ht="13.5" thickTop="1" thickBot="1"/>
    <row r="23856" s="32" customFormat="1" ht="13.5" thickTop="1" thickBot="1"/>
    <row r="23857" s="32" customFormat="1" ht="13.5" thickTop="1" thickBot="1"/>
    <row r="23858" s="32" customFormat="1" ht="13.5" thickTop="1" thickBot="1"/>
    <row r="23859" s="32" customFormat="1" ht="13.5" thickTop="1" thickBot="1"/>
    <row r="23860" s="32" customFormat="1" ht="13.5" thickTop="1" thickBot="1"/>
    <row r="23861" s="32" customFormat="1" ht="13.5" thickTop="1" thickBot="1"/>
    <row r="23862" s="32" customFormat="1" ht="13.5" thickTop="1" thickBot="1"/>
    <row r="23863" s="32" customFormat="1" ht="13.5" thickTop="1" thickBot="1"/>
    <row r="23864" s="32" customFormat="1" ht="13.5" thickTop="1" thickBot="1"/>
    <row r="23865" s="32" customFormat="1" ht="13.5" thickTop="1" thickBot="1"/>
    <row r="23866" s="32" customFormat="1" ht="13.5" thickTop="1" thickBot="1"/>
    <row r="23867" s="32" customFormat="1" ht="13.5" thickTop="1" thickBot="1"/>
    <row r="23868" s="32" customFormat="1" ht="13" thickTop="1"/>
    <row r="23869" s="32" customFormat="1"/>
    <row r="23870" s="32" customFormat="1"/>
    <row r="23871" s="32" customFormat="1"/>
    <row r="23872" s="32" customFormat="1"/>
    <row r="23873" s="32" customFormat="1"/>
    <row r="23874" s="32" customFormat="1"/>
    <row r="23875" s="32" customFormat="1"/>
    <row r="23876" s="32" customFormat="1"/>
    <row r="23877" s="32" customFormat="1"/>
    <row r="23878" s="32" customFormat="1"/>
    <row r="23879" s="32" customFormat="1"/>
    <row r="23880" s="32" customFormat="1"/>
    <row r="23881" s="32" customFormat="1" ht="13" thickBot="1"/>
    <row r="23882" s="32" customFormat="1" ht="13.5" thickTop="1" thickBot="1"/>
    <row r="23883" s="32" customFormat="1" ht="13.5" thickTop="1" thickBot="1"/>
    <row r="23884" s="32" customFormat="1" ht="13.5" thickTop="1" thickBot="1"/>
    <row r="23885" s="32" customFormat="1" ht="13.5" thickTop="1" thickBot="1"/>
    <row r="23886" s="32" customFormat="1" ht="13.5" thickTop="1" thickBot="1"/>
    <row r="23887" s="32" customFormat="1" ht="13.5" thickTop="1" thickBot="1"/>
    <row r="23888" s="32" customFormat="1" ht="13.5" thickTop="1" thickBot="1"/>
    <row r="23889" s="32" customFormat="1" ht="13.5" thickTop="1" thickBot="1"/>
    <row r="23890" s="32" customFormat="1" ht="13.5" thickTop="1" thickBot="1"/>
    <row r="23891" s="32" customFormat="1" ht="13.5" thickTop="1" thickBot="1"/>
    <row r="23892" s="32" customFormat="1" ht="13.5" thickTop="1" thickBot="1"/>
    <row r="23893" s="32" customFormat="1" ht="13.5" thickTop="1" thickBot="1"/>
    <row r="23894" s="32" customFormat="1" ht="13.5" thickTop="1" thickBot="1"/>
    <row r="23895" s="32" customFormat="1" ht="13.5" thickTop="1" thickBot="1"/>
    <row r="23896" s="32" customFormat="1" ht="13.5" thickTop="1" thickBot="1"/>
    <row r="23897" s="32" customFormat="1" ht="13.5" thickTop="1" thickBot="1"/>
    <row r="23898" s="32" customFormat="1" ht="13.5" thickTop="1" thickBot="1"/>
    <row r="23899" s="32" customFormat="1" ht="13.5" thickTop="1" thickBot="1"/>
    <row r="23900" s="32" customFormat="1" ht="13.5" thickTop="1" thickBot="1"/>
    <row r="23901" s="32" customFormat="1" ht="13.5" thickTop="1" thickBot="1"/>
    <row r="23902" s="32" customFormat="1" ht="13.5" thickTop="1" thickBot="1"/>
    <row r="23903" s="32" customFormat="1" ht="13.5" thickTop="1" thickBot="1"/>
    <row r="23904" s="32" customFormat="1" ht="13.5" thickTop="1" thickBot="1"/>
    <row r="23905" s="32" customFormat="1" ht="13.5" thickTop="1" thickBot="1"/>
    <row r="23906" s="32" customFormat="1" ht="13.5" thickTop="1" thickBot="1"/>
    <row r="23907" s="32" customFormat="1" ht="13.5" thickTop="1" thickBot="1"/>
    <row r="23908" s="32" customFormat="1" ht="13.5" thickTop="1" thickBot="1"/>
    <row r="23909" s="32" customFormat="1" ht="13.5" thickTop="1" thickBot="1"/>
    <row r="23910" s="32" customFormat="1" ht="13.5" thickTop="1" thickBot="1"/>
    <row r="23911" s="32" customFormat="1" ht="13.5" thickTop="1" thickBot="1"/>
    <row r="23912" s="32" customFormat="1" ht="13.5" thickTop="1" thickBot="1"/>
    <row r="23913" s="32" customFormat="1" ht="13.5" thickTop="1" thickBot="1"/>
    <row r="23914" s="32" customFormat="1" ht="13.5" thickTop="1" thickBot="1"/>
    <row r="23915" s="32" customFormat="1" ht="13.5" thickTop="1" thickBot="1"/>
    <row r="23916" s="32" customFormat="1" ht="13.5" thickTop="1" thickBot="1"/>
    <row r="23917" s="32" customFormat="1" ht="13.5" thickTop="1" thickBot="1"/>
    <row r="23918" s="32" customFormat="1" ht="13.5" thickTop="1" thickBot="1"/>
    <row r="23919" s="32" customFormat="1" ht="13.5" thickTop="1" thickBot="1"/>
    <row r="23920" s="32" customFormat="1" ht="13.5" thickTop="1" thickBot="1"/>
    <row r="23921" s="32" customFormat="1" ht="13.5" thickTop="1" thickBot="1"/>
    <row r="23922" s="32" customFormat="1" ht="13.5" thickTop="1" thickBot="1"/>
    <row r="23923" s="32" customFormat="1" ht="13.5" thickTop="1" thickBot="1"/>
    <row r="23924" s="32" customFormat="1" ht="13.5" thickTop="1" thickBot="1"/>
    <row r="23925" s="32" customFormat="1" ht="13.5" thickTop="1" thickBot="1"/>
    <row r="23926" s="32" customFormat="1" ht="13.5" thickTop="1" thickBot="1"/>
    <row r="23927" s="32" customFormat="1" ht="13.5" thickTop="1" thickBot="1"/>
    <row r="23928" s="32" customFormat="1" ht="13.5" thickTop="1" thickBot="1"/>
    <row r="23929" s="32" customFormat="1" ht="13.5" thickTop="1" thickBot="1"/>
    <row r="23930" s="32" customFormat="1" ht="13.5" thickTop="1" thickBot="1"/>
    <row r="23931" s="32" customFormat="1" ht="13.5" thickTop="1" thickBot="1"/>
    <row r="23932" s="32" customFormat="1" ht="13.5" thickTop="1" thickBot="1"/>
    <row r="23933" s="32" customFormat="1" ht="13.5" thickTop="1" thickBot="1"/>
    <row r="23934" s="32" customFormat="1" ht="13.5" thickTop="1" thickBot="1"/>
    <row r="23935" s="32" customFormat="1" ht="13.5" thickTop="1" thickBot="1"/>
    <row r="23936" s="32" customFormat="1" ht="13.5" thickTop="1" thickBot="1"/>
    <row r="23937" s="32" customFormat="1" ht="13.5" thickTop="1" thickBot="1"/>
    <row r="23938" s="32" customFormat="1" ht="13" thickTop="1"/>
    <row r="23939" s="32" customFormat="1"/>
    <row r="23940" s="32" customFormat="1"/>
    <row r="23941" s="32" customFormat="1"/>
    <row r="23942" s="32" customFormat="1"/>
    <row r="23943" s="32" customFormat="1"/>
    <row r="23944" s="32" customFormat="1"/>
    <row r="23945" s="32" customFormat="1"/>
    <row r="23946" s="32" customFormat="1"/>
    <row r="23947" s="32" customFormat="1"/>
    <row r="23948" s="32" customFormat="1"/>
    <row r="23949" s="32" customFormat="1"/>
    <row r="23950" s="32" customFormat="1"/>
    <row r="23951" s="32" customFormat="1" ht="13" thickBot="1"/>
    <row r="23952" s="32" customFormat="1" ht="13.5" thickTop="1" thickBot="1"/>
    <row r="23953" s="32" customFormat="1" ht="13.5" thickTop="1" thickBot="1"/>
    <row r="23954" s="32" customFormat="1" ht="13.5" thickTop="1" thickBot="1"/>
    <row r="23955" s="32" customFormat="1" ht="13.5" thickTop="1" thickBot="1"/>
    <row r="23956" s="32" customFormat="1" ht="13.5" thickTop="1" thickBot="1"/>
    <row r="23957" s="32" customFormat="1" ht="13.5" thickTop="1" thickBot="1"/>
    <row r="23958" s="32" customFormat="1" ht="13.5" thickTop="1" thickBot="1"/>
    <row r="23959" s="32" customFormat="1" ht="13.5" thickTop="1" thickBot="1"/>
    <row r="23960" s="32" customFormat="1" ht="13.5" thickTop="1" thickBot="1"/>
    <row r="23961" s="32" customFormat="1" ht="13.5" thickTop="1" thickBot="1"/>
    <row r="23962" s="32" customFormat="1" ht="13.5" thickTop="1" thickBot="1"/>
    <row r="23963" s="32" customFormat="1" ht="13.5" thickTop="1" thickBot="1"/>
    <row r="23964" s="32" customFormat="1" ht="13.5" thickTop="1" thickBot="1"/>
    <row r="23965" s="32" customFormat="1" ht="13.5" thickTop="1" thickBot="1"/>
    <row r="23966" s="32" customFormat="1" ht="13.5" thickTop="1" thickBot="1"/>
    <row r="23967" s="32" customFormat="1" ht="13.5" thickTop="1" thickBot="1"/>
    <row r="23968" s="32" customFormat="1" ht="13.5" thickTop="1" thickBot="1"/>
    <row r="23969" s="32" customFormat="1" ht="13.5" thickTop="1" thickBot="1"/>
    <row r="23970" s="32" customFormat="1" ht="13.5" thickTop="1" thickBot="1"/>
    <row r="23971" s="32" customFormat="1" ht="13.5" thickTop="1" thickBot="1"/>
    <row r="23972" s="32" customFormat="1" ht="13.5" thickTop="1" thickBot="1"/>
    <row r="23973" s="32" customFormat="1" ht="13.5" thickTop="1" thickBot="1"/>
    <row r="23974" s="32" customFormat="1" ht="13.5" thickTop="1" thickBot="1"/>
    <row r="23975" s="32" customFormat="1" ht="13.5" thickTop="1" thickBot="1"/>
    <row r="23976" s="32" customFormat="1" ht="13.5" thickTop="1" thickBot="1"/>
    <row r="23977" s="32" customFormat="1" ht="13.5" thickTop="1" thickBot="1"/>
    <row r="23978" s="32" customFormat="1" ht="13.5" thickTop="1" thickBot="1"/>
    <row r="23979" s="32" customFormat="1" ht="13.5" thickTop="1" thickBot="1"/>
    <row r="23980" s="32" customFormat="1" ht="13.5" thickTop="1" thickBot="1"/>
    <row r="23981" s="32" customFormat="1" ht="13.5" thickTop="1" thickBot="1"/>
    <row r="23982" s="32" customFormat="1" ht="13.5" thickTop="1" thickBot="1"/>
    <row r="23983" s="32" customFormat="1" ht="13.5" thickTop="1" thickBot="1"/>
    <row r="23984" s="32" customFormat="1" ht="13.5" thickTop="1" thickBot="1"/>
    <row r="23985" s="32" customFormat="1" ht="13.5" thickTop="1" thickBot="1"/>
    <row r="23986" s="32" customFormat="1" ht="13.5" thickTop="1" thickBot="1"/>
    <row r="23987" s="32" customFormat="1" ht="13.5" thickTop="1" thickBot="1"/>
    <row r="23988" s="32" customFormat="1" ht="13.5" thickTop="1" thickBot="1"/>
    <row r="23989" s="32" customFormat="1" ht="13.5" thickTop="1" thickBot="1"/>
    <row r="23990" s="32" customFormat="1" ht="13.5" thickTop="1" thickBot="1"/>
    <row r="23991" s="32" customFormat="1" ht="13.5" thickTop="1" thickBot="1"/>
    <row r="23992" s="32" customFormat="1" ht="13.5" thickTop="1" thickBot="1"/>
    <row r="23993" s="32" customFormat="1" ht="13.5" thickTop="1" thickBot="1"/>
    <row r="23994" s="32" customFormat="1" ht="13.5" thickTop="1" thickBot="1"/>
    <row r="23995" s="32" customFormat="1" ht="13.5" thickTop="1" thickBot="1"/>
    <row r="23996" s="32" customFormat="1" ht="13.5" thickTop="1" thickBot="1"/>
    <row r="23997" s="32" customFormat="1" ht="13.5" thickTop="1" thickBot="1"/>
    <row r="23998" s="32" customFormat="1" ht="13.5" thickTop="1" thickBot="1"/>
    <row r="23999" s="32" customFormat="1" ht="13.5" thickTop="1" thickBot="1"/>
    <row r="24000" s="32" customFormat="1" ht="13.5" thickTop="1" thickBot="1"/>
    <row r="24001" s="32" customFormat="1" ht="13.5" thickTop="1" thickBot="1"/>
    <row r="24002" s="32" customFormat="1" ht="13.5" thickTop="1" thickBot="1"/>
    <row r="24003" s="32" customFormat="1" ht="13.5" thickTop="1" thickBot="1"/>
    <row r="24004" s="32" customFormat="1" ht="13.5" thickTop="1" thickBot="1"/>
    <row r="24005" s="32" customFormat="1" ht="13.5" thickTop="1" thickBot="1"/>
    <row r="24006" s="32" customFormat="1" ht="13.5" thickTop="1" thickBot="1"/>
    <row r="24007" s="32" customFormat="1" ht="13.5" thickTop="1" thickBot="1"/>
    <row r="24008" s="32" customFormat="1" ht="13" thickTop="1"/>
    <row r="24009" s="32" customFormat="1"/>
    <row r="24010" s="32" customFormat="1"/>
    <row r="24011" s="32" customFormat="1"/>
    <row r="24012" s="32" customFormat="1"/>
    <row r="24013" s="32" customFormat="1"/>
    <row r="24014" s="32" customFormat="1"/>
    <row r="24015" s="32" customFormat="1"/>
    <row r="24016" s="32" customFormat="1"/>
    <row r="24017" s="32" customFormat="1"/>
    <row r="24018" s="32" customFormat="1"/>
    <row r="24019" s="32" customFormat="1"/>
    <row r="24020" s="32" customFormat="1"/>
    <row r="24021" s="32" customFormat="1" ht="13" thickBot="1"/>
    <row r="24022" s="32" customFormat="1" ht="13.5" thickTop="1" thickBot="1"/>
    <row r="24023" s="32" customFormat="1" ht="13.5" thickTop="1" thickBot="1"/>
    <row r="24024" s="32" customFormat="1" ht="13.5" thickTop="1" thickBot="1"/>
    <row r="24025" s="32" customFormat="1" ht="13.5" thickTop="1" thickBot="1"/>
    <row r="24026" s="32" customFormat="1" ht="13.5" thickTop="1" thickBot="1"/>
    <row r="24027" s="32" customFormat="1" ht="13.5" thickTop="1" thickBot="1"/>
    <row r="24028" s="32" customFormat="1" ht="13.5" thickTop="1" thickBot="1"/>
    <row r="24029" s="32" customFormat="1" ht="13.5" thickTop="1" thickBot="1"/>
    <row r="24030" s="32" customFormat="1" ht="13.5" thickTop="1" thickBot="1"/>
    <row r="24031" s="32" customFormat="1" ht="13.5" thickTop="1" thickBot="1"/>
    <row r="24032" s="32" customFormat="1" ht="13.5" thickTop="1" thickBot="1"/>
    <row r="24033" s="32" customFormat="1" ht="13.5" thickTop="1" thickBot="1"/>
    <row r="24034" s="32" customFormat="1" ht="13.5" thickTop="1" thickBot="1"/>
    <row r="24035" s="32" customFormat="1" ht="13.5" thickTop="1" thickBot="1"/>
    <row r="24036" s="32" customFormat="1" ht="13.5" thickTop="1" thickBot="1"/>
    <row r="24037" s="32" customFormat="1" ht="13.5" thickTop="1" thickBot="1"/>
    <row r="24038" s="32" customFormat="1" ht="13.5" thickTop="1" thickBot="1"/>
    <row r="24039" s="32" customFormat="1" ht="13.5" thickTop="1" thickBot="1"/>
    <row r="24040" s="32" customFormat="1" ht="13.5" thickTop="1" thickBot="1"/>
    <row r="24041" s="32" customFormat="1" ht="13.5" thickTop="1" thickBot="1"/>
    <row r="24042" s="32" customFormat="1" ht="13.5" thickTop="1" thickBot="1"/>
    <row r="24043" s="32" customFormat="1" ht="13.5" thickTop="1" thickBot="1"/>
    <row r="24044" s="32" customFormat="1" ht="13.5" thickTop="1" thickBot="1"/>
    <row r="24045" s="32" customFormat="1" ht="13.5" thickTop="1" thickBot="1"/>
    <row r="24046" s="32" customFormat="1" ht="13.5" thickTop="1" thickBot="1"/>
    <row r="24047" s="32" customFormat="1" ht="13.5" thickTop="1" thickBot="1"/>
    <row r="24048" s="32" customFormat="1" ht="13.5" thickTop="1" thickBot="1"/>
    <row r="24049" s="32" customFormat="1" ht="13.5" thickTop="1" thickBot="1"/>
    <row r="24050" s="32" customFormat="1" ht="13.5" thickTop="1" thickBot="1"/>
    <row r="24051" s="32" customFormat="1" ht="13.5" thickTop="1" thickBot="1"/>
    <row r="24052" s="32" customFormat="1" ht="13.5" thickTop="1" thickBot="1"/>
    <row r="24053" s="32" customFormat="1" ht="13.5" thickTop="1" thickBot="1"/>
    <row r="24054" s="32" customFormat="1" ht="13.5" thickTop="1" thickBot="1"/>
    <row r="24055" s="32" customFormat="1" ht="13.5" thickTop="1" thickBot="1"/>
    <row r="24056" s="32" customFormat="1" ht="13.5" thickTop="1" thickBot="1"/>
    <row r="24057" s="32" customFormat="1" ht="13.5" thickTop="1" thickBot="1"/>
    <row r="24058" s="32" customFormat="1" ht="13.5" thickTop="1" thickBot="1"/>
    <row r="24059" s="32" customFormat="1" ht="13.5" thickTop="1" thickBot="1"/>
    <row r="24060" s="32" customFormat="1" ht="13.5" thickTop="1" thickBot="1"/>
    <row r="24061" s="32" customFormat="1" ht="13.5" thickTop="1" thickBot="1"/>
    <row r="24062" s="32" customFormat="1" ht="13.5" thickTop="1" thickBot="1"/>
    <row r="24063" s="32" customFormat="1" ht="13.5" thickTop="1" thickBot="1"/>
    <row r="24064" s="32" customFormat="1" ht="13.5" thickTop="1" thickBot="1"/>
    <row r="24065" s="32" customFormat="1" ht="13.5" thickTop="1" thickBot="1"/>
    <row r="24066" s="32" customFormat="1" ht="13.5" thickTop="1" thickBot="1"/>
    <row r="24067" s="32" customFormat="1" ht="13.5" thickTop="1" thickBot="1"/>
    <row r="24068" s="32" customFormat="1" ht="13.5" thickTop="1" thickBot="1"/>
    <row r="24069" s="32" customFormat="1" ht="13.5" thickTop="1" thickBot="1"/>
    <row r="24070" s="32" customFormat="1" ht="13.5" thickTop="1" thickBot="1"/>
    <row r="24071" s="32" customFormat="1" ht="13.5" thickTop="1" thickBot="1"/>
    <row r="24072" s="32" customFormat="1" ht="13.5" thickTop="1" thickBot="1"/>
    <row r="24073" s="32" customFormat="1" ht="13.5" thickTop="1" thickBot="1"/>
    <row r="24074" s="32" customFormat="1" ht="13.5" thickTop="1" thickBot="1"/>
    <row r="24075" s="32" customFormat="1" ht="13.5" thickTop="1" thickBot="1"/>
    <row r="24076" s="32" customFormat="1" ht="13.5" thickTop="1" thickBot="1"/>
    <row r="24077" s="32" customFormat="1" ht="13.5" thickTop="1" thickBot="1"/>
    <row r="24078" s="32" customFormat="1" ht="13" thickTop="1"/>
    <row r="24079" s="32" customFormat="1"/>
    <row r="24080" s="32" customFormat="1"/>
    <row r="24081" s="32" customFormat="1"/>
    <row r="24082" s="32" customFormat="1"/>
    <row r="24083" s="32" customFormat="1"/>
    <row r="24084" s="32" customFormat="1"/>
    <row r="24085" s="32" customFormat="1"/>
    <row r="24086" s="32" customFormat="1"/>
    <row r="24087" s="32" customFormat="1"/>
    <row r="24088" s="32" customFormat="1"/>
    <row r="24089" s="32" customFormat="1"/>
    <row r="24090" s="32" customFormat="1"/>
    <row r="24091" s="32" customFormat="1" ht="13" thickBot="1"/>
    <row r="24092" s="32" customFormat="1" ht="13.5" thickTop="1" thickBot="1"/>
    <row r="24093" s="32" customFormat="1" ht="13.5" thickTop="1" thickBot="1"/>
    <row r="24094" s="32" customFormat="1" ht="13.5" thickTop="1" thickBot="1"/>
    <row r="24095" s="32" customFormat="1" ht="13.5" thickTop="1" thickBot="1"/>
    <row r="24096" s="32" customFormat="1" ht="13.5" thickTop="1" thickBot="1"/>
    <row r="24097" s="32" customFormat="1" ht="13.5" thickTop="1" thickBot="1"/>
    <row r="24098" s="32" customFormat="1" ht="13.5" thickTop="1" thickBot="1"/>
    <row r="24099" s="32" customFormat="1" ht="13.5" thickTop="1" thickBot="1"/>
    <row r="24100" s="32" customFormat="1" ht="13.5" thickTop="1" thickBot="1"/>
    <row r="24101" s="32" customFormat="1" ht="13.5" thickTop="1" thickBot="1"/>
    <row r="24102" s="32" customFormat="1" ht="13.5" thickTop="1" thickBot="1"/>
    <row r="24103" s="32" customFormat="1" ht="13.5" thickTop="1" thickBot="1"/>
    <row r="24104" s="32" customFormat="1" ht="13.5" thickTop="1" thickBot="1"/>
    <row r="24105" s="32" customFormat="1" ht="13.5" thickTop="1" thickBot="1"/>
    <row r="24106" s="32" customFormat="1" ht="13.5" thickTop="1" thickBot="1"/>
    <row r="24107" s="32" customFormat="1" ht="13.5" thickTop="1" thickBot="1"/>
    <row r="24108" s="32" customFormat="1" ht="13.5" thickTop="1" thickBot="1"/>
    <row r="24109" s="32" customFormat="1" ht="13.5" thickTop="1" thickBot="1"/>
    <row r="24110" s="32" customFormat="1" ht="13.5" thickTop="1" thickBot="1"/>
    <row r="24111" s="32" customFormat="1" ht="13.5" thickTop="1" thickBot="1"/>
    <row r="24112" s="32" customFormat="1" ht="13.5" thickTop="1" thickBot="1"/>
    <row r="24113" s="32" customFormat="1" ht="13.5" thickTop="1" thickBot="1"/>
    <row r="24114" s="32" customFormat="1" ht="13.5" thickTop="1" thickBot="1"/>
    <row r="24115" s="32" customFormat="1" ht="13.5" thickTop="1" thickBot="1"/>
    <row r="24116" s="32" customFormat="1" ht="13.5" thickTop="1" thickBot="1"/>
    <row r="24117" s="32" customFormat="1" ht="13.5" thickTop="1" thickBot="1"/>
    <row r="24118" s="32" customFormat="1" ht="13.5" thickTop="1" thickBot="1"/>
    <row r="24119" s="32" customFormat="1" ht="13.5" thickTop="1" thickBot="1"/>
    <row r="24120" s="32" customFormat="1" ht="13.5" thickTop="1" thickBot="1"/>
    <row r="24121" s="32" customFormat="1" ht="13.5" thickTop="1" thickBot="1"/>
    <row r="24122" s="32" customFormat="1" ht="13.5" thickTop="1" thickBot="1"/>
    <row r="24123" s="32" customFormat="1" ht="13.5" thickTop="1" thickBot="1"/>
    <row r="24124" s="32" customFormat="1" ht="13.5" thickTop="1" thickBot="1"/>
    <row r="24125" s="32" customFormat="1" ht="13.5" thickTop="1" thickBot="1"/>
    <row r="24126" s="32" customFormat="1" ht="13.5" thickTop="1" thickBot="1"/>
    <row r="24127" s="32" customFormat="1" ht="13.5" thickTop="1" thickBot="1"/>
    <row r="24128" s="32" customFormat="1" ht="13.5" thickTop="1" thickBot="1"/>
    <row r="24129" s="32" customFormat="1" ht="13.5" thickTop="1" thickBot="1"/>
    <row r="24130" s="32" customFormat="1" ht="13.5" thickTop="1" thickBot="1"/>
    <row r="24131" s="32" customFormat="1" ht="13.5" thickTop="1" thickBot="1"/>
    <row r="24132" s="32" customFormat="1" ht="13.5" thickTop="1" thickBot="1"/>
    <row r="24133" s="32" customFormat="1" ht="13.5" thickTop="1" thickBot="1"/>
    <row r="24134" s="32" customFormat="1" ht="13.5" thickTop="1" thickBot="1"/>
    <row r="24135" s="32" customFormat="1" ht="13.5" thickTop="1" thickBot="1"/>
    <row r="24136" s="32" customFormat="1" ht="13.5" thickTop="1" thickBot="1"/>
    <row r="24137" s="32" customFormat="1" ht="13.5" thickTop="1" thickBot="1"/>
    <row r="24138" s="32" customFormat="1" ht="13.5" thickTop="1" thickBot="1"/>
    <row r="24139" s="32" customFormat="1" ht="13.5" thickTop="1" thickBot="1"/>
    <row r="24140" s="32" customFormat="1" ht="13.5" thickTop="1" thickBot="1"/>
    <row r="24141" s="32" customFormat="1" ht="13.5" thickTop="1" thickBot="1"/>
    <row r="24142" s="32" customFormat="1" ht="13.5" thickTop="1" thickBot="1"/>
    <row r="24143" s="32" customFormat="1" ht="13.5" thickTop="1" thickBot="1"/>
    <row r="24144" s="32" customFormat="1" ht="13.5" thickTop="1" thickBot="1"/>
    <row r="24145" s="32" customFormat="1" ht="13.5" thickTop="1" thickBot="1"/>
    <row r="24146" s="32" customFormat="1" ht="13.5" thickTop="1" thickBot="1"/>
    <row r="24147" s="32" customFormat="1" ht="13.5" thickTop="1" thickBot="1"/>
    <row r="24148" s="32" customFormat="1" ht="13" thickTop="1"/>
    <row r="24149" s="32" customFormat="1"/>
    <row r="24150" s="32" customFormat="1"/>
    <row r="24151" s="32" customFormat="1"/>
    <row r="24152" s="32" customFormat="1"/>
    <row r="24153" s="32" customFormat="1"/>
    <row r="24154" s="32" customFormat="1"/>
    <row r="24155" s="32" customFormat="1"/>
    <row r="24156" s="32" customFormat="1"/>
    <row r="24157" s="32" customFormat="1"/>
    <row r="24158" s="32" customFormat="1"/>
    <row r="24159" s="32" customFormat="1"/>
    <row r="24160" s="32" customFormat="1"/>
    <row r="24161" s="32" customFormat="1" ht="13" thickBot="1"/>
    <row r="24162" s="32" customFormat="1" ht="13.5" thickTop="1" thickBot="1"/>
    <row r="24163" s="32" customFormat="1" ht="13.5" thickTop="1" thickBot="1"/>
    <row r="24164" s="32" customFormat="1" ht="13.5" thickTop="1" thickBot="1"/>
    <row r="24165" s="32" customFormat="1" ht="13.5" thickTop="1" thickBot="1"/>
    <row r="24166" s="32" customFormat="1" ht="13.5" thickTop="1" thickBot="1"/>
    <row r="24167" s="32" customFormat="1" ht="13.5" thickTop="1" thickBot="1"/>
    <row r="24168" s="32" customFormat="1" ht="13.5" thickTop="1" thickBot="1"/>
    <row r="24169" s="32" customFormat="1" ht="13.5" thickTop="1" thickBot="1"/>
    <row r="24170" s="32" customFormat="1" ht="13.5" thickTop="1" thickBot="1"/>
    <row r="24171" s="32" customFormat="1" ht="13.5" thickTop="1" thickBot="1"/>
    <row r="24172" s="32" customFormat="1" ht="13.5" thickTop="1" thickBot="1"/>
    <row r="24173" s="32" customFormat="1" ht="13.5" thickTop="1" thickBot="1"/>
    <row r="24174" s="32" customFormat="1" ht="13.5" thickTop="1" thickBot="1"/>
    <row r="24175" s="32" customFormat="1" ht="13.5" thickTop="1" thickBot="1"/>
    <row r="24176" s="32" customFormat="1" ht="13.5" thickTop="1" thickBot="1"/>
    <row r="24177" s="32" customFormat="1" ht="13.5" thickTop="1" thickBot="1"/>
    <row r="24178" s="32" customFormat="1" ht="13.5" thickTop="1" thickBot="1"/>
    <row r="24179" s="32" customFormat="1" ht="13.5" thickTop="1" thickBot="1"/>
    <row r="24180" s="32" customFormat="1" ht="13.5" thickTop="1" thickBot="1"/>
    <row r="24181" s="32" customFormat="1" ht="13.5" thickTop="1" thickBot="1"/>
    <row r="24182" s="32" customFormat="1" ht="13.5" thickTop="1" thickBot="1"/>
    <row r="24183" s="32" customFormat="1" ht="13.5" thickTop="1" thickBot="1"/>
    <row r="24184" s="32" customFormat="1" ht="13.5" thickTop="1" thickBot="1"/>
    <row r="24185" s="32" customFormat="1" ht="13.5" thickTop="1" thickBot="1"/>
    <row r="24186" s="32" customFormat="1" ht="13.5" thickTop="1" thickBot="1"/>
    <row r="24187" s="32" customFormat="1" ht="13.5" thickTop="1" thickBot="1"/>
    <row r="24188" s="32" customFormat="1" ht="13.5" thickTop="1" thickBot="1"/>
    <row r="24189" s="32" customFormat="1" ht="13.5" thickTop="1" thickBot="1"/>
    <row r="24190" s="32" customFormat="1" ht="13.5" thickTop="1" thickBot="1"/>
    <row r="24191" s="32" customFormat="1" ht="13.5" thickTop="1" thickBot="1"/>
    <row r="24192" s="32" customFormat="1" ht="13.5" thickTop="1" thickBot="1"/>
    <row r="24193" s="32" customFormat="1" ht="13.5" thickTop="1" thickBot="1"/>
    <row r="24194" s="32" customFormat="1" ht="13.5" thickTop="1" thickBot="1"/>
    <row r="24195" s="32" customFormat="1" ht="13.5" thickTop="1" thickBot="1"/>
    <row r="24196" s="32" customFormat="1" ht="13.5" thickTop="1" thickBot="1"/>
    <row r="24197" s="32" customFormat="1" ht="13.5" thickTop="1" thickBot="1"/>
    <row r="24198" s="32" customFormat="1" ht="13.5" thickTop="1" thickBot="1"/>
    <row r="24199" s="32" customFormat="1" ht="13.5" thickTop="1" thickBot="1"/>
    <row r="24200" s="32" customFormat="1" ht="13.5" thickTop="1" thickBot="1"/>
    <row r="24201" s="32" customFormat="1" ht="13.5" thickTop="1" thickBot="1"/>
    <row r="24202" s="32" customFormat="1" ht="13.5" thickTop="1" thickBot="1"/>
    <row r="24203" s="32" customFormat="1" ht="13.5" thickTop="1" thickBot="1"/>
    <row r="24204" s="32" customFormat="1" ht="13.5" thickTop="1" thickBot="1"/>
    <row r="24205" s="32" customFormat="1" ht="13.5" thickTop="1" thickBot="1"/>
    <row r="24206" s="32" customFormat="1" ht="13.5" thickTop="1" thickBot="1"/>
    <row r="24207" s="32" customFormat="1" ht="13.5" thickTop="1" thickBot="1"/>
    <row r="24208" s="32" customFormat="1" ht="13.5" thickTop="1" thickBot="1"/>
    <row r="24209" s="32" customFormat="1" ht="13.5" thickTop="1" thickBot="1"/>
    <row r="24210" s="32" customFormat="1" ht="13.5" thickTop="1" thickBot="1"/>
    <row r="24211" s="32" customFormat="1" ht="13.5" thickTop="1" thickBot="1"/>
    <row r="24212" s="32" customFormat="1" ht="13.5" thickTop="1" thickBot="1"/>
    <row r="24213" s="32" customFormat="1" ht="13.5" thickTop="1" thickBot="1"/>
    <row r="24214" s="32" customFormat="1" ht="13.5" thickTop="1" thickBot="1"/>
    <row r="24215" s="32" customFormat="1" ht="13.5" thickTop="1" thickBot="1"/>
    <row r="24216" s="32" customFormat="1" ht="13.5" thickTop="1" thickBot="1"/>
    <row r="24217" s="32" customFormat="1" ht="13.5" thickTop="1" thickBot="1"/>
    <row r="24218" s="32" customFormat="1" ht="13" thickTop="1"/>
    <row r="24219" s="32" customFormat="1"/>
    <row r="24220" s="32" customFormat="1"/>
    <row r="24221" s="32" customFormat="1"/>
    <row r="24222" s="32" customFormat="1"/>
    <row r="24223" s="32" customFormat="1"/>
    <row r="24224" s="32" customFormat="1"/>
    <row r="24225" s="32" customFormat="1"/>
    <row r="24226" s="32" customFormat="1"/>
    <row r="24227" s="32" customFormat="1"/>
    <row r="24228" s="32" customFormat="1"/>
    <row r="24229" s="32" customFormat="1"/>
    <row r="24230" s="32" customFormat="1"/>
    <row r="24231" s="32" customFormat="1" ht="13" thickBot="1"/>
    <row r="24232" s="32" customFormat="1" ht="13.5" thickTop="1" thickBot="1"/>
    <row r="24233" s="32" customFormat="1" ht="13.5" thickTop="1" thickBot="1"/>
    <row r="24234" s="32" customFormat="1" ht="13.5" thickTop="1" thickBot="1"/>
    <row r="24235" s="32" customFormat="1" ht="13.5" thickTop="1" thickBot="1"/>
    <row r="24236" s="32" customFormat="1" ht="13.5" thickTop="1" thickBot="1"/>
    <row r="24237" s="32" customFormat="1" ht="13.5" thickTop="1" thickBot="1"/>
    <row r="24238" s="32" customFormat="1" ht="13.5" thickTop="1" thickBot="1"/>
    <row r="24239" s="32" customFormat="1" ht="13.5" thickTop="1" thickBot="1"/>
    <row r="24240" s="32" customFormat="1" ht="13.5" thickTop="1" thickBot="1"/>
    <row r="24241" s="32" customFormat="1" ht="13.5" thickTop="1" thickBot="1"/>
    <row r="24242" s="32" customFormat="1" ht="13.5" thickTop="1" thickBot="1"/>
    <row r="24243" s="32" customFormat="1" ht="13.5" thickTop="1" thickBot="1"/>
    <row r="24244" s="32" customFormat="1" ht="13.5" thickTop="1" thickBot="1"/>
    <row r="24245" s="32" customFormat="1" ht="13.5" thickTop="1" thickBot="1"/>
    <row r="24246" s="32" customFormat="1" ht="13.5" thickTop="1" thickBot="1"/>
    <row r="24247" s="32" customFormat="1" ht="13.5" thickTop="1" thickBot="1"/>
    <row r="24248" s="32" customFormat="1" ht="13.5" thickTop="1" thickBot="1"/>
    <row r="24249" s="32" customFormat="1" ht="13.5" thickTop="1" thickBot="1"/>
    <row r="24250" s="32" customFormat="1" ht="13.5" thickTop="1" thickBot="1"/>
    <row r="24251" s="32" customFormat="1" ht="13.5" thickTop="1" thickBot="1"/>
    <row r="24252" s="32" customFormat="1" ht="13.5" thickTop="1" thickBot="1"/>
    <row r="24253" s="32" customFormat="1" ht="13.5" thickTop="1" thickBot="1"/>
    <row r="24254" s="32" customFormat="1" ht="13.5" thickTop="1" thickBot="1"/>
    <row r="24255" s="32" customFormat="1" ht="13.5" thickTop="1" thickBot="1"/>
    <row r="24256" s="32" customFormat="1" ht="13.5" thickTop="1" thickBot="1"/>
    <row r="24257" s="32" customFormat="1" ht="13.5" thickTop="1" thickBot="1"/>
    <row r="24258" s="32" customFormat="1" ht="13.5" thickTop="1" thickBot="1"/>
    <row r="24259" s="32" customFormat="1" ht="13.5" thickTop="1" thickBot="1"/>
    <row r="24260" s="32" customFormat="1" ht="13.5" thickTop="1" thickBot="1"/>
    <row r="24261" s="32" customFormat="1" ht="13.5" thickTop="1" thickBot="1"/>
    <row r="24262" s="32" customFormat="1" ht="13.5" thickTop="1" thickBot="1"/>
    <row r="24263" s="32" customFormat="1" ht="13.5" thickTop="1" thickBot="1"/>
    <row r="24264" s="32" customFormat="1" ht="13.5" thickTop="1" thickBot="1"/>
    <row r="24265" s="32" customFormat="1" ht="13.5" thickTop="1" thickBot="1"/>
    <row r="24266" s="32" customFormat="1" ht="13.5" thickTop="1" thickBot="1"/>
    <row r="24267" s="32" customFormat="1" ht="13.5" thickTop="1" thickBot="1"/>
    <row r="24268" s="32" customFormat="1" ht="13.5" thickTop="1" thickBot="1"/>
    <row r="24269" s="32" customFormat="1" ht="13.5" thickTop="1" thickBot="1"/>
    <row r="24270" s="32" customFormat="1" ht="13.5" thickTop="1" thickBot="1"/>
    <row r="24271" s="32" customFormat="1" ht="13.5" thickTop="1" thickBot="1"/>
    <row r="24272" s="32" customFormat="1" ht="13.5" thickTop="1" thickBot="1"/>
    <row r="24273" s="32" customFormat="1" ht="13.5" thickTop="1" thickBot="1"/>
    <row r="24274" s="32" customFormat="1" ht="13.5" thickTop="1" thickBot="1"/>
    <row r="24275" s="32" customFormat="1" ht="13.5" thickTop="1" thickBot="1"/>
    <row r="24276" s="32" customFormat="1" ht="13.5" thickTop="1" thickBot="1"/>
    <row r="24277" s="32" customFormat="1" ht="13.5" thickTop="1" thickBot="1"/>
    <row r="24278" s="32" customFormat="1" ht="13.5" thickTop="1" thickBot="1"/>
    <row r="24279" s="32" customFormat="1" ht="13.5" thickTop="1" thickBot="1"/>
    <row r="24280" s="32" customFormat="1" ht="13.5" thickTop="1" thickBot="1"/>
    <row r="24281" s="32" customFormat="1" ht="13.5" thickTop="1" thickBot="1"/>
    <row r="24282" s="32" customFormat="1" ht="13.5" thickTop="1" thickBot="1"/>
    <row r="24283" s="32" customFormat="1" ht="13.5" thickTop="1" thickBot="1"/>
    <row r="24284" s="32" customFormat="1" ht="13.5" thickTop="1" thickBot="1"/>
    <row r="24285" s="32" customFormat="1" ht="13.5" thickTop="1" thickBot="1"/>
    <row r="24286" s="32" customFormat="1" ht="13.5" thickTop="1" thickBot="1"/>
    <row r="24287" s="32" customFormat="1" ht="13.5" thickTop="1" thickBot="1"/>
    <row r="24288" s="32" customFormat="1" ht="13" thickTop="1"/>
    <row r="24289" s="32" customFormat="1"/>
    <row r="24290" s="32" customFormat="1"/>
    <row r="24291" s="32" customFormat="1"/>
    <row r="24292" s="32" customFormat="1"/>
    <row r="24293" s="32" customFormat="1"/>
    <row r="24294" s="32" customFormat="1"/>
    <row r="24295" s="32" customFormat="1"/>
    <row r="24296" s="32" customFormat="1"/>
    <row r="24297" s="32" customFormat="1"/>
    <row r="24298" s="32" customFormat="1"/>
    <row r="24299" s="32" customFormat="1"/>
    <row r="24300" s="32" customFormat="1"/>
    <row r="24301" s="32" customFormat="1" ht="13" thickBot="1"/>
    <row r="24302" s="32" customFormat="1" ht="13.5" thickTop="1" thickBot="1"/>
    <row r="24303" s="32" customFormat="1" ht="13.5" thickTop="1" thickBot="1"/>
    <row r="24304" s="32" customFormat="1" ht="13.5" thickTop="1" thickBot="1"/>
    <row r="24305" s="32" customFormat="1" ht="13.5" thickTop="1" thickBot="1"/>
    <row r="24306" s="32" customFormat="1" ht="13.5" thickTop="1" thickBot="1"/>
    <row r="24307" s="32" customFormat="1" ht="13.5" thickTop="1" thickBot="1"/>
    <row r="24308" s="32" customFormat="1" ht="13.5" thickTop="1" thickBot="1"/>
    <row r="24309" s="32" customFormat="1" ht="13.5" thickTop="1" thickBot="1"/>
    <row r="24310" s="32" customFormat="1" ht="13.5" thickTop="1" thickBot="1"/>
    <row r="24311" s="32" customFormat="1" ht="13.5" thickTop="1" thickBot="1"/>
    <row r="24312" s="32" customFormat="1" ht="13.5" thickTop="1" thickBot="1"/>
    <row r="24313" s="32" customFormat="1" ht="13.5" thickTop="1" thickBot="1"/>
    <row r="24314" s="32" customFormat="1" ht="13.5" thickTop="1" thickBot="1"/>
    <row r="24315" s="32" customFormat="1" ht="13.5" thickTop="1" thickBot="1"/>
    <row r="24316" s="32" customFormat="1" ht="13.5" thickTop="1" thickBot="1"/>
    <row r="24317" s="32" customFormat="1" ht="13.5" thickTop="1" thickBot="1"/>
    <row r="24318" s="32" customFormat="1" ht="13.5" thickTop="1" thickBot="1"/>
    <row r="24319" s="32" customFormat="1" ht="13.5" thickTop="1" thickBot="1"/>
    <row r="24320" s="32" customFormat="1" ht="13.5" thickTop="1" thickBot="1"/>
    <row r="24321" s="32" customFormat="1" ht="13.5" thickTop="1" thickBot="1"/>
    <row r="24322" s="32" customFormat="1" ht="13.5" thickTop="1" thickBot="1"/>
    <row r="24323" s="32" customFormat="1" ht="13.5" thickTop="1" thickBot="1"/>
    <row r="24324" s="32" customFormat="1" ht="13.5" thickTop="1" thickBot="1"/>
    <row r="24325" s="32" customFormat="1" ht="13.5" thickTop="1" thickBot="1"/>
    <row r="24326" s="32" customFormat="1" ht="13.5" thickTop="1" thickBot="1"/>
    <row r="24327" s="32" customFormat="1" ht="13.5" thickTop="1" thickBot="1"/>
    <row r="24328" s="32" customFormat="1" ht="13.5" thickTop="1" thickBot="1"/>
    <row r="24329" s="32" customFormat="1" ht="13.5" thickTop="1" thickBot="1"/>
    <row r="24330" s="32" customFormat="1" ht="13.5" thickTop="1" thickBot="1"/>
    <row r="24331" s="32" customFormat="1" ht="13.5" thickTop="1" thickBot="1"/>
    <row r="24332" s="32" customFormat="1" ht="13.5" thickTop="1" thickBot="1"/>
    <row r="24333" s="32" customFormat="1" ht="13.5" thickTop="1" thickBot="1"/>
    <row r="24334" s="32" customFormat="1" ht="13.5" thickTop="1" thickBot="1"/>
    <row r="24335" s="32" customFormat="1" ht="13.5" thickTop="1" thickBot="1"/>
    <row r="24336" s="32" customFormat="1" ht="13.5" thickTop="1" thickBot="1"/>
    <row r="24337" s="32" customFormat="1" ht="13.5" thickTop="1" thickBot="1"/>
    <row r="24338" s="32" customFormat="1" ht="13.5" thickTop="1" thickBot="1"/>
    <row r="24339" s="32" customFormat="1" ht="13.5" thickTop="1" thickBot="1"/>
    <row r="24340" s="32" customFormat="1" ht="13.5" thickTop="1" thickBot="1"/>
    <row r="24341" s="32" customFormat="1" ht="13.5" thickTop="1" thickBot="1"/>
    <row r="24342" s="32" customFormat="1" ht="13.5" thickTop="1" thickBot="1"/>
    <row r="24343" s="32" customFormat="1" ht="13.5" thickTop="1" thickBot="1"/>
    <row r="24344" s="32" customFormat="1" ht="13.5" thickTop="1" thickBot="1"/>
    <row r="24345" s="32" customFormat="1" ht="13.5" thickTop="1" thickBot="1"/>
    <row r="24346" s="32" customFormat="1" ht="13.5" thickTop="1" thickBot="1"/>
    <row r="24347" s="32" customFormat="1" ht="13.5" thickTop="1" thickBot="1"/>
    <row r="24348" s="32" customFormat="1" ht="13.5" thickTop="1" thickBot="1"/>
    <row r="24349" s="32" customFormat="1" ht="13.5" thickTop="1" thickBot="1"/>
    <row r="24350" s="32" customFormat="1" ht="13.5" thickTop="1" thickBot="1"/>
    <row r="24351" s="32" customFormat="1" ht="13.5" thickTop="1" thickBot="1"/>
    <row r="24352" s="32" customFormat="1" ht="13.5" thickTop="1" thickBot="1"/>
    <row r="24353" s="32" customFormat="1" ht="13.5" thickTop="1" thickBot="1"/>
    <row r="24354" s="32" customFormat="1" ht="13.5" thickTop="1" thickBot="1"/>
    <row r="24355" s="32" customFormat="1" ht="13.5" thickTop="1" thickBot="1"/>
    <row r="24356" s="32" customFormat="1" ht="13.5" thickTop="1" thickBot="1"/>
    <row r="24357" s="32" customFormat="1" ht="13.5" thickTop="1" thickBot="1"/>
    <row r="24358" s="32" customFormat="1" ht="13" thickTop="1"/>
    <row r="24359" s="32" customFormat="1"/>
    <row r="24360" s="32" customFormat="1"/>
    <row r="24361" s="32" customFormat="1"/>
    <row r="24362" s="32" customFormat="1"/>
    <row r="24363" s="32" customFormat="1"/>
    <row r="24364" s="32" customFormat="1"/>
    <row r="24365" s="32" customFormat="1"/>
    <row r="24366" s="32" customFormat="1"/>
    <row r="24367" s="32" customFormat="1"/>
    <row r="24368" s="32" customFormat="1"/>
    <row r="24369" s="32" customFormat="1"/>
    <row r="24370" s="32" customFormat="1"/>
    <row r="24371" s="32" customFormat="1" ht="13" thickBot="1"/>
    <row r="24372" s="32" customFormat="1" ht="13.5" thickTop="1" thickBot="1"/>
    <row r="24373" s="32" customFormat="1" ht="13.5" thickTop="1" thickBot="1"/>
    <row r="24374" s="32" customFormat="1" ht="13.5" thickTop="1" thickBot="1"/>
    <row r="24375" s="32" customFormat="1" ht="13.5" thickTop="1" thickBot="1"/>
    <row r="24376" s="32" customFormat="1" ht="13.5" thickTop="1" thickBot="1"/>
    <row r="24377" s="32" customFormat="1" ht="13.5" thickTop="1" thickBot="1"/>
    <row r="24378" s="32" customFormat="1" ht="13.5" thickTop="1" thickBot="1"/>
    <row r="24379" s="32" customFormat="1" ht="13.5" thickTop="1" thickBot="1"/>
    <row r="24380" s="32" customFormat="1" ht="13.5" thickTop="1" thickBot="1"/>
    <row r="24381" s="32" customFormat="1" ht="13.5" thickTop="1" thickBot="1"/>
    <row r="24382" s="32" customFormat="1" ht="13.5" thickTop="1" thickBot="1"/>
    <row r="24383" s="32" customFormat="1" ht="13.5" thickTop="1" thickBot="1"/>
    <row r="24384" s="32" customFormat="1" ht="13.5" thickTop="1" thickBot="1"/>
    <row r="24385" s="32" customFormat="1" ht="13.5" thickTop="1" thickBot="1"/>
    <row r="24386" s="32" customFormat="1" ht="13.5" thickTop="1" thickBot="1"/>
    <row r="24387" s="32" customFormat="1" ht="13.5" thickTop="1" thickBot="1"/>
    <row r="24388" s="32" customFormat="1" ht="13.5" thickTop="1" thickBot="1"/>
    <row r="24389" s="32" customFormat="1" ht="13.5" thickTop="1" thickBot="1"/>
    <row r="24390" s="32" customFormat="1" ht="13.5" thickTop="1" thickBot="1"/>
    <row r="24391" s="32" customFormat="1" ht="13.5" thickTop="1" thickBot="1"/>
    <row r="24392" s="32" customFormat="1" ht="13.5" thickTop="1" thickBot="1"/>
    <row r="24393" s="32" customFormat="1" ht="13.5" thickTop="1" thickBot="1"/>
    <row r="24394" s="32" customFormat="1" ht="13.5" thickTop="1" thickBot="1"/>
    <row r="24395" s="32" customFormat="1" ht="13.5" thickTop="1" thickBot="1"/>
    <row r="24396" s="32" customFormat="1" ht="13.5" thickTop="1" thickBot="1"/>
    <row r="24397" s="32" customFormat="1" ht="13.5" thickTop="1" thickBot="1"/>
    <row r="24398" s="32" customFormat="1" ht="13.5" thickTop="1" thickBot="1"/>
    <row r="24399" s="32" customFormat="1" ht="13.5" thickTop="1" thickBot="1"/>
    <row r="24400" s="32" customFormat="1" ht="13.5" thickTop="1" thickBot="1"/>
    <row r="24401" s="32" customFormat="1" ht="13.5" thickTop="1" thickBot="1"/>
    <row r="24402" s="32" customFormat="1" ht="13.5" thickTop="1" thickBot="1"/>
    <row r="24403" s="32" customFormat="1" ht="13.5" thickTop="1" thickBot="1"/>
    <row r="24404" s="32" customFormat="1" ht="13.5" thickTop="1" thickBot="1"/>
    <row r="24405" s="32" customFormat="1" ht="13.5" thickTop="1" thickBot="1"/>
    <row r="24406" s="32" customFormat="1" ht="13.5" thickTop="1" thickBot="1"/>
    <row r="24407" s="32" customFormat="1" ht="13.5" thickTop="1" thickBot="1"/>
    <row r="24408" s="32" customFormat="1" ht="13.5" thickTop="1" thickBot="1"/>
    <row r="24409" s="32" customFormat="1" ht="13.5" thickTop="1" thickBot="1"/>
    <row r="24410" s="32" customFormat="1" ht="13.5" thickTop="1" thickBot="1"/>
    <row r="24411" s="32" customFormat="1" ht="13.5" thickTop="1" thickBot="1"/>
    <row r="24412" s="32" customFormat="1" ht="13.5" thickTop="1" thickBot="1"/>
    <row r="24413" s="32" customFormat="1" ht="13.5" thickTop="1" thickBot="1"/>
    <row r="24414" s="32" customFormat="1" ht="13.5" thickTop="1" thickBot="1"/>
    <row r="24415" s="32" customFormat="1" ht="13.5" thickTop="1" thickBot="1"/>
    <row r="24416" s="32" customFormat="1" ht="13.5" thickTop="1" thickBot="1"/>
    <row r="24417" s="32" customFormat="1" ht="13.5" thickTop="1" thickBot="1"/>
    <row r="24418" s="32" customFormat="1" ht="13.5" thickTop="1" thickBot="1"/>
    <row r="24419" s="32" customFormat="1" ht="13.5" thickTop="1" thickBot="1"/>
    <row r="24420" s="32" customFormat="1" ht="13.5" thickTop="1" thickBot="1"/>
    <row r="24421" s="32" customFormat="1" ht="13.5" thickTop="1" thickBot="1"/>
    <row r="24422" s="32" customFormat="1" ht="13.5" thickTop="1" thickBot="1"/>
    <row r="24423" s="32" customFormat="1" ht="13.5" thickTop="1" thickBot="1"/>
    <row r="24424" s="32" customFormat="1" ht="13.5" thickTop="1" thickBot="1"/>
    <row r="24425" s="32" customFormat="1" ht="13.5" thickTop="1" thickBot="1"/>
    <row r="24426" s="32" customFormat="1" ht="13.5" thickTop="1" thickBot="1"/>
    <row r="24427" s="32" customFormat="1" ht="13.5" thickTop="1" thickBot="1"/>
    <row r="24428" s="32" customFormat="1" ht="13" thickTop="1"/>
    <row r="24429" s="32" customFormat="1"/>
    <row r="24430" s="32" customFormat="1"/>
    <row r="24431" s="32" customFormat="1"/>
    <row r="24432" s="32" customFormat="1"/>
    <row r="24433" s="32" customFormat="1"/>
    <row r="24434" s="32" customFormat="1"/>
    <row r="24435" s="32" customFormat="1"/>
    <row r="24436" s="32" customFormat="1"/>
    <row r="24437" s="32" customFormat="1"/>
    <row r="24438" s="32" customFormat="1"/>
    <row r="24439" s="32" customFormat="1"/>
    <row r="24440" s="32" customFormat="1"/>
    <row r="24441" s="32" customFormat="1" ht="13" thickBot="1"/>
    <row r="24442" s="32" customFormat="1" ht="13.5" thickTop="1" thickBot="1"/>
    <row r="24443" s="32" customFormat="1" ht="13.5" thickTop="1" thickBot="1"/>
    <row r="24444" s="32" customFormat="1" ht="13.5" thickTop="1" thickBot="1"/>
    <row r="24445" s="32" customFormat="1" ht="13.5" thickTop="1" thickBot="1"/>
    <row r="24446" s="32" customFormat="1" ht="13.5" thickTop="1" thickBot="1"/>
    <row r="24447" s="32" customFormat="1" ht="13.5" thickTop="1" thickBot="1"/>
    <row r="24448" s="32" customFormat="1" ht="13.5" thickTop="1" thickBot="1"/>
    <row r="24449" s="32" customFormat="1" ht="13.5" thickTop="1" thickBot="1"/>
    <row r="24450" s="32" customFormat="1" ht="13.5" thickTop="1" thickBot="1"/>
    <row r="24451" s="32" customFormat="1" ht="13.5" thickTop="1" thickBot="1"/>
    <row r="24452" s="32" customFormat="1" ht="13.5" thickTop="1" thickBot="1"/>
    <row r="24453" s="32" customFormat="1" ht="13.5" thickTop="1" thickBot="1"/>
    <row r="24454" s="32" customFormat="1" ht="13.5" thickTop="1" thickBot="1"/>
    <row r="24455" s="32" customFormat="1" ht="13.5" thickTop="1" thickBot="1"/>
    <row r="24456" s="32" customFormat="1" ht="13.5" thickTop="1" thickBot="1"/>
    <row r="24457" s="32" customFormat="1" ht="13.5" thickTop="1" thickBot="1"/>
    <row r="24458" s="32" customFormat="1" ht="13.5" thickTop="1" thickBot="1"/>
    <row r="24459" s="32" customFormat="1" ht="13.5" thickTop="1" thickBot="1"/>
    <row r="24460" s="32" customFormat="1" ht="13.5" thickTop="1" thickBot="1"/>
    <row r="24461" s="32" customFormat="1" ht="13.5" thickTop="1" thickBot="1"/>
    <row r="24462" s="32" customFormat="1" ht="13.5" thickTop="1" thickBot="1"/>
    <row r="24463" s="32" customFormat="1" ht="13.5" thickTop="1" thickBot="1"/>
    <row r="24464" s="32" customFormat="1" ht="13.5" thickTop="1" thickBot="1"/>
    <row r="24465" s="32" customFormat="1" ht="13.5" thickTop="1" thickBot="1"/>
    <row r="24466" s="32" customFormat="1" ht="13.5" thickTop="1" thickBot="1"/>
    <row r="24467" s="32" customFormat="1" ht="13.5" thickTop="1" thickBot="1"/>
    <row r="24468" s="32" customFormat="1" ht="13.5" thickTop="1" thickBot="1"/>
    <row r="24469" s="32" customFormat="1" ht="13.5" thickTop="1" thickBot="1"/>
    <row r="24470" s="32" customFormat="1" ht="13.5" thickTop="1" thickBot="1"/>
    <row r="24471" s="32" customFormat="1" ht="13.5" thickTop="1" thickBot="1"/>
    <row r="24472" s="32" customFormat="1" ht="13.5" thickTop="1" thickBot="1"/>
    <row r="24473" s="32" customFormat="1" ht="13.5" thickTop="1" thickBot="1"/>
    <row r="24474" s="32" customFormat="1" ht="13.5" thickTop="1" thickBot="1"/>
    <row r="24475" s="32" customFormat="1" ht="13.5" thickTop="1" thickBot="1"/>
    <row r="24476" s="32" customFormat="1" ht="13.5" thickTop="1" thickBot="1"/>
    <row r="24477" s="32" customFormat="1" ht="13.5" thickTop="1" thickBot="1"/>
    <row r="24478" s="32" customFormat="1" ht="13.5" thickTop="1" thickBot="1"/>
    <row r="24479" s="32" customFormat="1" ht="13.5" thickTop="1" thickBot="1"/>
    <row r="24480" s="32" customFormat="1" ht="13.5" thickTop="1" thickBot="1"/>
    <row r="24481" s="32" customFormat="1" ht="13.5" thickTop="1" thickBot="1"/>
    <row r="24482" s="32" customFormat="1" ht="13.5" thickTop="1" thickBot="1"/>
    <row r="24483" s="32" customFormat="1" ht="13.5" thickTop="1" thickBot="1"/>
    <row r="24484" s="32" customFormat="1" ht="13.5" thickTop="1" thickBot="1"/>
    <row r="24485" s="32" customFormat="1" ht="13.5" thickTop="1" thickBot="1"/>
    <row r="24486" s="32" customFormat="1" ht="13.5" thickTop="1" thickBot="1"/>
    <row r="24487" s="32" customFormat="1" ht="13.5" thickTop="1" thickBot="1"/>
    <row r="24488" s="32" customFormat="1" ht="13.5" thickTop="1" thickBot="1"/>
    <row r="24489" s="32" customFormat="1" ht="13.5" thickTop="1" thickBot="1"/>
    <row r="24490" s="32" customFormat="1" ht="13.5" thickTop="1" thickBot="1"/>
    <row r="24491" s="32" customFormat="1" ht="13.5" thickTop="1" thickBot="1"/>
    <row r="24492" s="32" customFormat="1" ht="13.5" thickTop="1" thickBot="1"/>
    <row r="24493" s="32" customFormat="1" ht="13.5" thickTop="1" thickBot="1"/>
    <row r="24494" s="32" customFormat="1" ht="13.5" thickTop="1" thickBot="1"/>
    <row r="24495" s="32" customFormat="1" ht="13.5" thickTop="1" thickBot="1"/>
    <row r="24496" s="32" customFormat="1" ht="13.5" thickTop="1" thickBot="1"/>
    <row r="24497" s="32" customFormat="1" ht="13.5" thickTop="1" thickBot="1"/>
    <row r="24498" s="32" customFormat="1" ht="13" thickTop="1"/>
    <row r="24499" s="32" customFormat="1"/>
    <row r="24500" s="32" customFormat="1"/>
    <row r="24501" s="32" customFormat="1"/>
    <row r="24502" s="32" customFormat="1"/>
    <row r="24503" s="32" customFormat="1"/>
    <row r="24504" s="32" customFormat="1"/>
    <row r="24505" s="32" customFormat="1"/>
    <row r="24506" s="32" customFormat="1"/>
    <row r="24507" s="32" customFormat="1"/>
    <row r="24508" s="32" customFormat="1"/>
    <row r="24509" s="32" customFormat="1"/>
    <row r="24510" s="32" customFormat="1"/>
    <row r="24511" s="32" customFormat="1" ht="13" thickBot="1"/>
    <row r="24512" s="32" customFormat="1" ht="13.5" thickTop="1" thickBot="1"/>
    <row r="24513" s="32" customFormat="1" ht="13.5" thickTop="1" thickBot="1"/>
    <row r="24514" s="32" customFormat="1" ht="13.5" thickTop="1" thickBot="1"/>
    <row r="24515" s="32" customFormat="1" ht="13.5" thickTop="1" thickBot="1"/>
    <row r="24516" s="32" customFormat="1" ht="13.5" thickTop="1" thickBot="1"/>
    <row r="24517" s="32" customFormat="1" ht="13.5" thickTop="1" thickBot="1"/>
    <row r="24518" s="32" customFormat="1" ht="13.5" thickTop="1" thickBot="1"/>
    <row r="24519" s="32" customFormat="1" ht="13.5" thickTop="1" thickBot="1"/>
    <row r="24520" s="32" customFormat="1" ht="13.5" thickTop="1" thickBot="1"/>
    <row r="24521" s="32" customFormat="1" ht="13.5" thickTop="1" thickBot="1"/>
    <row r="24522" s="32" customFormat="1" ht="13.5" thickTop="1" thickBot="1"/>
    <row r="24523" s="32" customFormat="1" ht="13.5" thickTop="1" thickBot="1"/>
    <row r="24524" s="32" customFormat="1" ht="13.5" thickTop="1" thickBot="1"/>
    <row r="24525" s="32" customFormat="1" ht="13.5" thickTop="1" thickBot="1"/>
    <row r="24526" s="32" customFormat="1" ht="13.5" thickTop="1" thickBot="1"/>
    <row r="24527" s="32" customFormat="1" ht="13.5" thickTop="1" thickBot="1"/>
    <row r="24528" s="32" customFormat="1" ht="13.5" thickTop="1" thickBot="1"/>
    <row r="24529" s="32" customFormat="1" ht="13.5" thickTop="1" thickBot="1"/>
    <row r="24530" s="32" customFormat="1" ht="13.5" thickTop="1" thickBot="1"/>
    <row r="24531" s="32" customFormat="1" ht="13.5" thickTop="1" thickBot="1"/>
    <row r="24532" s="32" customFormat="1" ht="13.5" thickTop="1" thickBot="1"/>
    <row r="24533" s="32" customFormat="1" ht="13.5" thickTop="1" thickBot="1"/>
    <row r="24534" s="32" customFormat="1" ht="13.5" thickTop="1" thickBot="1"/>
    <row r="24535" s="32" customFormat="1" ht="13.5" thickTop="1" thickBot="1"/>
    <row r="24536" s="32" customFormat="1" ht="13.5" thickTop="1" thickBot="1"/>
    <row r="24537" s="32" customFormat="1" ht="13.5" thickTop="1" thickBot="1"/>
    <row r="24538" s="32" customFormat="1" ht="13.5" thickTop="1" thickBot="1"/>
    <row r="24539" s="32" customFormat="1" ht="13.5" thickTop="1" thickBot="1"/>
    <row r="24540" s="32" customFormat="1" ht="13.5" thickTop="1" thickBot="1"/>
    <row r="24541" s="32" customFormat="1" ht="13.5" thickTop="1" thickBot="1"/>
    <row r="24542" s="32" customFormat="1" ht="13.5" thickTop="1" thickBot="1"/>
    <row r="24543" s="32" customFormat="1" ht="13.5" thickTop="1" thickBot="1"/>
    <row r="24544" s="32" customFormat="1" ht="13.5" thickTop="1" thickBot="1"/>
    <row r="24545" s="32" customFormat="1" ht="13.5" thickTop="1" thickBot="1"/>
    <row r="24546" s="32" customFormat="1" ht="13.5" thickTop="1" thickBot="1"/>
    <row r="24547" s="32" customFormat="1" ht="13.5" thickTop="1" thickBot="1"/>
    <row r="24548" s="32" customFormat="1" ht="13.5" thickTop="1" thickBot="1"/>
    <row r="24549" s="32" customFormat="1" ht="13.5" thickTop="1" thickBot="1"/>
    <row r="24550" s="32" customFormat="1" ht="13.5" thickTop="1" thickBot="1"/>
    <row r="24551" s="32" customFormat="1" ht="13.5" thickTop="1" thickBot="1"/>
    <row r="24552" s="32" customFormat="1" ht="13.5" thickTop="1" thickBot="1"/>
    <row r="24553" s="32" customFormat="1" ht="13.5" thickTop="1" thickBot="1"/>
    <row r="24554" s="32" customFormat="1" ht="13.5" thickTop="1" thickBot="1"/>
    <row r="24555" s="32" customFormat="1" ht="13.5" thickTop="1" thickBot="1"/>
    <row r="24556" s="32" customFormat="1" ht="13.5" thickTop="1" thickBot="1"/>
    <row r="24557" s="32" customFormat="1" ht="13.5" thickTop="1" thickBot="1"/>
    <row r="24558" s="32" customFormat="1" ht="13.5" thickTop="1" thickBot="1"/>
    <row r="24559" s="32" customFormat="1" ht="13.5" thickTop="1" thickBot="1"/>
    <row r="24560" s="32" customFormat="1" ht="13.5" thickTop="1" thickBot="1"/>
    <row r="24561" s="32" customFormat="1" ht="13.5" thickTop="1" thickBot="1"/>
    <row r="24562" s="32" customFormat="1" ht="13.5" thickTop="1" thickBot="1"/>
    <row r="24563" s="32" customFormat="1" ht="13.5" thickTop="1" thickBot="1"/>
    <row r="24564" s="32" customFormat="1" ht="13.5" thickTop="1" thickBot="1"/>
    <row r="24565" s="32" customFormat="1" ht="13.5" thickTop="1" thickBot="1"/>
    <row r="24566" s="32" customFormat="1" ht="13.5" thickTop="1" thickBot="1"/>
    <row r="24567" s="32" customFormat="1" ht="13.5" thickTop="1" thickBot="1"/>
    <row r="24568" s="32" customFormat="1" ht="13" thickTop="1"/>
    <row r="24569" s="32" customFormat="1"/>
    <row r="24570" s="32" customFormat="1"/>
    <row r="24571" s="32" customFormat="1"/>
    <row r="24572" s="32" customFormat="1"/>
    <row r="24573" s="32" customFormat="1"/>
    <row r="24574" s="32" customFormat="1"/>
    <row r="24575" s="32" customFormat="1"/>
    <row r="24576" s="32" customFormat="1"/>
    <row r="24577" s="32" customFormat="1"/>
    <row r="24578" s="32" customFormat="1"/>
    <row r="24579" s="32" customFormat="1"/>
    <row r="24580" s="32" customFormat="1"/>
    <row r="24581" s="32" customFormat="1" ht="13" thickBot="1"/>
    <row r="24582" s="32" customFormat="1" ht="13.5" thickTop="1" thickBot="1"/>
    <row r="24583" s="32" customFormat="1" ht="13.5" thickTop="1" thickBot="1"/>
    <row r="24584" s="32" customFormat="1" ht="13.5" thickTop="1" thickBot="1"/>
    <row r="24585" s="32" customFormat="1" ht="13.5" thickTop="1" thickBot="1"/>
    <row r="24586" s="32" customFormat="1" ht="13.5" thickTop="1" thickBot="1"/>
    <row r="24587" s="32" customFormat="1" ht="13.5" thickTop="1" thickBot="1"/>
    <row r="24588" s="32" customFormat="1" ht="13.5" thickTop="1" thickBot="1"/>
    <row r="24589" s="32" customFormat="1" ht="13.5" thickTop="1" thickBot="1"/>
    <row r="24590" s="32" customFormat="1" ht="13.5" thickTop="1" thickBot="1"/>
    <row r="24591" s="32" customFormat="1" ht="13.5" thickTop="1" thickBot="1"/>
    <row r="24592" s="32" customFormat="1" ht="13.5" thickTop="1" thickBot="1"/>
    <row r="24593" s="32" customFormat="1" ht="13.5" thickTop="1" thickBot="1"/>
    <row r="24594" s="32" customFormat="1" ht="13.5" thickTop="1" thickBot="1"/>
    <row r="24595" s="32" customFormat="1" ht="13.5" thickTop="1" thickBot="1"/>
    <row r="24596" s="32" customFormat="1" ht="13.5" thickTop="1" thickBot="1"/>
    <row r="24597" s="32" customFormat="1" ht="13.5" thickTop="1" thickBot="1"/>
    <row r="24598" s="32" customFormat="1" ht="13.5" thickTop="1" thickBot="1"/>
    <row r="24599" s="32" customFormat="1" ht="13.5" thickTop="1" thickBot="1"/>
    <row r="24600" s="32" customFormat="1" ht="13.5" thickTop="1" thickBot="1"/>
    <row r="24601" s="32" customFormat="1" ht="13.5" thickTop="1" thickBot="1"/>
    <row r="24602" s="32" customFormat="1" ht="13.5" thickTop="1" thickBot="1"/>
    <row r="24603" s="32" customFormat="1" ht="13.5" thickTop="1" thickBot="1"/>
    <row r="24604" s="32" customFormat="1" ht="13.5" thickTop="1" thickBot="1"/>
    <row r="24605" s="32" customFormat="1" ht="13.5" thickTop="1" thickBot="1"/>
    <row r="24606" s="32" customFormat="1" ht="13.5" thickTop="1" thickBot="1"/>
    <row r="24607" s="32" customFormat="1" ht="13.5" thickTop="1" thickBot="1"/>
    <row r="24608" s="32" customFormat="1" ht="13.5" thickTop="1" thickBot="1"/>
    <row r="24609" s="32" customFormat="1" ht="13.5" thickTop="1" thickBot="1"/>
    <row r="24610" s="32" customFormat="1" ht="13.5" thickTop="1" thickBot="1"/>
    <row r="24611" s="32" customFormat="1" ht="13.5" thickTop="1" thickBot="1"/>
    <row r="24612" s="32" customFormat="1" ht="13.5" thickTop="1" thickBot="1"/>
    <row r="24613" s="32" customFormat="1" ht="13.5" thickTop="1" thickBot="1"/>
    <row r="24614" s="32" customFormat="1" ht="13.5" thickTop="1" thickBot="1"/>
    <row r="24615" s="32" customFormat="1" ht="13.5" thickTop="1" thickBot="1"/>
    <row r="24616" s="32" customFormat="1" ht="13.5" thickTop="1" thickBot="1"/>
    <row r="24617" s="32" customFormat="1" ht="13.5" thickTop="1" thickBot="1"/>
    <row r="24618" s="32" customFormat="1" ht="13.5" thickTop="1" thickBot="1"/>
    <row r="24619" s="32" customFormat="1" ht="13.5" thickTop="1" thickBot="1"/>
    <row r="24620" s="32" customFormat="1" ht="13.5" thickTop="1" thickBot="1"/>
    <row r="24621" s="32" customFormat="1" ht="13.5" thickTop="1" thickBot="1"/>
    <row r="24622" s="32" customFormat="1" ht="13.5" thickTop="1" thickBot="1"/>
    <row r="24623" s="32" customFormat="1" ht="13.5" thickTop="1" thickBot="1"/>
    <row r="24624" s="32" customFormat="1" ht="13.5" thickTop="1" thickBot="1"/>
    <row r="24625" s="32" customFormat="1" ht="13.5" thickTop="1" thickBot="1"/>
    <row r="24626" s="32" customFormat="1" ht="13.5" thickTop="1" thickBot="1"/>
    <row r="24627" s="32" customFormat="1" ht="13.5" thickTop="1" thickBot="1"/>
    <row r="24628" s="32" customFormat="1" ht="13.5" thickTop="1" thickBot="1"/>
    <row r="24629" s="32" customFormat="1" ht="13.5" thickTop="1" thickBot="1"/>
    <row r="24630" s="32" customFormat="1" ht="13.5" thickTop="1" thickBot="1"/>
    <row r="24631" s="32" customFormat="1" ht="13.5" thickTop="1" thickBot="1"/>
    <row r="24632" s="32" customFormat="1" ht="13.5" thickTop="1" thickBot="1"/>
    <row r="24633" s="32" customFormat="1" ht="13.5" thickTop="1" thickBot="1"/>
    <row r="24634" s="32" customFormat="1" ht="13.5" thickTop="1" thickBot="1"/>
    <row r="24635" s="32" customFormat="1" ht="13.5" thickTop="1" thickBot="1"/>
    <row r="24636" s="32" customFormat="1" ht="13.5" thickTop="1" thickBot="1"/>
    <row r="24637" s="32" customFormat="1" ht="13.5" thickTop="1" thickBot="1"/>
    <row r="24638" s="32" customFormat="1" ht="13" thickTop="1"/>
    <row r="24639" s="32" customFormat="1"/>
    <row r="24640" s="32" customFormat="1"/>
    <row r="24641" s="32" customFormat="1"/>
    <row r="24642" s="32" customFormat="1"/>
    <row r="24643" s="32" customFormat="1"/>
    <row r="24644" s="32" customFormat="1"/>
    <row r="24645" s="32" customFormat="1"/>
    <row r="24646" s="32" customFormat="1"/>
    <row r="24647" s="32" customFormat="1"/>
    <row r="24648" s="32" customFormat="1"/>
    <row r="24649" s="32" customFormat="1"/>
    <row r="24650" s="32" customFormat="1"/>
    <row r="24651" s="32" customFormat="1" ht="13" thickBot="1"/>
    <row r="24652" s="32" customFormat="1" ht="13.5" thickTop="1" thickBot="1"/>
    <row r="24653" s="32" customFormat="1" ht="13.5" thickTop="1" thickBot="1"/>
    <row r="24654" s="32" customFormat="1" ht="13.5" thickTop="1" thickBot="1"/>
    <row r="24655" s="32" customFormat="1" ht="13.5" thickTop="1" thickBot="1"/>
    <row r="24656" s="32" customFormat="1" ht="13.5" thickTop="1" thickBot="1"/>
    <row r="24657" s="32" customFormat="1" ht="13.5" thickTop="1" thickBot="1"/>
    <row r="24658" s="32" customFormat="1" ht="13.5" thickTop="1" thickBot="1"/>
    <row r="24659" s="32" customFormat="1" ht="13.5" thickTop="1" thickBot="1"/>
    <row r="24660" s="32" customFormat="1" ht="13.5" thickTop="1" thickBot="1"/>
    <row r="24661" s="32" customFormat="1" ht="13.5" thickTop="1" thickBot="1"/>
    <row r="24662" s="32" customFormat="1" ht="13.5" thickTop="1" thickBot="1"/>
    <row r="24663" s="32" customFormat="1" ht="13.5" thickTop="1" thickBot="1"/>
    <row r="24664" s="32" customFormat="1" ht="13.5" thickTop="1" thickBot="1"/>
    <row r="24665" s="32" customFormat="1" ht="13.5" thickTop="1" thickBot="1"/>
    <row r="24666" s="32" customFormat="1" ht="13.5" thickTop="1" thickBot="1"/>
    <row r="24667" s="32" customFormat="1" ht="13.5" thickTop="1" thickBot="1"/>
    <row r="24668" s="32" customFormat="1" ht="13.5" thickTop="1" thickBot="1"/>
    <row r="24669" s="32" customFormat="1" ht="13.5" thickTop="1" thickBot="1"/>
    <row r="24670" s="32" customFormat="1" ht="13.5" thickTop="1" thickBot="1"/>
    <row r="24671" s="32" customFormat="1" ht="13.5" thickTop="1" thickBot="1"/>
    <row r="24672" s="32" customFormat="1" ht="13.5" thickTop="1" thickBot="1"/>
    <row r="24673" s="32" customFormat="1" ht="13.5" thickTop="1" thickBot="1"/>
    <row r="24674" s="32" customFormat="1" ht="13.5" thickTop="1" thickBot="1"/>
    <row r="24675" s="32" customFormat="1" ht="13.5" thickTop="1" thickBot="1"/>
    <row r="24676" s="32" customFormat="1" ht="13.5" thickTop="1" thickBot="1"/>
    <row r="24677" s="32" customFormat="1" ht="13.5" thickTop="1" thickBot="1"/>
    <row r="24678" s="32" customFormat="1" ht="13.5" thickTop="1" thickBot="1"/>
    <row r="24679" s="32" customFormat="1" ht="13.5" thickTop="1" thickBot="1"/>
    <row r="24680" s="32" customFormat="1" ht="13.5" thickTop="1" thickBot="1"/>
    <row r="24681" s="32" customFormat="1" ht="13.5" thickTop="1" thickBot="1"/>
    <row r="24682" s="32" customFormat="1" ht="13.5" thickTop="1" thickBot="1"/>
    <row r="24683" s="32" customFormat="1" ht="13.5" thickTop="1" thickBot="1"/>
    <row r="24684" s="32" customFormat="1" ht="13.5" thickTop="1" thickBot="1"/>
    <row r="24685" s="32" customFormat="1" ht="13.5" thickTop="1" thickBot="1"/>
    <row r="24686" s="32" customFormat="1" ht="13.5" thickTop="1" thickBot="1"/>
    <row r="24687" s="32" customFormat="1" ht="13.5" thickTop="1" thickBot="1"/>
    <row r="24688" s="32" customFormat="1" ht="13.5" thickTop="1" thickBot="1"/>
    <row r="24689" s="32" customFormat="1" ht="13.5" thickTop="1" thickBot="1"/>
    <row r="24690" s="32" customFormat="1" ht="13.5" thickTop="1" thickBot="1"/>
    <row r="24691" s="32" customFormat="1" ht="13.5" thickTop="1" thickBot="1"/>
    <row r="24692" s="32" customFormat="1" ht="13.5" thickTop="1" thickBot="1"/>
    <row r="24693" s="32" customFormat="1" ht="13.5" thickTop="1" thickBot="1"/>
    <row r="24694" s="32" customFormat="1" ht="13.5" thickTop="1" thickBot="1"/>
    <row r="24695" s="32" customFormat="1" ht="13.5" thickTop="1" thickBot="1"/>
    <row r="24696" s="32" customFormat="1" ht="13.5" thickTop="1" thickBot="1"/>
    <row r="24697" s="32" customFormat="1" ht="13.5" thickTop="1" thickBot="1"/>
    <row r="24698" s="32" customFormat="1" ht="13.5" thickTop="1" thickBot="1"/>
    <row r="24699" s="32" customFormat="1" ht="13.5" thickTop="1" thickBot="1"/>
    <row r="24700" s="32" customFormat="1" ht="13.5" thickTop="1" thickBot="1"/>
    <row r="24701" s="32" customFormat="1" ht="13.5" thickTop="1" thickBot="1"/>
    <row r="24702" s="32" customFormat="1" ht="13.5" thickTop="1" thickBot="1"/>
    <row r="24703" s="32" customFormat="1" ht="13.5" thickTop="1" thickBot="1"/>
    <row r="24704" s="32" customFormat="1" ht="13.5" thickTop="1" thickBot="1"/>
    <row r="24705" s="32" customFormat="1" ht="13.5" thickTop="1" thickBot="1"/>
    <row r="24706" s="32" customFormat="1" ht="13.5" thickTop="1" thickBot="1"/>
    <row r="24707" s="32" customFormat="1" ht="13.5" thickTop="1" thickBot="1"/>
    <row r="24708" s="32" customFormat="1" ht="13" thickTop="1"/>
    <row r="24709" s="32" customFormat="1"/>
    <row r="24710" s="32" customFormat="1"/>
    <row r="24711" s="32" customFormat="1"/>
    <row r="24712" s="32" customFormat="1"/>
    <row r="24713" s="32" customFormat="1"/>
    <row r="24714" s="32" customFormat="1"/>
    <row r="24715" s="32" customFormat="1"/>
    <row r="24716" s="32" customFormat="1"/>
    <row r="24717" s="32" customFormat="1"/>
    <row r="24718" s="32" customFormat="1"/>
    <row r="24719" s="32" customFormat="1"/>
    <row r="24720" s="32" customFormat="1"/>
    <row r="24721" s="32" customFormat="1" ht="13" thickBot="1"/>
    <row r="24722" s="32" customFormat="1" ht="13.5" thickTop="1" thickBot="1"/>
    <row r="24723" s="32" customFormat="1" ht="13.5" thickTop="1" thickBot="1"/>
    <row r="24724" s="32" customFormat="1" ht="13.5" thickTop="1" thickBot="1"/>
    <row r="24725" s="32" customFormat="1" ht="13.5" thickTop="1" thickBot="1"/>
    <row r="24726" s="32" customFormat="1" ht="13.5" thickTop="1" thickBot="1"/>
    <row r="24727" s="32" customFormat="1" ht="13.5" thickTop="1" thickBot="1"/>
    <row r="24728" s="32" customFormat="1" ht="13.5" thickTop="1" thickBot="1"/>
    <row r="24729" s="32" customFormat="1" ht="13.5" thickTop="1" thickBot="1"/>
    <row r="24730" s="32" customFormat="1" ht="13.5" thickTop="1" thickBot="1"/>
    <row r="24731" s="32" customFormat="1" ht="13.5" thickTop="1" thickBot="1"/>
    <row r="24732" s="32" customFormat="1" ht="13.5" thickTop="1" thickBot="1"/>
    <row r="24733" s="32" customFormat="1" ht="13.5" thickTop="1" thickBot="1"/>
    <row r="24734" s="32" customFormat="1" ht="13.5" thickTop="1" thickBot="1"/>
    <row r="24735" s="32" customFormat="1" ht="13.5" thickTop="1" thickBot="1"/>
    <row r="24736" s="32" customFormat="1" ht="13.5" thickTop="1" thickBot="1"/>
    <row r="24737" s="32" customFormat="1" ht="13.5" thickTop="1" thickBot="1"/>
    <row r="24738" s="32" customFormat="1" ht="13.5" thickTop="1" thickBot="1"/>
    <row r="24739" s="32" customFormat="1" ht="13.5" thickTop="1" thickBot="1"/>
    <row r="24740" s="32" customFormat="1" ht="13.5" thickTop="1" thickBot="1"/>
    <row r="24741" s="32" customFormat="1" ht="13.5" thickTop="1" thickBot="1"/>
    <row r="24742" s="32" customFormat="1" ht="13.5" thickTop="1" thickBot="1"/>
    <row r="24743" s="32" customFormat="1" ht="13.5" thickTop="1" thickBot="1"/>
    <row r="24744" s="32" customFormat="1" ht="13.5" thickTop="1" thickBot="1"/>
    <row r="24745" s="32" customFormat="1" ht="13.5" thickTop="1" thickBot="1"/>
    <row r="24746" s="32" customFormat="1" ht="13.5" thickTop="1" thickBot="1"/>
    <row r="24747" s="32" customFormat="1" ht="13.5" thickTop="1" thickBot="1"/>
    <row r="24748" s="32" customFormat="1" ht="13.5" thickTop="1" thickBot="1"/>
    <row r="24749" s="32" customFormat="1" ht="13.5" thickTop="1" thickBot="1"/>
    <row r="24750" s="32" customFormat="1" ht="13.5" thickTop="1" thickBot="1"/>
    <row r="24751" s="32" customFormat="1" ht="13.5" thickTop="1" thickBot="1"/>
    <row r="24752" s="32" customFormat="1" ht="13.5" thickTop="1" thickBot="1"/>
    <row r="24753" s="32" customFormat="1" ht="13.5" thickTop="1" thickBot="1"/>
    <row r="24754" s="32" customFormat="1" ht="13.5" thickTop="1" thickBot="1"/>
    <row r="24755" s="32" customFormat="1" ht="13.5" thickTop="1" thickBot="1"/>
    <row r="24756" s="32" customFormat="1" ht="13.5" thickTop="1" thickBot="1"/>
    <row r="24757" s="32" customFormat="1" ht="13.5" thickTop="1" thickBot="1"/>
    <row r="24758" s="32" customFormat="1" ht="13.5" thickTop="1" thickBot="1"/>
    <row r="24759" s="32" customFormat="1" ht="13.5" thickTop="1" thickBot="1"/>
    <row r="24760" s="32" customFormat="1" ht="13.5" thickTop="1" thickBot="1"/>
    <row r="24761" s="32" customFormat="1" ht="13.5" thickTop="1" thickBot="1"/>
    <row r="24762" s="32" customFormat="1" ht="13.5" thickTop="1" thickBot="1"/>
    <row r="24763" s="32" customFormat="1" ht="13.5" thickTop="1" thickBot="1"/>
    <row r="24764" s="32" customFormat="1" ht="13.5" thickTop="1" thickBot="1"/>
    <row r="24765" s="32" customFormat="1" ht="13.5" thickTop="1" thickBot="1"/>
    <row r="24766" s="32" customFormat="1" ht="13.5" thickTop="1" thickBot="1"/>
    <row r="24767" s="32" customFormat="1" ht="13.5" thickTop="1" thickBot="1"/>
    <row r="24768" s="32" customFormat="1" ht="13.5" thickTop="1" thickBot="1"/>
    <row r="24769" s="32" customFormat="1" ht="13.5" thickTop="1" thickBot="1"/>
    <row r="24770" s="32" customFormat="1" ht="13.5" thickTop="1" thickBot="1"/>
    <row r="24771" s="32" customFormat="1" ht="13.5" thickTop="1" thickBot="1"/>
    <row r="24772" s="32" customFormat="1" ht="13.5" thickTop="1" thickBot="1"/>
    <row r="24773" s="32" customFormat="1" ht="13.5" thickTop="1" thickBot="1"/>
    <row r="24774" s="32" customFormat="1" ht="13.5" thickTop="1" thickBot="1"/>
    <row r="24775" s="32" customFormat="1" ht="13.5" thickTop="1" thickBot="1"/>
    <row r="24776" s="32" customFormat="1" ht="13.5" thickTop="1" thickBot="1"/>
    <row r="24777" s="32" customFormat="1" ht="13.5" thickTop="1" thickBot="1"/>
    <row r="24778" s="32" customFormat="1" ht="13" thickTop="1"/>
    <row r="24779" s="32" customFormat="1"/>
    <row r="24780" s="32" customFormat="1"/>
    <row r="24781" s="32" customFormat="1"/>
    <row r="24782" s="32" customFormat="1"/>
    <row r="24783" s="32" customFormat="1"/>
    <row r="24784" s="32" customFormat="1"/>
    <row r="24785" s="32" customFormat="1"/>
    <row r="24786" s="32" customFormat="1"/>
    <row r="24787" s="32" customFormat="1"/>
    <row r="24788" s="32" customFormat="1"/>
    <row r="24789" s="32" customFormat="1"/>
    <row r="24790" s="32" customFormat="1"/>
    <row r="24791" s="32" customFormat="1" ht="13" thickBot="1"/>
    <row r="24792" s="32" customFormat="1" ht="13.5" thickTop="1" thickBot="1"/>
    <row r="24793" s="32" customFormat="1" ht="13.5" thickTop="1" thickBot="1"/>
    <row r="24794" s="32" customFormat="1" ht="13.5" thickTop="1" thickBot="1"/>
    <row r="24795" s="32" customFormat="1" ht="13.5" thickTop="1" thickBot="1"/>
    <row r="24796" s="32" customFormat="1" ht="13.5" thickTop="1" thickBot="1"/>
    <row r="24797" s="32" customFormat="1" ht="13.5" thickTop="1" thickBot="1"/>
    <row r="24798" s="32" customFormat="1" ht="13.5" thickTop="1" thickBot="1"/>
    <row r="24799" s="32" customFormat="1" ht="13.5" thickTop="1" thickBot="1"/>
    <row r="24800" s="32" customFormat="1" ht="13.5" thickTop="1" thickBot="1"/>
    <row r="24801" s="32" customFormat="1" ht="13.5" thickTop="1" thickBot="1"/>
    <row r="24802" s="32" customFormat="1" ht="13.5" thickTop="1" thickBot="1"/>
    <row r="24803" s="32" customFormat="1" ht="13.5" thickTop="1" thickBot="1"/>
    <row r="24804" s="32" customFormat="1" ht="13.5" thickTop="1" thickBot="1"/>
    <row r="24805" s="32" customFormat="1" ht="13.5" thickTop="1" thickBot="1"/>
    <row r="24806" s="32" customFormat="1" ht="13.5" thickTop="1" thickBot="1"/>
    <row r="24807" s="32" customFormat="1" ht="13.5" thickTop="1" thickBot="1"/>
    <row r="24808" s="32" customFormat="1" ht="13.5" thickTop="1" thickBot="1"/>
    <row r="24809" s="32" customFormat="1" ht="13.5" thickTop="1" thickBot="1"/>
    <row r="24810" s="32" customFormat="1" ht="13.5" thickTop="1" thickBot="1"/>
    <row r="24811" s="32" customFormat="1" ht="13.5" thickTop="1" thickBot="1"/>
    <row r="24812" s="32" customFormat="1" ht="13.5" thickTop="1" thickBot="1"/>
    <row r="24813" s="32" customFormat="1" ht="13.5" thickTop="1" thickBot="1"/>
    <row r="24814" s="32" customFormat="1" ht="13.5" thickTop="1" thickBot="1"/>
    <row r="24815" s="32" customFormat="1" ht="13.5" thickTop="1" thickBot="1"/>
    <row r="24816" s="32" customFormat="1" ht="13.5" thickTop="1" thickBot="1"/>
    <row r="24817" s="32" customFormat="1" ht="13.5" thickTop="1" thickBot="1"/>
    <row r="24818" s="32" customFormat="1" ht="13.5" thickTop="1" thickBot="1"/>
    <row r="24819" s="32" customFormat="1" ht="13.5" thickTop="1" thickBot="1"/>
    <row r="24820" s="32" customFormat="1" ht="13.5" thickTop="1" thickBot="1"/>
    <row r="24821" s="32" customFormat="1" ht="13.5" thickTop="1" thickBot="1"/>
    <row r="24822" s="32" customFormat="1" ht="13.5" thickTop="1" thickBot="1"/>
    <row r="24823" s="32" customFormat="1" ht="13.5" thickTop="1" thickBot="1"/>
    <row r="24824" s="32" customFormat="1" ht="13.5" thickTop="1" thickBot="1"/>
    <row r="24825" s="32" customFormat="1" ht="13.5" thickTop="1" thickBot="1"/>
    <row r="24826" s="32" customFormat="1" ht="13.5" thickTop="1" thickBot="1"/>
    <row r="24827" s="32" customFormat="1" ht="13.5" thickTop="1" thickBot="1"/>
    <row r="24828" s="32" customFormat="1" ht="13.5" thickTop="1" thickBot="1"/>
    <row r="24829" s="32" customFormat="1" ht="13.5" thickTop="1" thickBot="1"/>
    <row r="24830" s="32" customFormat="1" ht="13.5" thickTop="1" thickBot="1"/>
    <row r="24831" s="32" customFormat="1" ht="13.5" thickTop="1" thickBot="1"/>
    <row r="24832" s="32" customFormat="1" ht="13.5" thickTop="1" thickBot="1"/>
    <row r="24833" s="32" customFormat="1" ht="13.5" thickTop="1" thickBot="1"/>
    <row r="24834" s="32" customFormat="1" ht="13.5" thickTop="1" thickBot="1"/>
    <row r="24835" s="32" customFormat="1" ht="13.5" thickTop="1" thickBot="1"/>
    <row r="24836" s="32" customFormat="1" ht="13.5" thickTop="1" thickBot="1"/>
    <row r="24837" s="32" customFormat="1" ht="13.5" thickTop="1" thickBot="1"/>
    <row r="24838" s="32" customFormat="1" ht="13.5" thickTop="1" thickBot="1"/>
    <row r="24839" s="32" customFormat="1" ht="13.5" thickTop="1" thickBot="1"/>
    <row r="24840" s="32" customFormat="1" ht="13.5" thickTop="1" thickBot="1"/>
    <row r="24841" s="32" customFormat="1" ht="13.5" thickTop="1" thickBot="1"/>
    <row r="24842" s="32" customFormat="1" ht="13.5" thickTop="1" thickBot="1"/>
    <row r="24843" s="32" customFormat="1" ht="13.5" thickTop="1" thickBot="1"/>
    <row r="24844" s="32" customFormat="1" ht="13.5" thickTop="1" thickBot="1"/>
    <row r="24845" s="32" customFormat="1" ht="13.5" thickTop="1" thickBot="1"/>
    <row r="24846" s="32" customFormat="1" ht="13.5" thickTop="1" thickBot="1"/>
    <row r="24847" s="32" customFormat="1" ht="13.5" thickTop="1" thickBot="1"/>
    <row r="24848" s="32" customFormat="1" ht="13" thickTop="1"/>
    <row r="24849" s="32" customFormat="1"/>
    <row r="24850" s="32" customFormat="1"/>
    <row r="24851" s="32" customFormat="1"/>
    <row r="24852" s="32" customFormat="1"/>
    <row r="24853" s="32" customFormat="1"/>
    <row r="24854" s="32" customFormat="1"/>
    <row r="24855" s="32" customFormat="1"/>
    <row r="24856" s="32" customFormat="1"/>
    <row r="24857" s="32" customFormat="1"/>
    <row r="24858" s="32" customFormat="1"/>
    <row r="24859" s="32" customFormat="1"/>
    <row r="24860" s="32" customFormat="1"/>
    <row r="24861" s="32" customFormat="1" ht="13" thickBot="1"/>
    <row r="24862" s="32" customFormat="1" ht="13.5" thickTop="1" thickBot="1"/>
    <row r="24863" s="32" customFormat="1" ht="13.5" thickTop="1" thickBot="1"/>
    <row r="24864" s="32" customFormat="1" ht="13.5" thickTop="1" thickBot="1"/>
    <row r="24865" s="32" customFormat="1" ht="13.5" thickTop="1" thickBot="1"/>
    <row r="24866" s="32" customFormat="1" ht="13.5" thickTop="1" thickBot="1"/>
    <row r="24867" s="32" customFormat="1" ht="13.5" thickTop="1" thickBot="1"/>
    <row r="24868" s="32" customFormat="1" ht="13.5" thickTop="1" thickBot="1"/>
    <row r="24869" s="32" customFormat="1" ht="13.5" thickTop="1" thickBot="1"/>
    <row r="24870" s="32" customFormat="1" ht="13.5" thickTop="1" thickBot="1"/>
    <row r="24871" s="32" customFormat="1" ht="13.5" thickTop="1" thickBot="1"/>
    <row r="24872" s="32" customFormat="1" ht="13.5" thickTop="1" thickBot="1"/>
    <row r="24873" s="32" customFormat="1" ht="13.5" thickTop="1" thickBot="1"/>
    <row r="24874" s="32" customFormat="1" ht="13.5" thickTop="1" thickBot="1"/>
    <row r="24875" s="32" customFormat="1" ht="13.5" thickTop="1" thickBot="1"/>
    <row r="24876" s="32" customFormat="1" ht="13.5" thickTop="1" thickBot="1"/>
    <row r="24877" s="32" customFormat="1" ht="13.5" thickTop="1" thickBot="1"/>
    <row r="24878" s="32" customFormat="1" ht="13.5" thickTop="1" thickBot="1"/>
    <row r="24879" s="32" customFormat="1" ht="13.5" thickTop="1" thickBot="1"/>
    <row r="24880" s="32" customFormat="1" ht="13.5" thickTop="1" thickBot="1"/>
    <row r="24881" s="32" customFormat="1" ht="13.5" thickTop="1" thickBot="1"/>
    <row r="24882" s="32" customFormat="1" ht="13.5" thickTop="1" thickBot="1"/>
    <row r="24883" s="32" customFormat="1" ht="13.5" thickTop="1" thickBot="1"/>
    <row r="24884" s="32" customFormat="1" ht="13.5" thickTop="1" thickBot="1"/>
    <row r="24885" s="32" customFormat="1" ht="13.5" thickTop="1" thickBot="1"/>
    <row r="24886" s="32" customFormat="1" ht="13.5" thickTop="1" thickBot="1"/>
    <row r="24887" s="32" customFormat="1" ht="13.5" thickTop="1" thickBot="1"/>
    <row r="24888" s="32" customFormat="1" ht="13.5" thickTop="1" thickBot="1"/>
    <row r="24889" s="32" customFormat="1" ht="13.5" thickTop="1" thickBot="1"/>
    <row r="24890" s="32" customFormat="1" ht="13.5" thickTop="1" thickBot="1"/>
    <row r="24891" s="32" customFormat="1" ht="13.5" thickTop="1" thickBot="1"/>
    <row r="24892" s="32" customFormat="1" ht="13.5" thickTop="1" thickBot="1"/>
    <row r="24893" s="32" customFormat="1" ht="13.5" thickTop="1" thickBot="1"/>
    <row r="24894" s="32" customFormat="1" ht="13.5" thickTop="1" thickBot="1"/>
    <row r="24895" s="32" customFormat="1" ht="13.5" thickTop="1" thickBot="1"/>
    <row r="24896" s="32" customFormat="1" ht="13.5" thickTop="1" thickBot="1"/>
    <row r="24897" s="32" customFormat="1" ht="13.5" thickTop="1" thickBot="1"/>
    <row r="24898" s="32" customFormat="1" ht="13.5" thickTop="1" thickBot="1"/>
    <row r="24899" s="32" customFormat="1" ht="13.5" thickTop="1" thickBot="1"/>
    <row r="24900" s="32" customFormat="1" ht="13.5" thickTop="1" thickBot="1"/>
    <row r="24901" s="32" customFormat="1" ht="13.5" thickTop="1" thickBot="1"/>
    <row r="24902" s="32" customFormat="1" ht="13.5" thickTop="1" thickBot="1"/>
    <row r="24903" s="32" customFormat="1" ht="13.5" thickTop="1" thickBot="1"/>
    <row r="24904" s="32" customFormat="1" ht="13.5" thickTop="1" thickBot="1"/>
    <row r="24905" s="32" customFormat="1" ht="13.5" thickTop="1" thickBot="1"/>
    <row r="24906" s="32" customFormat="1" ht="13.5" thickTop="1" thickBot="1"/>
    <row r="24907" s="32" customFormat="1" ht="13.5" thickTop="1" thickBot="1"/>
    <row r="24908" s="32" customFormat="1" ht="13.5" thickTop="1" thickBot="1"/>
    <row r="24909" s="32" customFormat="1" ht="13.5" thickTop="1" thickBot="1"/>
    <row r="24910" s="32" customFormat="1" ht="13.5" thickTop="1" thickBot="1"/>
    <row r="24911" s="32" customFormat="1" ht="13.5" thickTop="1" thickBot="1"/>
    <row r="24912" s="32" customFormat="1" ht="13.5" thickTop="1" thickBot="1"/>
    <row r="24913" s="32" customFormat="1" ht="13.5" thickTop="1" thickBot="1"/>
    <row r="24914" s="32" customFormat="1" ht="13.5" thickTop="1" thickBot="1"/>
    <row r="24915" s="32" customFormat="1" ht="13.5" thickTop="1" thickBot="1"/>
    <row r="24916" s="32" customFormat="1" ht="13.5" thickTop="1" thickBot="1"/>
    <row r="24917" s="32" customFormat="1" ht="13.5" thickTop="1" thickBot="1"/>
    <row r="24918" s="32" customFormat="1" ht="13" thickTop="1"/>
    <row r="24919" s="32" customFormat="1"/>
    <row r="24920" s="32" customFormat="1"/>
    <row r="24921" s="32" customFormat="1"/>
    <row r="24922" s="32" customFormat="1"/>
    <row r="24923" s="32" customFormat="1"/>
    <row r="24924" s="32" customFormat="1"/>
    <row r="24925" s="32" customFormat="1"/>
    <row r="24926" s="32" customFormat="1"/>
    <row r="24927" s="32" customFormat="1"/>
    <row r="24928" s="32" customFormat="1"/>
    <row r="24929" s="32" customFormat="1"/>
    <row r="24930" s="32" customFormat="1"/>
    <row r="24931" s="32" customFormat="1" ht="13" thickBot="1"/>
    <row r="24932" s="32" customFormat="1" ht="13.5" thickTop="1" thickBot="1"/>
    <row r="24933" s="32" customFormat="1" ht="13.5" thickTop="1" thickBot="1"/>
    <row r="24934" s="32" customFormat="1" ht="13.5" thickTop="1" thickBot="1"/>
    <row r="24935" s="32" customFormat="1" ht="13.5" thickTop="1" thickBot="1"/>
    <row r="24936" s="32" customFormat="1" ht="13.5" thickTop="1" thickBot="1"/>
    <row r="24937" s="32" customFormat="1" ht="13.5" thickTop="1" thickBot="1"/>
    <row r="24938" s="32" customFormat="1" ht="13.5" thickTop="1" thickBot="1"/>
    <row r="24939" s="32" customFormat="1" ht="13.5" thickTop="1" thickBot="1"/>
    <row r="24940" s="32" customFormat="1" ht="13.5" thickTop="1" thickBot="1"/>
    <row r="24941" s="32" customFormat="1" ht="13.5" thickTop="1" thickBot="1"/>
    <row r="24942" s="32" customFormat="1" ht="13.5" thickTop="1" thickBot="1"/>
    <row r="24943" s="32" customFormat="1" ht="13.5" thickTop="1" thickBot="1"/>
    <row r="24944" s="32" customFormat="1" ht="13.5" thickTop="1" thickBot="1"/>
    <row r="24945" s="32" customFormat="1" ht="13.5" thickTop="1" thickBot="1"/>
    <row r="24946" s="32" customFormat="1" ht="13.5" thickTop="1" thickBot="1"/>
    <row r="24947" s="32" customFormat="1" ht="13.5" thickTop="1" thickBot="1"/>
    <row r="24948" s="32" customFormat="1" ht="13.5" thickTop="1" thickBot="1"/>
    <row r="24949" s="32" customFormat="1" ht="13.5" thickTop="1" thickBot="1"/>
    <row r="24950" s="32" customFormat="1" ht="13.5" thickTop="1" thickBot="1"/>
    <row r="24951" s="32" customFormat="1" ht="13.5" thickTop="1" thickBot="1"/>
    <row r="24952" s="32" customFormat="1" ht="13.5" thickTop="1" thickBot="1"/>
    <row r="24953" s="32" customFormat="1" ht="13.5" thickTop="1" thickBot="1"/>
    <row r="24954" s="32" customFormat="1" ht="13.5" thickTop="1" thickBot="1"/>
    <row r="24955" s="32" customFormat="1" ht="13.5" thickTop="1" thickBot="1"/>
    <row r="24956" s="32" customFormat="1" ht="13.5" thickTop="1" thickBot="1"/>
    <row r="24957" s="32" customFormat="1" ht="13.5" thickTop="1" thickBot="1"/>
    <row r="24958" s="32" customFormat="1" ht="13.5" thickTop="1" thickBot="1"/>
    <row r="24959" s="32" customFormat="1" ht="13.5" thickTop="1" thickBot="1"/>
    <row r="24960" s="32" customFormat="1" ht="13.5" thickTop="1" thickBot="1"/>
    <row r="24961" s="32" customFormat="1" ht="13.5" thickTop="1" thickBot="1"/>
    <row r="24962" s="32" customFormat="1" ht="13.5" thickTop="1" thickBot="1"/>
    <row r="24963" s="32" customFormat="1" ht="13.5" thickTop="1" thickBot="1"/>
    <row r="24964" s="32" customFormat="1" ht="13.5" thickTop="1" thickBot="1"/>
    <row r="24965" s="32" customFormat="1" ht="13.5" thickTop="1" thickBot="1"/>
    <row r="24966" s="32" customFormat="1" ht="13.5" thickTop="1" thickBot="1"/>
    <row r="24967" s="32" customFormat="1" ht="13.5" thickTop="1" thickBot="1"/>
    <row r="24968" s="32" customFormat="1" ht="13.5" thickTop="1" thickBot="1"/>
    <row r="24969" s="32" customFormat="1" ht="13.5" thickTop="1" thickBot="1"/>
    <row r="24970" s="32" customFormat="1" ht="13.5" thickTop="1" thickBot="1"/>
    <row r="24971" s="32" customFormat="1" ht="13.5" thickTop="1" thickBot="1"/>
    <row r="24972" s="32" customFormat="1" ht="13.5" thickTop="1" thickBot="1"/>
    <row r="24973" s="32" customFormat="1" ht="13.5" thickTop="1" thickBot="1"/>
    <row r="24974" s="32" customFormat="1" ht="13.5" thickTop="1" thickBot="1"/>
    <row r="24975" s="32" customFormat="1" ht="13.5" thickTop="1" thickBot="1"/>
    <row r="24976" s="32" customFormat="1" ht="13.5" thickTop="1" thickBot="1"/>
    <row r="24977" s="32" customFormat="1" ht="13.5" thickTop="1" thickBot="1"/>
    <row r="24978" s="32" customFormat="1" ht="13.5" thickTop="1" thickBot="1"/>
    <row r="24979" s="32" customFormat="1" ht="13.5" thickTop="1" thickBot="1"/>
    <row r="24980" s="32" customFormat="1" ht="13.5" thickTop="1" thickBot="1"/>
    <row r="24981" s="32" customFormat="1" ht="13.5" thickTop="1" thickBot="1"/>
    <row r="24982" s="32" customFormat="1" ht="13.5" thickTop="1" thickBot="1"/>
    <row r="24983" s="32" customFormat="1" ht="13.5" thickTop="1" thickBot="1"/>
    <row r="24984" s="32" customFormat="1" ht="13.5" thickTop="1" thickBot="1"/>
    <row r="24985" s="32" customFormat="1" ht="13.5" thickTop="1" thickBot="1"/>
    <row r="24986" s="32" customFormat="1" ht="13.5" thickTop="1" thickBot="1"/>
    <row r="24987" s="32" customFormat="1" ht="13.5" thickTop="1" thickBot="1"/>
    <row r="24988" s="32" customFormat="1" ht="13" thickTop="1"/>
    <row r="24989" s="32" customFormat="1"/>
    <row r="24990" s="32" customFormat="1"/>
    <row r="24991" s="32" customFormat="1"/>
    <row r="24992" s="32" customFormat="1"/>
    <row r="24993" s="32" customFormat="1"/>
    <row r="24994" s="32" customFormat="1"/>
    <row r="24995" s="32" customFormat="1"/>
    <row r="24996" s="32" customFormat="1"/>
    <row r="24997" s="32" customFormat="1"/>
    <row r="24998" s="32" customFormat="1"/>
    <row r="24999" s="32" customFormat="1"/>
    <row r="25000" s="32" customFormat="1"/>
    <row r="25001" s="32" customFormat="1" ht="13" thickBot="1"/>
    <row r="25002" s="32" customFormat="1" ht="13.5" thickTop="1" thickBot="1"/>
    <row r="25003" s="32" customFormat="1" ht="13.5" thickTop="1" thickBot="1"/>
    <row r="25004" s="32" customFormat="1" ht="13.5" thickTop="1" thickBot="1"/>
    <row r="25005" s="32" customFormat="1" ht="13.5" thickTop="1" thickBot="1"/>
    <row r="25006" s="32" customFormat="1" ht="13.5" thickTop="1" thickBot="1"/>
    <row r="25007" s="32" customFormat="1" ht="13.5" thickTop="1" thickBot="1"/>
    <row r="25008" s="32" customFormat="1" ht="13.5" thickTop="1" thickBot="1"/>
    <row r="25009" s="32" customFormat="1" ht="13.5" thickTop="1" thickBot="1"/>
    <row r="25010" s="32" customFormat="1" ht="13.5" thickTop="1" thickBot="1"/>
    <row r="25011" s="32" customFormat="1" ht="13.5" thickTop="1" thickBot="1"/>
    <row r="25012" s="32" customFormat="1" ht="13.5" thickTop="1" thickBot="1"/>
    <row r="25013" s="32" customFormat="1" ht="13.5" thickTop="1" thickBot="1"/>
    <row r="25014" s="32" customFormat="1" ht="13.5" thickTop="1" thickBot="1"/>
    <row r="25015" s="32" customFormat="1" ht="13.5" thickTop="1" thickBot="1"/>
    <row r="25016" s="32" customFormat="1" ht="13.5" thickTop="1" thickBot="1"/>
    <row r="25017" s="32" customFormat="1" ht="13.5" thickTop="1" thickBot="1"/>
    <row r="25018" s="32" customFormat="1" ht="13.5" thickTop="1" thickBot="1"/>
    <row r="25019" s="32" customFormat="1" ht="13.5" thickTop="1" thickBot="1"/>
    <row r="25020" s="32" customFormat="1" ht="13.5" thickTop="1" thickBot="1"/>
    <row r="25021" s="32" customFormat="1" ht="13.5" thickTop="1" thickBot="1"/>
    <row r="25022" s="32" customFormat="1" ht="13.5" thickTop="1" thickBot="1"/>
    <row r="25023" s="32" customFormat="1" ht="13.5" thickTop="1" thickBot="1"/>
    <row r="25024" s="32" customFormat="1" ht="13.5" thickTop="1" thickBot="1"/>
    <row r="25025" s="32" customFormat="1" ht="13.5" thickTop="1" thickBot="1"/>
    <row r="25026" s="32" customFormat="1" ht="13.5" thickTop="1" thickBot="1"/>
    <row r="25027" s="32" customFormat="1" ht="13.5" thickTop="1" thickBot="1"/>
    <row r="25028" s="32" customFormat="1" ht="13.5" thickTop="1" thickBot="1"/>
    <row r="25029" s="32" customFormat="1" ht="13.5" thickTop="1" thickBot="1"/>
    <row r="25030" s="32" customFormat="1" ht="13.5" thickTop="1" thickBot="1"/>
    <row r="25031" s="32" customFormat="1" ht="13.5" thickTop="1" thickBot="1"/>
    <row r="25032" s="32" customFormat="1" ht="13.5" thickTop="1" thickBot="1"/>
    <row r="25033" s="32" customFormat="1" ht="13.5" thickTop="1" thickBot="1"/>
    <row r="25034" s="32" customFormat="1" ht="13.5" thickTop="1" thickBot="1"/>
    <row r="25035" s="32" customFormat="1" ht="13.5" thickTop="1" thickBot="1"/>
    <row r="25036" s="32" customFormat="1" ht="13.5" thickTop="1" thickBot="1"/>
    <row r="25037" s="32" customFormat="1" ht="13.5" thickTop="1" thickBot="1"/>
    <row r="25038" s="32" customFormat="1" ht="13.5" thickTop="1" thickBot="1"/>
    <row r="25039" s="32" customFormat="1" ht="13.5" thickTop="1" thickBot="1"/>
    <row r="25040" s="32" customFormat="1" ht="13.5" thickTop="1" thickBot="1"/>
    <row r="25041" s="32" customFormat="1" ht="13.5" thickTop="1" thickBot="1"/>
    <row r="25042" s="32" customFormat="1" ht="13.5" thickTop="1" thickBot="1"/>
    <row r="25043" s="32" customFormat="1" ht="13.5" thickTop="1" thickBot="1"/>
    <row r="25044" s="32" customFormat="1" ht="13.5" thickTop="1" thickBot="1"/>
    <row r="25045" s="32" customFormat="1" ht="13.5" thickTop="1" thickBot="1"/>
    <row r="25046" s="32" customFormat="1" ht="13.5" thickTop="1" thickBot="1"/>
    <row r="25047" s="32" customFormat="1" ht="13.5" thickTop="1" thickBot="1"/>
    <row r="25048" s="32" customFormat="1" ht="13.5" thickTop="1" thickBot="1"/>
    <row r="25049" s="32" customFormat="1" ht="13.5" thickTop="1" thickBot="1"/>
    <row r="25050" s="32" customFormat="1" ht="13.5" thickTop="1" thickBot="1"/>
    <row r="25051" s="32" customFormat="1" ht="13.5" thickTop="1" thickBot="1"/>
    <row r="25052" s="32" customFormat="1" ht="13.5" thickTop="1" thickBot="1"/>
    <row r="25053" s="32" customFormat="1" ht="13.5" thickTop="1" thickBot="1"/>
    <row r="25054" s="32" customFormat="1" ht="13.5" thickTop="1" thickBot="1"/>
    <row r="25055" s="32" customFormat="1" ht="13.5" thickTop="1" thickBot="1"/>
    <row r="25056" s="32" customFormat="1" ht="13.5" thickTop="1" thickBot="1"/>
    <row r="25057" s="32" customFormat="1" ht="13.5" thickTop="1" thickBot="1"/>
    <row r="25058" s="32" customFormat="1" ht="13" thickTop="1"/>
    <row r="25059" s="32" customFormat="1"/>
    <row r="25060" s="32" customFormat="1"/>
    <row r="25061" s="32" customFormat="1"/>
    <row r="25062" s="32" customFormat="1"/>
    <row r="25063" s="32" customFormat="1"/>
    <row r="25064" s="32" customFormat="1"/>
    <row r="25065" s="32" customFormat="1"/>
    <row r="25066" s="32" customFormat="1"/>
    <row r="25067" s="32" customFormat="1"/>
    <row r="25068" s="32" customFormat="1"/>
    <row r="25069" s="32" customFormat="1"/>
    <row r="25070" s="32" customFormat="1"/>
    <row r="25071" s="32" customFormat="1" ht="13" thickBot="1"/>
    <row r="25072" s="32" customFormat="1" ht="13.5" thickTop="1" thickBot="1"/>
    <row r="25073" s="32" customFormat="1" ht="13.5" thickTop="1" thickBot="1"/>
    <row r="25074" s="32" customFormat="1" ht="13.5" thickTop="1" thickBot="1"/>
    <row r="25075" s="32" customFormat="1" ht="13.5" thickTop="1" thickBot="1"/>
    <row r="25076" s="32" customFormat="1" ht="13.5" thickTop="1" thickBot="1"/>
    <row r="25077" s="32" customFormat="1" ht="13.5" thickTop="1" thickBot="1"/>
    <row r="25078" s="32" customFormat="1" ht="13.5" thickTop="1" thickBot="1"/>
    <row r="25079" s="32" customFormat="1" ht="13.5" thickTop="1" thickBot="1"/>
    <row r="25080" s="32" customFormat="1" ht="13.5" thickTop="1" thickBot="1"/>
    <row r="25081" s="32" customFormat="1" ht="13.5" thickTop="1" thickBot="1"/>
    <row r="25082" s="32" customFormat="1" ht="13.5" thickTop="1" thickBot="1"/>
    <row r="25083" s="32" customFormat="1" ht="13.5" thickTop="1" thickBot="1"/>
    <row r="25084" s="32" customFormat="1" ht="13.5" thickTop="1" thickBot="1"/>
    <row r="25085" s="32" customFormat="1" ht="13.5" thickTop="1" thickBot="1"/>
    <row r="25086" s="32" customFormat="1" ht="13.5" thickTop="1" thickBot="1"/>
    <row r="25087" s="32" customFormat="1" ht="13.5" thickTop="1" thickBot="1"/>
    <row r="25088" s="32" customFormat="1" ht="13.5" thickTop="1" thickBot="1"/>
    <row r="25089" s="32" customFormat="1" ht="13.5" thickTop="1" thickBot="1"/>
    <row r="25090" s="32" customFormat="1" ht="13.5" thickTop="1" thickBot="1"/>
    <row r="25091" s="32" customFormat="1" ht="13.5" thickTop="1" thickBot="1"/>
    <row r="25092" s="32" customFormat="1" ht="13.5" thickTop="1" thickBot="1"/>
    <row r="25093" s="32" customFormat="1" ht="13.5" thickTop="1" thickBot="1"/>
    <row r="25094" s="32" customFormat="1" ht="13.5" thickTop="1" thickBot="1"/>
    <row r="25095" s="32" customFormat="1" ht="13.5" thickTop="1" thickBot="1"/>
    <row r="25096" s="32" customFormat="1" ht="13.5" thickTop="1" thickBot="1"/>
    <row r="25097" s="32" customFormat="1" ht="13.5" thickTop="1" thickBot="1"/>
    <row r="25098" s="32" customFormat="1" ht="13.5" thickTop="1" thickBot="1"/>
    <row r="25099" s="32" customFormat="1" ht="13.5" thickTop="1" thickBot="1"/>
    <row r="25100" s="32" customFormat="1" ht="13.5" thickTop="1" thickBot="1"/>
    <row r="25101" s="32" customFormat="1" ht="13.5" thickTop="1" thickBot="1"/>
    <row r="25102" s="32" customFormat="1" ht="13.5" thickTop="1" thickBot="1"/>
    <row r="25103" s="32" customFormat="1" ht="13.5" thickTop="1" thickBot="1"/>
    <row r="25104" s="32" customFormat="1" ht="13.5" thickTop="1" thickBot="1"/>
    <row r="25105" s="32" customFormat="1" ht="13.5" thickTop="1" thickBot="1"/>
    <row r="25106" s="32" customFormat="1" ht="13.5" thickTop="1" thickBot="1"/>
    <row r="25107" s="32" customFormat="1" ht="13.5" thickTop="1" thickBot="1"/>
    <row r="25108" s="32" customFormat="1" ht="13.5" thickTop="1" thickBot="1"/>
    <row r="25109" s="32" customFormat="1" ht="13.5" thickTop="1" thickBot="1"/>
    <row r="25110" s="32" customFormat="1" ht="13.5" thickTop="1" thickBot="1"/>
    <row r="25111" s="32" customFormat="1" ht="13.5" thickTop="1" thickBot="1"/>
    <row r="25112" s="32" customFormat="1" ht="13.5" thickTop="1" thickBot="1"/>
    <row r="25113" s="32" customFormat="1" ht="13.5" thickTop="1" thickBot="1"/>
    <row r="25114" s="32" customFormat="1" ht="13.5" thickTop="1" thickBot="1"/>
    <row r="25115" s="32" customFormat="1" ht="13.5" thickTop="1" thickBot="1"/>
    <row r="25116" s="32" customFormat="1" ht="13.5" thickTop="1" thickBot="1"/>
    <row r="25117" s="32" customFormat="1" ht="13.5" thickTop="1" thickBot="1"/>
    <row r="25118" s="32" customFormat="1" ht="13.5" thickTop="1" thickBot="1"/>
    <row r="25119" s="32" customFormat="1" ht="13.5" thickTop="1" thickBot="1"/>
    <row r="25120" s="32" customFormat="1" ht="13.5" thickTop="1" thickBot="1"/>
    <row r="25121" s="32" customFormat="1" ht="13.5" thickTop="1" thickBot="1"/>
    <row r="25122" s="32" customFormat="1" ht="13.5" thickTop="1" thickBot="1"/>
    <row r="25123" s="32" customFormat="1" ht="13.5" thickTop="1" thickBot="1"/>
    <row r="25124" s="32" customFormat="1" ht="13.5" thickTop="1" thickBot="1"/>
    <row r="25125" s="32" customFormat="1" ht="13.5" thickTop="1" thickBot="1"/>
    <row r="25126" s="32" customFormat="1" ht="13.5" thickTop="1" thickBot="1"/>
    <row r="25127" s="32" customFormat="1" ht="13.5" thickTop="1" thickBot="1"/>
    <row r="25128" s="32" customFormat="1" ht="13" thickTop="1"/>
    <row r="25129" s="32" customFormat="1"/>
    <row r="25130" s="32" customFormat="1"/>
    <row r="25131" s="32" customFormat="1"/>
    <row r="25132" s="32" customFormat="1"/>
    <row r="25133" s="32" customFormat="1"/>
    <row r="25134" s="32" customFormat="1"/>
    <row r="25135" s="32" customFormat="1"/>
    <row r="25136" s="32" customFormat="1"/>
    <row r="25137" s="32" customFormat="1"/>
    <row r="25138" s="32" customFormat="1"/>
    <row r="25139" s="32" customFormat="1"/>
    <row r="25140" s="32" customFormat="1"/>
    <row r="25141" s="32" customFormat="1" ht="13" thickBot="1"/>
    <row r="25142" s="32" customFormat="1" ht="13.5" thickTop="1" thickBot="1"/>
    <row r="25143" s="32" customFormat="1" ht="13.5" thickTop="1" thickBot="1"/>
    <row r="25144" s="32" customFormat="1" ht="13.5" thickTop="1" thickBot="1"/>
    <row r="25145" s="32" customFormat="1" ht="13.5" thickTop="1" thickBot="1"/>
    <row r="25146" s="32" customFormat="1" ht="13.5" thickTop="1" thickBot="1"/>
    <row r="25147" s="32" customFormat="1" ht="13.5" thickTop="1" thickBot="1"/>
    <row r="25148" s="32" customFormat="1" ht="13.5" thickTop="1" thickBot="1"/>
    <row r="25149" s="32" customFormat="1" ht="13.5" thickTop="1" thickBot="1"/>
    <row r="25150" s="32" customFormat="1" ht="13.5" thickTop="1" thickBot="1"/>
    <row r="25151" s="32" customFormat="1" ht="13.5" thickTop="1" thickBot="1"/>
    <row r="25152" s="32" customFormat="1" ht="13.5" thickTop="1" thickBot="1"/>
    <row r="25153" s="32" customFormat="1" ht="13.5" thickTop="1" thickBot="1"/>
    <row r="25154" s="32" customFormat="1" ht="13.5" thickTop="1" thickBot="1"/>
    <row r="25155" s="32" customFormat="1" ht="13.5" thickTop="1" thickBot="1"/>
    <row r="25156" s="32" customFormat="1" ht="13.5" thickTop="1" thickBot="1"/>
    <row r="25157" s="32" customFormat="1" ht="13.5" thickTop="1" thickBot="1"/>
    <row r="25158" s="32" customFormat="1" ht="13.5" thickTop="1" thickBot="1"/>
    <row r="25159" s="32" customFormat="1" ht="13.5" thickTop="1" thickBot="1"/>
    <row r="25160" s="32" customFormat="1" ht="13.5" thickTop="1" thickBot="1"/>
    <row r="25161" s="32" customFormat="1" ht="13.5" thickTop="1" thickBot="1"/>
    <row r="25162" s="32" customFormat="1" ht="13.5" thickTop="1" thickBot="1"/>
    <row r="25163" s="32" customFormat="1" ht="13.5" thickTop="1" thickBot="1"/>
    <row r="25164" s="32" customFormat="1" ht="13.5" thickTop="1" thickBot="1"/>
    <row r="25165" s="32" customFormat="1" ht="13.5" thickTop="1" thickBot="1"/>
    <row r="25166" s="32" customFormat="1" ht="13.5" thickTop="1" thickBot="1"/>
    <row r="25167" s="32" customFormat="1" ht="13.5" thickTop="1" thickBot="1"/>
    <row r="25168" s="32" customFormat="1" ht="13.5" thickTop="1" thickBot="1"/>
    <row r="25169" s="32" customFormat="1" ht="13.5" thickTop="1" thickBot="1"/>
    <row r="25170" s="32" customFormat="1" ht="13.5" thickTop="1" thickBot="1"/>
    <row r="25171" s="32" customFormat="1" ht="13.5" thickTop="1" thickBot="1"/>
    <row r="25172" s="32" customFormat="1" ht="13.5" thickTop="1" thickBot="1"/>
    <row r="25173" s="32" customFormat="1" ht="13.5" thickTop="1" thickBot="1"/>
    <row r="25174" s="32" customFormat="1" ht="13.5" thickTop="1" thickBot="1"/>
    <row r="25175" s="32" customFormat="1" ht="13.5" thickTop="1" thickBot="1"/>
    <row r="25176" s="32" customFormat="1" ht="13.5" thickTop="1" thickBot="1"/>
    <row r="25177" s="32" customFormat="1" ht="13.5" thickTop="1" thickBot="1"/>
    <row r="25178" s="32" customFormat="1" ht="13.5" thickTop="1" thickBot="1"/>
    <row r="25179" s="32" customFormat="1" ht="13.5" thickTop="1" thickBot="1"/>
    <row r="25180" s="32" customFormat="1" ht="13.5" thickTop="1" thickBot="1"/>
    <row r="25181" s="32" customFormat="1" ht="13.5" thickTop="1" thickBot="1"/>
    <row r="25182" s="32" customFormat="1" ht="13.5" thickTop="1" thickBot="1"/>
    <row r="25183" s="32" customFormat="1" ht="13.5" thickTop="1" thickBot="1"/>
    <row r="25184" s="32" customFormat="1" ht="13.5" thickTop="1" thickBot="1"/>
    <row r="25185" s="32" customFormat="1" ht="13.5" thickTop="1" thickBot="1"/>
    <row r="25186" s="32" customFormat="1" ht="13.5" thickTop="1" thickBot="1"/>
    <row r="25187" s="32" customFormat="1" ht="13.5" thickTop="1" thickBot="1"/>
    <row r="25188" s="32" customFormat="1" ht="13.5" thickTop="1" thickBot="1"/>
    <row r="25189" s="32" customFormat="1" ht="13.5" thickTop="1" thickBot="1"/>
    <row r="25190" s="32" customFormat="1" ht="13.5" thickTop="1" thickBot="1"/>
    <row r="25191" s="32" customFormat="1" ht="13.5" thickTop="1" thickBot="1"/>
    <row r="25192" s="32" customFormat="1" ht="13.5" thickTop="1" thickBot="1"/>
    <row r="25193" s="32" customFormat="1" ht="13.5" thickTop="1" thickBot="1"/>
    <row r="25194" s="32" customFormat="1" ht="13.5" thickTop="1" thickBot="1"/>
    <row r="25195" s="32" customFormat="1" ht="13.5" thickTop="1" thickBot="1"/>
    <row r="25196" s="32" customFormat="1" ht="13.5" thickTop="1" thickBot="1"/>
    <row r="25197" s="32" customFormat="1" ht="13.5" thickTop="1" thickBot="1"/>
    <row r="25198" s="32" customFormat="1" ht="13" thickTop="1"/>
    <row r="25199" s="32" customFormat="1"/>
    <row r="25200" s="32" customFormat="1"/>
    <row r="25201" s="32" customFormat="1"/>
    <row r="25202" s="32" customFormat="1"/>
    <row r="25203" s="32" customFormat="1"/>
    <row r="25204" s="32" customFormat="1"/>
    <row r="25205" s="32" customFormat="1"/>
    <row r="25206" s="32" customFormat="1"/>
    <row r="25207" s="32" customFormat="1"/>
    <row r="25208" s="32" customFormat="1"/>
    <row r="25209" s="32" customFormat="1"/>
    <row r="25210" s="32" customFormat="1"/>
    <row r="25211" s="32" customFormat="1" ht="13" thickBot="1"/>
    <row r="25212" s="32" customFormat="1" ht="13.5" thickTop="1" thickBot="1"/>
    <row r="25213" s="32" customFormat="1" ht="13.5" thickTop="1" thickBot="1"/>
    <row r="25214" s="32" customFormat="1" ht="13.5" thickTop="1" thickBot="1"/>
    <row r="25215" s="32" customFormat="1" ht="13.5" thickTop="1" thickBot="1"/>
    <row r="25216" s="32" customFormat="1" ht="13.5" thickTop="1" thickBot="1"/>
    <row r="25217" s="32" customFormat="1" ht="13.5" thickTop="1" thickBot="1"/>
    <row r="25218" s="32" customFormat="1" ht="13.5" thickTop="1" thickBot="1"/>
    <row r="25219" s="32" customFormat="1" ht="13.5" thickTop="1" thickBot="1"/>
    <row r="25220" s="32" customFormat="1" ht="13.5" thickTop="1" thickBot="1"/>
    <row r="25221" s="32" customFormat="1" ht="13.5" thickTop="1" thickBot="1"/>
    <row r="25222" s="32" customFormat="1" ht="13.5" thickTop="1" thickBot="1"/>
    <row r="25223" s="32" customFormat="1" ht="13.5" thickTop="1" thickBot="1"/>
    <row r="25224" s="32" customFormat="1" ht="13.5" thickTop="1" thickBot="1"/>
    <row r="25225" s="32" customFormat="1" ht="13.5" thickTop="1" thickBot="1"/>
    <row r="25226" s="32" customFormat="1" ht="13.5" thickTop="1" thickBot="1"/>
    <row r="25227" s="32" customFormat="1" ht="13.5" thickTop="1" thickBot="1"/>
    <row r="25228" s="32" customFormat="1" ht="13.5" thickTop="1" thickBot="1"/>
    <row r="25229" s="32" customFormat="1" ht="13.5" thickTop="1" thickBot="1"/>
    <row r="25230" s="32" customFormat="1" ht="13.5" thickTop="1" thickBot="1"/>
    <row r="25231" s="32" customFormat="1" ht="13.5" thickTop="1" thickBot="1"/>
    <row r="25232" s="32" customFormat="1" ht="13.5" thickTop="1" thickBot="1"/>
    <row r="25233" s="32" customFormat="1" ht="13.5" thickTop="1" thickBot="1"/>
    <row r="25234" s="32" customFormat="1" ht="13.5" thickTop="1" thickBot="1"/>
    <row r="25235" s="32" customFormat="1" ht="13.5" thickTop="1" thickBot="1"/>
    <row r="25236" s="32" customFormat="1" ht="13.5" thickTop="1" thickBot="1"/>
    <row r="25237" s="32" customFormat="1" ht="13.5" thickTop="1" thickBot="1"/>
    <row r="25238" s="32" customFormat="1" ht="13.5" thickTop="1" thickBot="1"/>
    <row r="25239" s="32" customFormat="1" ht="13.5" thickTop="1" thickBot="1"/>
    <row r="25240" s="32" customFormat="1" ht="13.5" thickTop="1" thickBot="1"/>
    <row r="25241" s="32" customFormat="1" ht="13.5" thickTop="1" thickBot="1"/>
    <row r="25242" s="32" customFormat="1" ht="13.5" thickTop="1" thickBot="1"/>
    <row r="25243" s="32" customFormat="1" ht="13.5" thickTop="1" thickBot="1"/>
    <row r="25244" s="32" customFormat="1" ht="13.5" thickTop="1" thickBot="1"/>
    <row r="25245" s="32" customFormat="1" ht="13.5" thickTop="1" thickBot="1"/>
    <row r="25246" s="32" customFormat="1" ht="13.5" thickTop="1" thickBot="1"/>
    <row r="25247" s="32" customFormat="1" ht="13.5" thickTop="1" thickBot="1"/>
    <row r="25248" s="32" customFormat="1" ht="13.5" thickTop="1" thickBot="1"/>
    <row r="25249" s="32" customFormat="1" ht="13.5" thickTop="1" thickBot="1"/>
    <row r="25250" s="32" customFormat="1" ht="13.5" thickTop="1" thickBot="1"/>
    <row r="25251" s="32" customFormat="1" ht="13.5" thickTop="1" thickBot="1"/>
    <row r="25252" s="32" customFormat="1" ht="13.5" thickTop="1" thickBot="1"/>
    <row r="25253" s="32" customFormat="1" ht="13.5" thickTop="1" thickBot="1"/>
    <row r="25254" s="32" customFormat="1" ht="13.5" thickTop="1" thickBot="1"/>
    <row r="25255" s="32" customFormat="1" ht="13.5" thickTop="1" thickBot="1"/>
    <row r="25256" s="32" customFormat="1" ht="13.5" thickTop="1" thickBot="1"/>
    <row r="25257" s="32" customFormat="1" ht="13.5" thickTop="1" thickBot="1"/>
    <row r="25258" s="32" customFormat="1" ht="13.5" thickTop="1" thickBot="1"/>
    <row r="25259" s="32" customFormat="1" ht="13.5" thickTop="1" thickBot="1"/>
    <row r="25260" s="32" customFormat="1" ht="13.5" thickTop="1" thickBot="1"/>
    <row r="25261" s="32" customFormat="1" ht="13.5" thickTop="1" thickBot="1"/>
    <row r="25262" s="32" customFormat="1" ht="13.5" thickTop="1" thickBot="1"/>
    <row r="25263" s="32" customFormat="1" ht="13.5" thickTop="1" thickBot="1"/>
    <row r="25264" s="32" customFormat="1" ht="13.5" thickTop="1" thickBot="1"/>
    <row r="25265" s="32" customFormat="1" ht="13.5" thickTop="1" thickBot="1"/>
    <row r="25266" s="32" customFormat="1" ht="13.5" thickTop="1" thickBot="1"/>
    <row r="25267" s="32" customFormat="1" ht="13.5" thickTop="1" thickBot="1"/>
    <row r="25268" s="32" customFormat="1" ht="13" thickTop="1"/>
    <row r="25269" s="32" customFormat="1"/>
    <row r="25270" s="32" customFormat="1"/>
    <row r="25271" s="32" customFormat="1"/>
    <row r="25272" s="32" customFormat="1"/>
    <row r="25273" s="32" customFormat="1"/>
    <row r="25274" s="32" customFormat="1"/>
    <row r="25275" s="32" customFormat="1"/>
    <row r="25276" s="32" customFormat="1"/>
    <row r="25277" s="32" customFormat="1"/>
    <row r="25278" s="32" customFormat="1"/>
    <row r="25279" s="32" customFormat="1"/>
    <row r="25280" s="32" customFormat="1"/>
    <row r="25281" s="32" customFormat="1" ht="13" thickBot="1"/>
    <row r="25282" s="32" customFormat="1" ht="13.5" thickTop="1" thickBot="1"/>
    <row r="25283" s="32" customFormat="1" ht="13.5" thickTop="1" thickBot="1"/>
    <row r="25284" s="32" customFormat="1" ht="13.5" thickTop="1" thickBot="1"/>
    <row r="25285" s="32" customFormat="1" ht="13.5" thickTop="1" thickBot="1"/>
    <row r="25286" s="32" customFormat="1" ht="13.5" thickTop="1" thickBot="1"/>
    <row r="25287" s="32" customFormat="1" ht="13.5" thickTop="1" thickBot="1"/>
    <row r="25288" s="32" customFormat="1" ht="13.5" thickTop="1" thickBot="1"/>
    <row r="25289" s="32" customFormat="1" ht="13.5" thickTop="1" thickBot="1"/>
    <row r="25290" s="32" customFormat="1" ht="13.5" thickTop="1" thickBot="1"/>
    <row r="25291" s="32" customFormat="1" ht="13.5" thickTop="1" thickBot="1"/>
    <row r="25292" s="32" customFormat="1" ht="13.5" thickTop="1" thickBot="1"/>
    <row r="25293" s="32" customFormat="1" ht="13.5" thickTop="1" thickBot="1"/>
    <row r="25294" s="32" customFormat="1" ht="13.5" thickTop="1" thickBot="1"/>
    <row r="25295" s="32" customFormat="1" ht="13.5" thickTop="1" thickBot="1"/>
    <row r="25296" s="32" customFormat="1" ht="13.5" thickTop="1" thickBot="1"/>
    <row r="25297" s="32" customFormat="1" ht="13.5" thickTop="1" thickBot="1"/>
    <row r="25298" s="32" customFormat="1" ht="13.5" thickTop="1" thickBot="1"/>
    <row r="25299" s="32" customFormat="1" ht="13.5" thickTop="1" thickBot="1"/>
    <row r="25300" s="32" customFormat="1" ht="13.5" thickTop="1" thickBot="1"/>
    <row r="25301" s="32" customFormat="1" ht="13.5" thickTop="1" thickBot="1"/>
    <row r="25302" s="32" customFormat="1" ht="13.5" thickTop="1" thickBot="1"/>
    <row r="25303" s="32" customFormat="1" ht="13.5" thickTop="1" thickBot="1"/>
    <row r="25304" s="32" customFormat="1" ht="13.5" thickTop="1" thickBot="1"/>
    <row r="25305" s="32" customFormat="1" ht="13.5" thickTop="1" thickBot="1"/>
    <row r="25306" s="32" customFormat="1" ht="13.5" thickTop="1" thickBot="1"/>
    <row r="25307" s="32" customFormat="1" ht="13.5" thickTop="1" thickBot="1"/>
    <row r="25308" s="32" customFormat="1" ht="13.5" thickTop="1" thickBot="1"/>
    <row r="25309" s="32" customFormat="1" ht="13.5" thickTop="1" thickBot="1"/>
    <row r="25310" s="32" customFormat="1" ht="13.5" thickTop="1" thickBot="1"/>
    <row r="25311" s="32" customFormat="1" ht="13.5" thickTop="1" thickBot="1"/>
    <row r="25312" s="32" customFormat="1" ht="13.5" thickTop="1" thickBot="1"/>
    <row r="25313" s="32" customFormat="1" ht="13.5" thickTop="1" thickBot="1"/>
    <row r="25314" s="32" customFormat="1" ht="13.5" thickTop="1" thickBot="1"/>
    <row r="25315" s="32" customFormat="1" ht="13.5" thickTop="1" thickBot="1"/>
    <row r="25316" s="32" customFormat="1" ht="13.5" thickTop="1" thickBot="1"/>
    <row r="25317" s="32" customFormat="1" ht="13.5" thickTop="1" thickBot="1"/>
    <row r="25318" s="32" customFormat="1" ht="13.5" thickTop="1" thickBot="1"/>
    <row r="25319" s="32" customFormat="1" ht="13.5" thickTop="1" thickBot="1"/>
    <row r="25320" s="32" customFormat="1" ht="13.5" thickTop="1" thickBot="1"/>
    <row r="25321" s="32" customFormat="1" ht="13.5" thickTop="1" thickBot="1"/>
    <row r="25322" s="32" customFormat="1" ht="13.5" thickTop="1" thickBot="1"/>
    <row r="25323" s="32" customFormat="1" ht="13.5" thickTop="1" thickBot="1"/>
    <row r="25324" s="32" customFormat="1" ht="13.5" thickTop="1" thickBot="1"/>
    <row r="25325" s="32" customFormat="1" ht="13.5" thickTop="1" thickBot="1"/>
    <row r="25326" s="32" customFormat="1" ht="13.5" thickTop="1" thickBot="1"/>
    <row r="25327" s="32" customFormat="1" ht="13.5" thickTop="1" thickBot="1"/>
    <row r="25328" s="32" customFormat="1" ht="13.5" thickTop="1" thickBot="1"/>
    <row r="25329" s="32" customFormat="1" ht="13.5" thickTop="1" thickBot="1"/>
    <row r="25330" s="32" customFormat="1" ht="13.5" thickTop="1" thickBot="1"/>
    <row r="25331" s="32" customFormat="1" ht="13.5" thickTop="1" thickBot="1"/>
    <row r="25332" s="32" customFormat="1" ht="13.5" thickTop="1" thickBot="1"/>
    <row r="25333" s="32" customFormat="1" ht="13.5" thickTop="1" thickBot="1"/>
    <row r="25334" s="32" customFormat="1" ht="13.5" thickTop="1" thickBot="1"/>
    <row r="25335" s="32" customFormat="1" ht="13.5" thickTop="1" thickBot="1"/>
    <row r="25336" s="32" customFormat="1" ht="13.5" thickTop="1" thickBot="1"/>
    <row r="25337" s="32" customFormat="1" ht="13.5" thickTop="1" thickBot="1"/>
    <row r="25338" s="32" customFormat="1" ht="13" thickTop="1"/>
    <row r="25339" s="32" customFormat="1"/>
    <row r="25340" s="32" customFormat="1"/>
    <row r="25341" s="32" customFormat="1"/>
    <row r="25342" s="32" customFormat="1"/>
    <row r="25343" s="32" customFormat="1"/>
    <row r="25344" s="32" customFormat="1"/>
    <row r="25345" s="32" customFormat="1"/>
    <row r="25346" s="32" customFormat="1"/>
    <row r="25347" s="32" customFormat="1"/>
    <row r="25348" s="32" customFormat="1"/>
    <row r="25349" s="32" customFormat="1"/>
    <row r="25350" s="32" customFormat="1"/>
    <row r="25351" s="32" customFormat="1" ht="13" thickBot="1"/>
    <row r="25352" s="32" customFormat="1" ht="13.5" thickTop="1" thickBot="1"/>
    <row r="25353" s="32" customFormat="1" ht="13.5" thickTop="1" thickBot="1"/>
    <row r="25354" s="32" customFormat="1" ht="13.5" thickTop="1" thickBot="1"/>
    <row r="25355" s="32" customFormat="1" ht="13.5" thickTop="1" thickBot="1"/>
    <row r="25356" s="32" customFormat="1" ht="13.5" thickTop="1" thickBot="1"/>
    <row r="25357" s="32" customFormat="1" ht="13.5" thickTop="1" thickBot="1"/>
    <row r="25358" s="32" customFormat="1" ht="13.5" thickTop="1" thickBot="1"/>
    <row r="25359" s="32" customFormat="1" ht="13.5" thickTop="1" thickBot="1"/>
    <row r="25360" s="32" customFormat="1" ht="13.5" thickTop="1" thickBot="1"/>
    <row r="25361" s="32" customFormat="1" ht="13.5" thickTop="1" thickBot="1"/>
    <row r="25362" s="32" customFormat="1" ht="13.5" thickTop="1" thickBot="1"/>
    <row r="25363" s="32" customFormat="1" ht="13.5" thickTop="1" thickBot="1"/>
    <row r="25364" s="32" customFormat="1" ht="13.5" thickTop="1" thickBot="1"/>
    <row r="25365" s="32" customFormat="1" ht="13.5" thickTop="1" thickBot="1"/>
    <row r="25366" s="32" customFormat="1" ht="13.5" thickTop="1" thickBot="1"/>
    <row r="25367" s="32" customFormat="1" ht="13.5" thickTop="1" thickBot="1"/>
    <row r="25368" s="32" customFormat="1" ht="13.5" thickTop="1" thickBot="1"/>
    <row r="25369" s="32" customFormat="1" ht="13.5" thickTop="1" thickBot="1"/>
    <row r="25370" s="32" customFormat="1" ht="13.5" thickTop="1" thickBot="1"/>
    <row r="25371" s="32" customFormat="1" ht="13.5" thickTop="1" thickBot="1"/>
    <row r="25372" s="32" customFormat="1" ht="13.5" thickTop="1" thickBot="1"/>
    <row r="25373" s="32" customFormat="1" ht="13.5" thickTop="1" thickBot="1"/>
    <row r="25374" s="32" customFormat="1" ht="13.5" thickTop="1" thickBot="1"/>
    <row r="25375" s="32" customFormat="1" ht="13.5" thickTop="1" thickBot="1"/>
    <row r="25376" s="32" customFormat="1" ht="13.5" thickTop="1" thickBot="1"/>
    <row r="25377" s="32" customFormat="1" ht="13.5" thickTop="1" thickBot="1"/>
    <row r="25378" s="32" customFormat="1" ht="13.5" thickTop="1" thickBot="1"/>
    <row r="25379" s="32" customFormat="1" ht="13.5" thickTop="1" thickBot="1"/>
    <row r="25380" s="32" customFormat="1" ht="13.5" thickTop="1" thickBot="1"/>
    <row r="25381" s="32" customFormat="1" ht="13.5" thickTop="1" thickBot="1"/>
    <row r="25382" s="32" customFormat="1" ht="13.5" thickTop="1" thickBot="1"/>
    <row r="25383" s="32" customFormat="1" ht="13.5" thickTop="1" thickBot="1"/>
    <row r="25384" s="32" customFormat="1" ht="13.5" thickTop="1" thickBot="1"/>
    <row r="25385" s="32" customFormat="1" ht="13.5" thickTop="1" thickBot="1"/>
    <row r="25386" s="32" customFormat="1" ht="13.5" thickTop="1" thickBot="1"/>
    <row r="25387" s="32" customFormat="1" ht="13.5" thickTop="1" thickBot="1"/>
    <row r="25388" s="32" customFormat="1" ht="13.5" thickTop="1" thickBot="1"/>
    <row r="25389" s="32" customFormat="1" ht="13.5" thickTop="1" thickBot="1"/>
    <row r="25390" s="32" customFormat="1" ht="13.5" thickTop="1" thickBot="1"/>
    <row r="25391" s="32" customFormat="1" ht="13.5" thickTop="1" thickBot="1"/>
    <row r="25392" s="32" customFormat="1" ht="13.5" thickTop="1" thickBot="1"/>
    <row r="25393" s="32" customFormat="1" ht="13.5" thickTop="1" thickBot="1"/>
    <row r="25394" s="32" customFormat="1" ht="13.5" thickTop="1" thickBot="1"/>
    <row r="25395" s="32" customFormat="1" ht="13.5" thickTop="1" thickBot="1"/>
    <row r="25396" s="32" customFormat="1" ht="13.5" thickTop="1" thickBot="1"/>
    <row r="25397" s="32" customFormat="1" ht="13.5" thickTop="1" thickBot="1"/>
    <row r="25398" s="32" customFormat="1" ht="13.5" thickTop="1" thickBot="1"/>
    <row r="25399" s="32" customFormat="1" ht="13.5" thickTop="1" thickBot="1"/>
    <row r="25400" s="32" customFormat="1" ht="13.5" thickTop="1" thickBot="1"/>
    <row r="25401" s="32" customFormat="1" ht="13.5" thickTop="1" thickBot="1"/>
    <row r="25402" s="32" customFormat="1" ht="13.5" thickTop="1" thickBot="1"/>
    <row r="25403" s="32" customFormat="1" ht="13.5" thickTop="1" thickBot="1"/>
    <row r="25404" s="32" customFormat="1" ht="13.5" thickTop="1" thickBot="1"/>
    <row r="25405" s="32" customFormat="1" ht="13.5" thickTop="1" thickBot="1"/>
    <row r="25406" s="32" customFormat="1" ht="13.5" thickTop="1" thickBot="1"/>
    <row r="25407" s="32" customFormat="1" ht="13.5" thickTop="1" thickBot="1"/>
    <row r="25408" s="32" customFormat="1" ht="13" thickTop="1"/>
    <row r="25409" s="32" customFormat="1"/>
    <row r="25410" s="32" customFormat="1"/>
    <row r="25411" s="32" customFormat="1"/>
    <row r="25412" s="32" customFormat="1"/>
    <row r="25413" s="32" customFormat="1"/>
    <row r="25414" s="32" customFormat="1"/>
    <row r="25415" s="32" customFormat="1"/>
    <row r="25416" s="32" customFormat="1"/>
    <row r="25417" s="32" customFormat="1"/>
    <row r="25418" s="32" customFormat="1"/>
    <row r="25419" s="32" customFormat="1"/>
    <row r="25420" s="32" customFormat="1"/>
    <row r="25421" s="32" customFormat="1" ht="13" thickBot="1"/>
    <row r="25422" s="32" customFormat="1" ht="13.5" thickTop="1" thickBot="1"/>
    <row r="25423" s="32" customFormat="1" ht="13.5" thickTop="1" thickBot="1"/>
    <row r="25424" s="32" customFormat="1" ht="13.5" thickTop="1" thickBot="1"/>
    <row r="25425" s="32" customFormat="1" ht="13.5" thickTop="1" thickBot="1"/>
    <row r="25426" s="32" customFormat="1" ht="13.5" thickTop="1" thickBot="1"/>
    <row r="25427" s="32" customFormat="1" ht="13.5" thickTop="1" thickBot="1"/>
    <row r="25428" s="32" customFormat="1" ht="13.5" thickTop="1" thickBot="1"/>
    <row r="25429" s="32" customFormat="1" ht="13.5" thickTop="1" thickBot="1"/>
    <row r="25430" s="32" customFormat="1" ht="13.5" thickTop="1" thickBot="1"/>
    <row r="25431" s="32" customFormat="1" ht="13.5" thickTop="1" thickBot="1"/>
    <row r="25432" s="32" customFormat="1" ht="13.5" thickTop="1" thickBot="1"/>
    <row r="25433" s="32" customFormat="1" ht="13.5" thickTop="1" thickBot="1"/>
    <row r="25434" s="32" customFormat="1" ht="13.5" thickTop="1" thickBot="1"/>
    <row r="25435" s="32" customFormat="1" ht="13.5" thickTop="1" thickBot="1"/>
    <row r="25436" s="32" customFormat="1" ht="13.5" thickTop="1" thickBot="1"/>
    <row r="25437" s="32" customFormat="1" ht="13.5" thickTop="1" thickBot="1"/>
    <row r="25438" s="32" customFormat="1" ht="13.5" thickTop="1" thickBot="1"/>
    <row r="25439" s="32" customFormat="1" ht="13.5" thickTop="1" thickBot="1"/>
    <row r="25440" s="32" customFormat="1" ht="13.5" thickTop="1" thickBot="1"/>
    <row r="25441" s="32" customFormat="1" ht="13.5" thickTop="1" thickBot="1"/>
    <row r="25442" s="32" customFormat="1" ht="13.5" thickTop="1" thickBot="1"/>
    <row r="25443" s="32" customFormat="1" ht="13.5" thickTop="1" thickBot="1"/>
    <row r="25444" s="32" customFormat="1" ht="13.5" thickTop="1" thickBot="1"/>
    <row r="25445" s="32" customFormat="1" ht="13.5" thickTop="1" thickBot="1"/>
    <row r="25446" s="32" customFormat="1" ht="13.5" thickTop="1" thickBot="1"/>
    <row r="25447" s="32" customFormat="1" ht="13.5" thickTop="1" thickBot="1"/>
    <row r="25448" s="32" customFormat="1" ht="13.5" thickTop="1" thickBot="1"/>
    <row r="25449" s="32" customFormat="1" ht="13.5" thickTop="1" thickBot="1"/>
    <row r="25450" s="32" customFormat="1" ht="13.5" thickTop="1" thickBot="1"/>
    <row r="25451" s="32" customFormat="1" ht="13.5" thickTop="1" thickBot="1"/>
    <row r="25452" s="32" customFormat="1" ht="13.5" thickTop="1" thickBot="1"/>
    <row r="25453" s="32" customFormat="1" ht="13.5" thickTop="1" thickBot="1"/>
    <row r="25454" s="32" customFormat="1" ht="13.5" thickTop="1" thickBot="1"/>
    <row r="25455" s="32" customFormat="1" ht="13.5" thickTop="1" thickBot="1"/>
    <row r="25456" s="32" customFormat="1" ht="13.5" thickTop="1" thickBot="1"/>
    <row r="25457" s="32" customFormat="1" ht="13.5" thickTop="1" thickBot="1"/>
    <row r="25458" s="32" customFormat="1" ht="13.5" thickTop="1" thickBot="1"/>
    <row r="25459" s="32" customFormat="1" ht="13.5" thickTop="1" thickBot="1"/>
    <row r="25460" s="32" customFormat="1" ht="13.5" thickTop="1" thickBot="1"/>
    <row r="25461" s="32" customFormat="1" ht="13.5" thickTop="1" thickBot="1"/>
    <row r="25462" s="32" customFormat="1" ht="13.5" thickTop="1" thickBot="1"/>
    <row r="25463" s="32" customFormat="1" ht="13.5" thickTop="1" thickBot="1"/>
    <row r="25464" s="32" customFormat="1" ht="13.5" thickTop="1" thickBot="1"/>
    <row r="25465" s="32" customFormat="1" ht="13.5" thickTop="1" thickBot="1"/>
    <row r="25466" s="32" customFormat="1" ht="13.5" thickTop="1" thickBot="1"/>
    <row r="25467" s="32" customFormat="1" ht="13.5" thickTop="1" thickBot="1"/>
    <row r="25468" s="32" customFormat="1" ht="13.5" thickTop="1" thickBot="1"/>
    <row r="25469" s="32" customFormat="1" ht="13.5" thickTop="1" thickBot="1"/>
    <row r="25470" s="32" customFormat="1" ht="13.5" thickTop="1" thickBot="1"/>
    <row r="25471" s="32" customFormat="1" ht="13.5" thickTop="1" thickBot="1"/>
    <row r="25472" s="32" customFormat="1" ht="13.5" thickTop="1" thickBot="1"/>
    <row r="25473" s="32" customFormat="1" ht="13.5" thickTop="1" thickBot="1"/>
    <row r="25474" s="32" customFormat="1" ht="13.5" thickTop="1" thickBot="1"/>
    <row r="25475" s="32" customFormat="1" ht="13.5" thickTop="1" thickBot="1"/>
    <row r="25476" s="32" customFormat="1" ht="13.5" thickTop="1" thickBot="1"/>
    <row r="25477" s="32" customFormat="1" ht="13.5" thickTop="1" thickBot="1"/>
    <row r="25478" s="32" customFormat="1" ht="13" thickTop="1"/>
    <row r="25479" s="32" customFormat="1"/>
    <row r="25480" s="32" customFormat="1"/>
    <row r="25481" s="32" customFormat="1"/>
    <row r="25482" s="32" customFormat="1"/>
    <row r="25483" s="32" customFormat="1"/>
    <row r="25484" s="32" customFormat="1"/>
    <row r="25485" s="32" customFormat="1"/>
    <row r="25486" s="32" customFormat="1"/>
    <row r="25487" s="32" customFormat="1"/>
    <row r="25488" s="32" customFormat="1"/>
    <row r="25489" s="32" customFormat="1"/>
    <row r="25490" s="32" customFormat="1"/>
    <row r="25491" s="32" customFormat="1" ht="13" thickBot="1"/>
    <row r="25492" s="32" customFormat="1" ht="13.5" thickTop="1" thickBot="1"/>
    <row r="25493" s="32" customFormat="1" ht="13.5" thickTop="1" thickBot="1"/>
    <row r="25494" s="32" customFormat="1" ht="13.5" thickTop="1" thickBot="1"/>
    <row r="25495" s="32" customFormat="1" ht="13.5" thickTop="1" thickBot="1"/>
    <row r="25496" s="32" customFormat="1" ht="13.5" thickTop="1" thickBot="1"/>
    <row r="25497" s="32" customFormat="1" ht="13.5" thickTop="1" thickBot="1"/>
    <row r="25498" s="32" customFormat="1" ht="13.5" thickTop="1" thickBot="1"/>
    <row r="25499" s="32" customFormat="1" ht="13.5" thickTop="1" thickBot="1"/>
    <row r="25500" s="32" customFormat="1" ht="13.5" thickTop="1" thickBot="1"/>
    <row r="25501" s="32" customFormat="1" ht="13.5" thickTop="1" thickBot="1"/>
    <row r="25502" s="32" customFormat="1" ht="13.5" thickTop="1" thickBot="1"/>
    <row r="25503" s="32" customFormat="1" ht="13.5" thickTop="1" thickBot="1"/>
    <row r="25504" s="32" customFormat="1" ht="13.5" thickTop="1" thickBot="1"/>
    <row r="25505" s="32" customFormat="1" ht="13.5" thickTop="1" thickBot="1"/>
    <row r="25506" s="32" customFormat="1" ht="13.5" thickTop="1" thickBot="1"/>
    <row r="25507" s="32" customFormat="1" ht="13.5" thickTop="1" thickBot="1"/>
    <row r="25508" s="32" customFormat="1" ht="13.5" thickTop="1" thickBot="1"/>
    <row r="25509" s="32" customFormat="1" ht="13.5" thickTop="1" thickBot="1"/>
    <row r="25510" s="32" customFormat="1" ht="13.5" thickTop="1" thickBot="1"/>
    <row r="25511" s="32" customFormat="1" ht="13.5" thickTop="1" thickBot="1"/>
    <row r="25512" s="32" customFormat="1" ht="13.5" thickTop="1" thickBot="1"/>
    <row r="25513" s="32" customFormat="1" ht="13.5" thickTop="1" thickBot="1"/>
    <row r="25514" s="32" customFormat="1" ht="13.5" thickTop="1" thickBot="1"/>
    <row r="25515" s="32" customFormat="1" ht="13.5" thickTop="1" thickBot="1"/>
    <row r="25516" s="32" customFormat="1" ht="13.5" thickTop="1" thickBot="1"/>
    <row r="25517" s="32" customFormat="1" ht="13.5" thickTop="1" thickBot="1"/>
    <row r="25518" s="32" customFormat="1" ht="13.5" thickTop="1" thickBot="1"/>
    <row r="25519" s="32" customFormat="1" ht="13.5" thickTop="1" thickBot="1"/>
    <row r="25520" s="32" customFormat="1" ht="13.5" thickTop="1" thickBot="1"/>
    <row r="25521" s="32" customFormat="1" ht="13.5" thickTop="1" thickBot="1"/>
    <row r="25522" s="32" customFormat="1" ht="13.5" thickTop="1" thickBot="1"/>
    <row r="25523" s="32" customFormat="1" ht="13.5" thickTop="1" thickBot="1"/>
    <row r="25524" s="32" customFormat="1" ht="13.5" thickTop="1" thickBot="1"/>
    <row r="25525" s="32" customFormat="1" ht="13.5" thickTop="1" thickBot="1"/>
    <row r="25526" s="32" customFormat="1" ht="13.5" thickTop="1" thickBot="1"/>
    <row r="25527" s="32" customFormat="1" ht="13.5" thickTop="1" thickBot="1"/>
    <row r="25528" s="32" customFormat="1" ht="13.5" thickTop="1" thickBot="1"/>
    <row r="25529" s="32" customFormat="1" ht="13.5" thickTop="1" thickBot="1"/>
    <row r="25530" s="32" customFormat="1" ht="13.5" thickTop="1" thickBot="1"/>
    <row r="25531" s="32" customFormat="1" ht="13.5" thickTop="1" thickBot="1"/>
    <row r="25532" s="32" customFormat="1" ht="13.5" thickTop="1" thickBot="1"/>
    <row r="25533" s="32" customFormat="1" ht="13.5" thickTop="1" thickBot="1"/>
    <row r="25534" s="32" customFormat="1" ht="13.5" thickTop="1" thickBot="1"/>
    <row r="25535" s="32" customFormat="1" ht="13.5" thickTop="1" thickBot="1"/>
    <row r="25536" s="32" customFormat="1" ht="13.5" thickTop="1" thickBot="1"/>
    <row r="25537" s="32" customFormat="1" ht="13.5" thickTop="1" thickBot="1"/>
    <row r="25538" s="32" customFormat="1" ht="13.5" thickTop="1" thickBot="1"/>
    <row r="25539" s="32" customFormat="1" ht="13.5" thickTop="1" thickBot="1"/>
    <row r="25540" s="32" customFormat="1" ht="13.5" thickTop="1" thickBot="1"/>
    <row r="25541" s="32" customFormat="1" ht="13.5" thickTop="1" thickBot="1"/>
    <row r="25542" s="32" customFormat="1" ht="13.5" thickTop="1" thickBot="1"/>
    <row r="25543" s="32" customFormat="1" ht="13.5" thickTop="1" thickBot="1"/>
    <row r="25544" s="32" customFormat="1" ht="13.5" thickTop="1" thickBot="1"/>
    <row r="25545" s="32" customFormat="1" ht="13.5" thickTop="1" thickBot="1"/>
    <row r="25546" s="32" customFormat="1" ht="13.5" thickTop="1" thickBot="1"/>
    <row r="25547" s="32" customFormat="1" ht="13.5" thickTop="1" thickBot="1"/>
    <row r="25548" s="32" customFormat="1" ht="13" thickTop="1"/>
    <row r="25549" s="32" customFormat="1"/>
    <row r="25550" s="32" customFormat="1"/>
    <row r="25551" s="32" customFormat="1"/>
    <row r="25552" s="32" customFormat="1"/>
    <row r="25553" s="32" customFormat="1"/>
    <row r="25554" s="32" customFormat="1"/>
    <row r="25555" s="32" customFormat="1"/>
    <row r="25556" s="32" customFormat="1"/>
    <row r="25557" s="32" customFormat="1"/>
    <row r="25558" s="32" customFormat="1"/>
    <row r="25559" s="32" customFormat="1"/>
    <row r="25560" s="32" customFormat="1"/>
    <row r="25561" s="32" customFormat="1" ht="13" thickBot="1"/>
    <row r="25562" s="32" customFormat="1" ht="13.5" thickTop="1" thickBot="1"/>
    <row r="25563" s="32" customFormat="1" ht="13.5" thickTop="1" thickBot="1"/>
    <row r="25564" s="32" customFormat="1" ht="13.5" thickTop="1" thickBot="1"/>
    <row r="25565" s="32" customFormat="1" ht="13.5" thickTop="1" thickBot="1"/>
    <row r="25566" s="32" customFormat="1" ht="13.5" thickTop="1" thickBot="1"/>
    <row r="25567" s="32" customFormat="1" ht="13.5" thickTop="1" thickBot="1"/>
    <row r="25568" s="32" customFormat="1" ht="13.5" thickTop="1" thickBot="1"/>
    <row r="25569" s="32" customFormat="1" ht="13.5" thickTop="1" thickBot="1"/>
    <row r="25570" s="32" customFormat="1" ht="13.5" thickTop="1" thickBot="1"/>
    <row r="25571" s="32" customFormat="1" ht="13.5" thickTop="1" thickBot="1"/>
    <row r="25572" s="32" customFormat="1" ht="13.5" thickTop="1" thickBot="1"/>
    <row r="25573" s="32" customFormat="1" ht="13.5" thickTop="1" thickBot="1"/>
    <row r="25574" s="32" customFormat="1" ht="13.5" thickTop="1" thickBot="1"/>
    <row r="25575" s="32" customFormat="1" ht="13.5" thickTop="1" thickBot="1"/>
    <row r="25576" s="32" customFormat="1" ht="13.5" thickTop="1" thickBot="1"/>
    <row r="25577" s="32" customFormat="1" ht="13.5" thickTop="1" thickBot="1"/>
    <row r="25578" s="32" customFormat="1" ht="13.5" thickTop="1" thickBot="1"/>
    <row r="25579" s="32" customFormat="1" ht="13.5" thickTop="1" thickBot="1"/>
    <row r="25580" s="32" customFormat="1" ht="13.5" thickTop="1" thickBot="1"/>
    <row r="25581" s="32" customFormat="1" ht="13.5" thickTop="1" thickBot="1"/>
    <row r="25582" s="32" customFormat="1" ht="13.5" thickTop="1" thickBot="1"/>
    <row r="25583" s="32" customFormat="1" ht="13.5" thickTop="1" thickBot="1"/>
    <row r="25584" s="32" customFormat="1" ht="13.5" thickTop="1" thickBot="1"/>
    <row r="25585" s="32" customFormat="1" ht="13.5" thickTop="1" thickBot="1"/>
    <row r="25586" s="32" customFormat="1" ht="13.5" thickTop="1" thickBot="1"/>
    <row r="25587" s="32" customFormat="1" ht="13.5" thickTop="1" thickBot="1"/>
    <row r="25588" s="32" customFormat="1" ht="13.5" thickTop="1" thickBot="1"/>
    <row r="25589" s="32" customFormat="1" ht="13.5" thickTop="1" thickBot="1"/>
    <row r="25590" s="32" customFormat="1" ht="13.5" thickTop="1" thickBot="1"/>
    <row r="25591" s="32" customFormat="1" ht="13.5" thickTop="1" thickBot="1"/>
    <row r="25592" s="32" customFormat="1" ht="13.5" thickTop="1" thickBot="1"/>
    <row r="25593" s="32" customFormat="1" ht="13.5" thickTop="1" thickBot="1"/>
    <row r="25594" s="32" customFormat="1" ht="13.5" thickTop="1" thickBot="1"/>
    <row r="25595" s="32" customFormat="1" ht="13.5" thickTop="1" thickBot="1"/>
    <row r="25596" s="32" customFormat="1" ht="13.5" thickTop="1" thickBot="1"/>
    <row r="25597" s="32" customFormat="1" ht="13.5" thickTop="1" thickBot="1"/>
    <row r="25598" s="32" customFormat="1" ht="13.5" thickTop="1" thickBot="1"/>
    <row r="25599" s="32" customFormat="1" ht="13.5" thickTop="1" thickBot="1"/>
    <row r="25600" s="32" customFormat="1" ht="13.5" thickTop="1" thickBot="1"/>
    <row r="25601" s="32" customFormat="1" ht="13.5" thickTop="1" thickBot="1"/>
    <row r="25602" s="32" customFormat="1" ht="13.5" thickTop="1" thickBot="1"/>
    <row r="25603" s="32" customFormat="1" ht="13.5" thickTop="1" thickBot="1"/>
    <row r="25604" s="32" customFormat="1" ht="13.5" thickTop="1" thickBot="1"/>
    <row r="25605" s="32" customFormat="1" ht="13.5" thickTop="1" thickBot="1"/>
    <row r="25606" s="32" customFormat="1" ht="13.5" thickTop="1" thickBot="1"/>
    <row r="25607" s="32" customFormat="1" ht="13.5" thickTop="1" thickBot="1"/>
    <row r="25608" s="32" customFormat="1" ht="13.5" thickTop="1" thickBot="1"/>
    <row r="25609" s="32" customFormat="1" ht="13.5" thickTop="1" thickBot="1"/>
    <row r="25610" s="32" customFormat="1" ht="13.5" thickTop="1" thickBot="1"/>
    <row r="25611" s="32" customFormat="1" ht="13.5" thickTop="1" thickBot="1"/>
    <row r="25612" s="32" customFormat="1" ht="13.5" thickTop="1" thickBot="1"/>
    <row r="25613" s="32" customFormat="1" ht="13.5" thickTop="1" thickBot="1"/>
    <row r="25614" s="32" customFormat="1" ht="13.5" thickTop="1" thickBot="1"/>
    <row r="25615" s="32" customFormat="1" ht="13.5" thickTop="1" thickBot="1"/>
    <row r="25616" s="32" customFormat="1" ht="13.5" thickTop="1" thickBot="1"/>
    <row r="25617" s="32" customFormat="1" ht="13.5" thickTop="1" thickBot="1"/>
    <row r="25618" s="32" customFormat="1" ht="13" thickTop="1"/>
    <row r="25619" s="32" customFormat="1"/>
    <row r="25620" s="32" customFormat="1"/>
    <row r="25621" s="32" customFormat="1"/>
    <row r="25622" s="32" customFormat="1"/>
    <row r="25623" s="32" customFormat="1"/>
    <row r="25624" s="32" customFormat="1"/>
    <row r="25625" s="32" customFormat="1"/>
    <row r="25626" s="32" customFormat="1"/>
    <row r="25627" s="32" customFormat="1"/>
    <row r="25628" s="32" customFormat="1"/>
    <row r="25629" s="32" customFormat="1"/>
    <row r="25630" s="32" customFormat="1"/>
    <row r="25631" s="32" customFormat="1" ht="13" thickBot="1"/>
    <row r="25632" s="32" customFormat="1" ht="13.5" thickTop="1" thickBot="1"/>
    <row r="25633" s="32" customFormat="1" ht="13.5" thickTop="1" thickBot="1"/>
    <row r="25634" s="32" customFormat="1" ht="13.5" thickTop="1" thickBot="1"/>
    <row r="25635" s="32" customFormat="1" ht="13.5" thickTop="1" thickBot="1"/>
    <row r="25636" s="32" customFormat="1" ht="13.5" thickTop="1" thickBot="1"/>
    <row r="25637" s="32" customFormat="1" ht="13.5" thickTop="1" thickBot="1"/>
    <row r="25638" s="32" customFormat="1" ht="13.5" thickTop="1" thickBot="1"/>
    <row r="25639" s="32" customFormat="1" ht="13.5" thickTop="1" thickBot="1"/>
    <row r="25640" s="32" customFormat="1" ht="13.5" thickTop="1" thickBot="1"/>
    <row r="25641" s="32" customFormat="1" ht="13.5" thickTop="1" thickBot="1"/>
    <row r="25642" s="32" customFormat="1" ht="13.5" thickTop="1" thickBot="1"/>
    <row r="25643" s="32" customFormat="1" ht="13.5" thickTop="1" thickBot="1"/>
    <row r="25644" s="32" customFormat="1" ht="13.5" thickTop="1" thickBot="1"/>
    <row r="25645" s="32" customFormat="1" ht="13.5" thickTop="1" thickBot="1"/>
    <row r="25646" s="32" customFormat="1" ht="13.5" thickTop="1" thickBot="1"/>
    <row r="25647" s="32" customFormat="1" ht="13.5" thickTop="1" thickBot="1"/>
    <row r="25648" s="32" customFormat="1" ht="13.5" thickTop="1" thickBot="1"/>
    <row r="25649" s="32" customFormat="1" ht="13.5" thickTop="1" thickBot="1"/>
    <row r="25650" s="32" customFormat="1" ht="13.5" thickTop="1" thickBot="1"/>
    <row r="25651" s="32" customFormat="1" ht="13.5" thickTop="1" thickBot="1"/>
    <row r="25652" s="32" customFormat="1" ht="13.5" thickTop="1" thickBot="1"/>
    <row r="25653" s="32" customFormat="1" ht="13.5" thickTop="1" thickBot="1"/>
    <row r="25654" s="32" customFormat="1" ht="13.5" thickTop="1" thickBot="1"/>
    <row r="25655" s="32" customFormat="1" ht="13.5" thickTop="1" thickBot="1"/>
    <row r="25656" s="32" customFormat="1" ht="13.5" thickTop="1" thickBot="1"/>
    <row r="25657" s="32" customFormat="1" ht="13.5" thickTop="1" thickBot="1"/>
    <row r="25658" s="32" customFormat="1" ht="13.5" thickTop="1" thickBot="1"/>
    <row r="25659" s="32" customFormat="1" ht="13.5" thickTop="1" thickBot="1"/>
    <row r="25660" s="32" customFormat="1" ht="13.5" thickTop="1" thickBot="1"/>
    <row r="25661" s="32" customFormat="1" ht="13.5" thickTop="1" thickBot="1"/>
    <row r="25662" s="32" customFormat="1" ht="13.5" thickTop="1" thickBot="1"/>
    <row r="25663" s="32" customFormat="1" ht="13.5" thickTop="1" thickBot="1"/>
    <row r="25664" s="32" customFormat="1" ht="13.5" thickTop="1" thickBot="1"/>
    <row r="25665" s="32" customFormat="1" ht="13.5" thickTop="1" thickBot="1"/>
    <row r="25666" s="32" customFormat="1" ht="13.5" thickTop="1" thickBot="1"/>
    <row r="25667" s="32" customFormat="1" ht="13.5" thickTop="1" thickBot="1"/>
    <row r="25668" s="32" customFormat="1" ht="13.5" thickTop="1" thickBot="1"/>
    <row r="25669" s="32" customFormat="1" ht="13.5" thickTop="1" thickBot="1"/>
    <row r="25670" s="32" customFormat="1" ht="13.5" thickTop="1" thickBot="1"/>
    <row r="25671" s="32" customFormat="1" ht="13.5" thickTop="1" thickBot="1"/>
    <row r="25672" s="32" customFormat="1" ht="13.5" thickTop="1" thickBot="1"/>
    <row r="25673" s="32" customFormat="1" ht="13.5" thickTop="1" thickBot="1"/>
    <row r="25674" s="32" customFormat="1" ht="13.5" thickTop="1" thickBot="1"/>
    <row r="25675" s="32" customFormat="1" ht="13.5" thickTop="1" thickBot="1"/>
    <row r="25676" s="32" customFormat="1" ht="13.5" thickTop="1" thickBot="1"/>
    <row r="25677" s="32" customFormat="1" ht="13.5" thickTop="1" thickBot="1"/>
    <row r="25678" s="32" customFormat="1" ht="13.5" thickTop="1" thickBot="1"/>
    <row r="25679" s="32" customFormat="1" ht="13.5" thickTop="1" thickBot="1"/>
    <row r="25680" s="32" customFormat="1" ht="13.5" thickTop="1" thickBot="1"/>
    <row r="25681" s="32" customFormat="1" ht="13.5" thickTop="1" thickBot="1"/>
    <row r="25682" s="32" customFormat="1" ht="13.5" thickTop="1" thickBot="1"/>
    <row r="25683" s="32" customFormat="1" ht="13.5" thickTop="1" thickBot="1"/>
    <row r="25684" s="32" customFormat="1" ht="13.5" thickTop="1" thickBot="1"/>
    <row r="25685" s="32" customFormat="1" ht="13.5" thickTop="1" thickBot="1"/>
    <row r="25686" s="32" customFormat="1" ht="13.5" thickTop="1" thickBot="1"/>
    <row r="25687" s="32" customFormat="1" ht="13.5" thickTop="1" thickBot="1"/>
    <row r="25688" s="32" customFormat="1" ht="13" thickTop="1"/>
    <row r="25689" s="32" customFormat="1"/>
    <row r="25690" s="32" customFormat="1"/>
    <row r="25691" s="32" customFormat="1"/>
    <row r="25692" s="32" customFormat="1"/>
    <row r="25693" s="32" customFormat="1"/>
    <row r="25694" s="32" customFormat="1"/>
    <row r="25695" s="32" customFormat="1"/>
    <row r="25696" s="32" customFormat="1"/>
    <row r="25697" s="32" customFormat="1"/>
    <row r="25698" s="32" customFormat="1"/>
    <row r="25699" s="32" customFormat="1"/>
    <row r="25700" s="32" customFormat="1"/>
    <row r="25701" s="32" customFormat="1" ht="13" thickBot="1"/>
    <row r="25702" s="32" customFormat="1" ht="13.5" thickTop="1" thickBot="1"/>
    <row r="25703" s="32" customFormat="1" ht="13.5" thickTop="1" thickBot="1"/>
    <row r="25704" s="32" customFormat="1" ht="13.5" thickTop="1" thickBot="1"/>
    <row r="25705" s="32" customFormat="1" ht="13.5" thickTop="1" thickBot="1"/>
    <row r="25706" s="32" customFormat="1" ht="13.5" thickTop="1" thickBot="1"/>
    <row r="25707" s="32" customFormat="1" ht="13.5" thickTop="1" thickBot="1"/>
    <row r="25708" s="32" customFormat="1" ht="13.5" thickTop="1" thickBot="1"/>
    <row r="25709" s="32" customFormat="1" ht="13.5" thickTop="1" thickBot="1"/>
    <row r="25710" s="32" customFormat="1" ht="13.5" thickTop="1" thickBot="1"/>
    <row r="25711" s="32" customFormat="1" ht="13.5" thickTop="1" thickBot="1"/>
    <row r="25712" s="32" customFormat="1" ht="13.5" thickTop="1" thickBot="1"/>
    <row r="25713" s="32" customFormat="1" ht="13.5" thickTop="1" thickBot="1"/>
    <row r="25714" s="32" customFormat="1" ht="13.5" thickTop="1" thickBot="1"/>
    <row r="25715" s="32" customFormat="1" ht="13.5" thickTop="1" thickBot="1"/>
    <row r="25716" s="32" customFormat="1" ht="13.5" thickTop="1" thickBot="1"/>
    <row r="25717" s="32" customFormat="1" ht="13.5" thickTop="1" thickBot="1"/>
    <row r="25718" s="32" customFormat="1" ht="13.5" thickTop="1" thickBot="1"/>
    <row r="25719" s="32" customFormat="1" ht="13.5" thickTop="1" thickBot="1"/>
    <row r="25720" s="32" customFormat="1" ht="13.5" thickTop="1" thickBot="1"/>
    <row r="25721" s="32" customFormat="1" ht="13.5" thickTop="1" thickBot="1"/>
    <row r="25722" s="32" customFormat="1" ht="13.5" thickTop="1" thickBot="1"/>
    <row r="25723" s="32" customFormat="1" ht="13.5" thickTop="1" thickBot="1"/>
    <row r="25724" s="32" customFormat="1" ht="13.5" thickTop="1" thickBot="1"/>
    <row r="25725" s="32" customFormat="1" ht="13.5" thickTop="1" thickBot="1"/>
    <row r="25726" s="32" customFormat="1" ht="13.5" thickTop="1" thickBot="1"/>
    <row r="25727" s="32" customFormat="1" ht="13.5" thickTop="1" thickBot="1"/>
    <row r="25728" s="32" customFormat="1" ht="13.5" thickTop="1" thickBot="1"/>
    <row r="25729" s="32" customFormat="1" ht="13.5" thickTop="1" thickBot="1"/>
    <row r="25730" s="32" customFormat="1" ht="13.5" thickTop="1" thickBot="1"/>
    <row r="25731" s="32" customFormat="1" ht="13.5" thickTop="1" thickBot="1"/>
    <row r="25732" s="32" customFormat="1" ht="13.5" thickTop="1" thickBot="1"/>
    <row r="25733" s="32" customFormat="1" ht="13.5" thickTop="1" thickBot="1"/>
    <row r="25734" s="32" customFormat="1" ht="13.5" thickTop="1" thickBot="1"/>
    <row r="25735" s="32" customFormat="1" ht="13.5" thickTop="1" thickBot="1"/>
    <row r="25736" s="32" customFormat="1" ht="13.5" thickTop="1" thickBot="1"/>
    <row r="25737" s="32" customFormat="1" ht="13.5" thickTop="1" thickBot="1"/>
    <row r="25738" s="32" customFormat="1" ht="13.5" thickTop="1" thickBot="1"/>
    <row r="25739" s="32" customFormat="1" ht="13.5" thickTop="1" thickBot="1"/>
    <row r="25740" s="32" customFormat="1" ht="13.5" thickTop="1" thickBot="1"/>
    <row r="25741" s="32" customFormat="1" ht="13.5" thickTop="1" thickBot="1"/>
    <row r="25742" s="32" customFormat="1" ht="13.5" thickTop="1" thickBot="1"/>
    <row r="25743" s="32" customFormat="1" ht="13.5" thickTop="1" thickBot="1"/>
    <row r="25744" s="32" customFormat="1" ht="13.5" thickTop="1" thickBot="1"/>
    <row r="25745" s="32" customFormat="1" ht="13.5" thickTop="1" thickBot="1"/>
    <row r="25746" s="32" customFormat="1" ht="13.5" thickTop="1" thickBot="1"/>
    <row r="25747" s="32" customFormat="1" ht="13.5" thickTop="1" thickBot="1"/>
    <row r="25748" s="32" customFormat="1" ht="13.5" thickTop="1" thickBot="1"/>
    <row r="25749" s="32" customFormat="1" ht="13.5" thickTop="1" thickBot="1"/>
    <row r="25750" s="32" customFormat="1" ht="13.5" thickTop="1" thickBot="1"/>
    <row r="25751" s="32" customFormat="1" ht="13.5" thickTop="1" thickBot="1"/>
    <row r="25752" s="32" customFormat="1" ht="13.5" thickTop="1" thickBot="1"/>
    <row r="25753" s="32" customFormat="1" ht="13.5" thickTop="1" thickBot="1"/>
    <row r="25754" s="32" customFormat="1" ht="13.5" thickTop="1" thickBot="1"/>
    <row r="25755" s="32" customFormat="1" ht="13.5" thickTop="1" thickBot="1"/>
    <row r="25756" s="32" customFormat="1" ht="13.5" thickTop="1" thickBot="1"/>
    <row r="25757" s="32" customFormat="1" ht="13.5" thickTop="1" thickBot="1"/>
    <row r="25758" s="32" customFormat="1" ht="13" thickTop="1"/>
    <row r="25759" s="32" customFormat="1"/>
    <row r="25760" s="32" customFormat="1"/>
    <row r="25761" s="32" customFormat="1"/>
    <row r="25762" s="32" customFormat="1"/>
    <row r="25763" s="32" customFormat="1"/>
    <row r="25764" s="32" customFormat="1"/>
    <row r="25765" s="32" customFormat="1"/>
    <row r="25766" s="32" customFormat="1"/>
    <row r="25767" s="32" customFormat="1"/>
    <row r="25768" s="32" customFormat="1"/>
    <row r="25769" s="32" customFormat="1"/>
    <row r="25770" s="32" customFormat="1"/>
    <row r="25771" s="32" customFormat="1" ht="13" thickBot="1"/>
    <row r="25772" s="32" customFormat="1" ht="13.5" thickTop="1" thickBot="1"/>
    <row r="25773" s="32" customFormat="1" ht="13.5" thickTop="1" thickBot="1"/>
    <row r="25774" s="32" customFormat="1" ht="13.5" thickTop="1" thickBot="1"/>
    <row r="25775" s="32" customFormat="1" ht="13.5" thickTop="1" thickBot="1"/>
    <row r="25776" s="32" customFormat="1" ht="13.5" thickTop="1" thickBot="1"/>
    <row r="25777" s="32" customFormat="1" ht="13.5" thickTop="1" thickBot="1"/>
    <row r="25778" s="32" customFormat="1" ht="13.5" thickTop="1" thickBot="1"/>
    <row r="25779" s="32" customFormat="1" ht="13.5" thickTop="1" thickBot="1"/>
    <row r="25780" s="32" customFormat="1" ht="13.5" thickTop="1" thickBot="1"/>
    <row r="25781" s="32" customFormat="1" ht="13.5" thickTop="1" thickBot="1"/>
    <row r="25782" s="32" customFormat="1" ht="13.5" thickTop="1" thickBot="1"/>
    <row r="25783" s="32" customFormat="1" ht="13.5" thickTop="1" thickBot="1"/>
    <row r="25784" s="32" customFormat="1" ht="13.5" thickTop="1" thickBot="1"/>
    <row r="25785" s="32" customFormat="1" ht="13.5" thickTop="1" thickBot="1"/>
    <row r="25786" s="32" customFormat="1" ht="13.5" thickTop="1" thickBot="1"/>
    <row r="25787" s="32" customFormat="1" ht="13.5" thickTop="1" thickBot="1"/>
    <row r="25788" s="32" customFormat="1" ht="13.5" thickTop="1" thickBot="1"/>
    <row r="25789" s="32" customFormat="1" ht="13.5" thickTop="1" thickBot="1"/>
    <row r="25790" s="32" customFormat="1" ht="13.5" thickTop="1" thickBot="1"/>
    <row r="25791" s="32" customFormat="1" ht="13.5" thickTop="1" thickBot="1"/>
    <row r="25792" s="32" customFormat="1" ht="13.5" thickTop="1" thickBot="1"/>
    <row r="25793" s="32" customFormat="1" ht="13.5" thickTop="1" thickBot="1"/>
    <row r="25794" s="32" customFormat="1" ht="13.5" thickTop="1" thickBot="1"/>
    <row r="25795" s="32" customFormat="1" ht="13.5" thickTop="1" thickBot="1"/>
    <row r="25796" s="32" customFormat="1" ht="13.5" thickTop="1" thickBot="1"/>
    <row r="25797" s="32" customFormat="1" ht="13.5" thickTop="1" thickBot="1"/>
    <row r="25798" s="32" customFormat="1" ht="13.5" thickTop="1" thickBot="1"/>
    <row r="25799" s="32" customFormat="1" ht="13.5" thickTop="1" thickBot="1"/>
    <row r="25800" s="32" customFormat="1" ht="13.5" thickTop="1" thickBot="1"/>
    <row r="25801" s="32" customFormat="1" ht="13.5" thickTop="1" thickBot="1"/>
    <row r="25802" s="32" customFormat="1" ht="13.5" thickTop="1" thickBot="1"/>
    <row r="25803" s="32" customFormat="1" ht="13.5" thickTop="1" thickBot="1"/>
    <row r="25804" s="32" customFormat="1" ht="13.5" thickTop="1" thickBot="1"/>
    <row r="25805" s="32" customFormat="1" ht="13.5" thickTop="1" thickBot="1"/>
    <row r="25806" s="32" customFormat="1" ht="13.5" thickTop="1" thickBot="1"/>
    <row r="25807" s="32" customFormat="1" ht="13.5" thickTop="1" thickBot="1"/>
    <row r="25808" s="32" customFormat="1" ht="13.5" thickTop="1" thickBot="1"/>
    <row r="25809" s="32" customFormat="1" ht="13.5" thickTop="1" thickBot="1"/>
    <row r="25810" s="32" customFormat="1" ht="13.5" thickTop="1" thickBot="1"/>
    <row r="25811" s="32" customFormat="1" ht="13.5" thickTop="1" thickBot="1"/>
    <row r="25812" s="32" customFormat="1" ht="13.5" thickTop="1" thickBot="1"/>
    <row r="25813" s="32" customFormat="1" ht="13.5" thickTop="1" thickBot="1"/>
    <row r="25814" s="32" customFormat="1" ht="13.5" thickTop="1" thickBot="1"/>
    <row r="25815" s="32" customFormat="1" ht="13.5" thickTop="1" thickBot="1"/>
    <row r="25816" s="32" customFormat="1" ht="13.5" thickTop="1" thickBot="1"/>
    <row r="25817" s="32" customFormat="1" ht="13.5" thickTop="1" thickBot="1"/>
    <row r="25818" s="32" customFormat="1" ht="13.5" thickTop="1" thickBot="1"/>
    <row r="25819" s="32" customFormat="1" ht="13.5" thickTop="1" thickBot="1"/>
    <row r="25820" s="32" customFormat="1" ht="13.5" thickTop="1" thickBot="1"/>
    <row r="25821" s="32" customFormat="1" ht="13.5" thickTop="1" thickBot="1"/>
    <row r="25822" s="32" customFormat="1" ht="13.5" thickTop="1" thickBot="1"/>
    <row r="25823" s="32" customFormat="1" ht="13.5" thickTop="1" thickBot="1"/>
    <row r="25824" s="32" customFormat="1" ht="13.5" thickTop="1" thickBot="1"/>
    <row r="25825" s="32" customFormat="1" ht="13.5" thickTop="1" thickBot="1"/>
    <row r="25826" s="32" customFormat="1" ht="13.5" thickTop="1" thickBot="1"/>
    <row r="25827" s="32" customFormat="1" ht="13.5" thickTop="1" thickBot="1"/>
    <row r="25828" s="32" customFormat="1" ht="13" thickTop="1"/>
    <row r="25829" s="32" customFormat="1"/>
    <row r="25830" s="32" customFormat="1"/>
    <row r="25831" s="32" customFormat="1"/>
    <row r="25832" s="32" customFormat="1"/>
    <row r="25833" s="32" customFormat="1"/>
    <row r="25834" s="32" customFormat="1"/>
    <row r="25835" s="32" customFormat="1"/>
    <row r="25836" s="32" customFormat="1"/>
    <row r="25837" s="32" customFormat="1"/>
    <row r="25838" s="32" customFormat="1"/>
    <row r="25839" s="32" customFormat="1"/>
    <row r="25840" s="32" customFormat="1"/>
    <row r="25841" s="32" customFormat="1" ht="13" thickBot="1"/>
    <row r="25842" s="32" customFormat="1" ht="13.5" thickTop="1" thickBot="1"/>
    <row r="25843" s="32" customFormat="1" ht="13.5" thickTop="1" thickBot="1"/>
    <row r="25844" s="32" customFormat="1" ht="13.5" thickTop="1" thickBot="1"/>
    <row r="25845" s="32" customFormat="1" ht="13.5" thickTop="1" thickBot="1"/>
    <row r="25846" s="32" customFormat="1" ht="13.5" thickTop="1" thickBot="1"/>
    <row r="25847" s="32" customFormat="1" ht="13.5" thickTop="1" thickBot="1"/>
    <row r="25848" s="32" customFormat="1" ht="13.5" thickTop="1" thickBot="1"/>
    <row r="25849" s="32" customFormat="1" ht="13.5" thickTop="1" thickBot="1"/>
    <row r="25850" s="32" customFormat="1" ht="13.5" thickTop="1" thickBot="1"/>
    <row r="25851" s="32" customFormat="1" ht="13.5" thickTop="1" thickBot="1"/>
    <row r="25852" s="32" customFormat="1" ht="13.5" thickTop="1" thickBot="1"/>
    <row r="25853" s="32" customFormat="1" ht="13.5" thickTop="1" thickBot="1"/>
    <row r="25854" s="32" customFormat="1" ht="13.5" thickTop="1" thickBot="1"/>
    <row r="25855" s="32" customFormat="1" ht="13.5" thickTop="1" thickBot="1"/>
    <row r="25856" s="32" customFormat="1" ht="13.5" thickTop="1" thickBot="1"/>
    <row r="25857" s="32" customFormat="1" ht="13.5" thickTop="1" thickBot="1"/>
    <row r="25858" s="32" customFormat="1" ht="13.5" thickTop="1" thickBot="1"/>
    <row r="25859" s="32" customFormat="1" ht="13.5" thickTop="1" thickBot="1"/>
    <row r="25860" s="32" customFormat="1" ht="13.5" thickTop="1" thickBot="1"/>
    <row r="25861" s="32" customFormat="1" ht="13.5" thickTop="1" thickBot="1"/>
    <row r="25862" s="32" customFormat="1" ht="13.5" thickTop="1" thickBot="1"/>
    <row r="25863" s="32" customFormat="1" ht="13.5" thickTop="1" thickBot="1"/>
    <row r="25864" s="32" customFormat="1" ht="13.5" thickTop="1" thickBot="1"/>
    <row r="25865" s="32" customFormat="1" ht="13.5" thickTop="1" thickBot="1"/>
    <row r="25866" s="32" customFormat="1" ht="13.5" thickTop="1" thickBot="1"/>
    <row r="25867" s="32" customFormat="1" ht="13.5" thickTop="1" thickBot="1"/>
    <row r="25868" s="32" customFormat="1" ht="13.5" thickTop="1" thickBot="1"/>
    <row r="25869" s="32" customFormat="1" ht="13.5" thickTop="1" thickBot="1"/>
    <row r="25870" s="32" customFormat="1" ht="13.5" thickTop="1" thickBot="1"/>
    <row r="25871" s="32" customFormat="1" ht="13.5" thickTop="1" thickBot="1"/>
    <row r="25872" s="32" customFormat="1" ht="13.5" thickTop="1" thickBot="1"/>
    <row r="25873" s="32" customFormat="1" ht="13.5" thickTop="1" thickBot="1"/>
    <row r="25874" s="32" customFormat="1" ht="13.5" thickTop="1" thickBot="1"/>
    <row r="25875" s="32" customFormat="1" ht="13.5" thickTop="1" thickBot="1"/>
    <row r="25876" s="32" customFormat="1" ht="13.5" thickTop="1" thickBot="1"/>
    <row r="25877" s="32" customFormat="1" ht="13.5" thickTop="1" thickBot="1"/>
    <row r="25878" s="32" customFormat="1" ht="13.5" thickTop="1" thickBot="1"/>
    <row r="25879" s="32" customFormat="1" ht="13.5" thickTop="1" thickBot="1"/>
    <row r="25880" s="32" customFormat="1" ht="13.5" thickTop="1" thickBot="1"/>
    <row r="25881" s="32" customFormat="1" ht="13.5" thickTop="1" thickBot="1"/>
    <row r="25882" s="32" customFormat="1" ht="13.5" thickTop="1" thickBot="1"/>
    <row r="25883" s="32" customFormat="1" ht="13.5" thickTop="1" thickBot="1"/>
    <row r="25884" s="32" customFormat="1" ht="13.5" thickTop="1" thickBot="1"/>
    <row r="25885" s="32" customFormat="1" ht="13.5" thickTop="1" thickBot="1"/>
    <row r="25886" s="32" customFormat="1" ht="13.5" thickTop="1" thickBot="1"/>
    <row r="25887" s="32" customFormat="1" ht="13.5" thickTop="1" thickBot="1"/>
    <row r="25888" s="32" customFormat="1" ht="13.5" thickTop="1" thickBot="1"/>
    <row r="25889" s="32" customFormat="1" ht="13.5" thickTop="1" thickBot="1"/>
    <row r="25890" s="32" customFormat="1" ht="13.5" thickTop="1" thickBot="1"/>
    <row r="25891" s="32" customFormat="1" ht="13.5" thickTop="1" thickBot="1"/>
    <row r="25892" s="32" customFormat="1" ht="13.5" thickTop="1" thickBot="1"/>
    <row r="25893" s="32" customFormat="1" ht="13.5" thickTop="1" thickBot="1"/>
    <row r="25894" s="32" customFormat="1" ht="13.5" thickTop="1" thickBot="1"/>
    <row r="25895" s="32" customFormat="1" ht="13.5" thickTop="1" thickBot="1"/>
    <row r="25896" s="32" customFormat="1" ht="13.5" thickTop="1" thickBot="1"/>
    <row r="25897" s="32" customFormat="1" ht="13.5" thickTop="1" thickBot="1"/>
    <row r="25898" s="32" customFormat="1" ht="13" thickTop="1"/>
    <row r="25899" s="32" customFormat="1"/>
    <row r="25900" s="32" customFormat="1"/>
    <row r="25901" s="32" customFormat="1"/>
    <row r="25902" s="32" customFormat="1"/>
    <row r="25903" s="32" customFormat="1"/>
    <row r="25904" s="32" customFormat="1"/>
    <row r="25905" s="32" customFormat="1"/>
    <row r="25906" s="32" customFormat="1"/>
    <row r="25907" s="32" customFormat="1"/>
    <row r="25908" s="32" customFormat="1"/>
    <row r="25909" s="32" customFormat="1"/>
    <row r="25910" s="32" customFormat="1"/>
    <row r="25911" s="32" customFormat="1" ht="13" thickBot="1"/>
    <row r="25912" s="32" customFormat="1" ht="13.5" thickTop="1" thickBot="1"/>
    <row r="25913" s="32" customFormat="1" ht="13.5" thickTop="1" thickBot="1"/>
    <row r="25914" s="32" customFormat="1" ht="13.5" thickTop="1" thickBot="1"/>
    <row r="25915" s="32" customFormat="1" ht="13.5" thickTop="1" thickBot="1"/>
    <row r="25916" s="32" customFormat="1" ht="13.5" thickTop="1" thickBot="1"/>
    <row r="25917" s="32" customFormat="1" ht="13.5" thickTop="1" thickBot="1"/>
    <row r="25918" s="32" customFormat="1" ht="13.5" thickTop="1" thickBot="1"/>
    <row r="25919" s="32" customFormat="1" ht="13.5" thickTop="1" thickBot="1"/>
    <row r="25920" s="32" customFormat="1" ht="13.5" thickTop="1" thickBot="1"/>
    <row r="25921" s="32" customFormat="1" ht="13.5" thickTop="1" thickBot="1"/>
    <row r="25922" s="32" customFormat="1" ht="13.5" thickTop="1" thickBot="1"/>
    <row r="25923" s="32" customFormat="1" ht="13.5" thickTop="1" thickBot="1"/>
    <row r="25924" s="32" customFormat="1" ht="13.5" thickTop="1" thickBot="1"/>
    <row r="25925" s="32" customFormat="1" ht="13.5" thickTop="1" thickBot="1"/>
    <row r="25926" s="32" customFormat="1" ht="13.5" thickTop="1" thickBot="1"/>
    <row r="25927" s="32" customFormat="1" ht="13.5" thickTop="1" thickBot="1"/>
    <row r="25928" s="32" customFormat="1" ht="13.5" thickTop="1" thickBot="1"/>
    <row r="25929" s="32" customFormat="1" ht="13.5" thickTop="1" thickBot="1"/>
    <row r="25930" s="32" customFormat="1" ht="13.5" thickTop="1" thickBot="1"/>
    <row r="25931" s="32" customFormat="1" ht="13.5" thickTop="1" thickBot="1"/>
    <row r="25932" s="32" customFormat="1" ht="13.5" thickTop="1" thickBot="1"/>
    <row r="25933" s="32" customFormat="1" ht="13.5" thickTop="1" thickBot="1"/>
    <row r="25934" s="32" customFormat="1" ht="13.5" thickTop="1" thickBot="1"/>
    <row r="25935" s="32" customFormat="1" ht="13.5" thickTop="1" thickBot="1"/>
    <row r="25936" s="32" customFormat="1" ht="13.5" thickTop="1" thickBot="1"/>
    <row r="25937" s="32" customFormat="1" ht="13.5" thickTop="1" thickBot="1"/>
    <row r="25938" s="32" customFormat="1" ht="13.5" thickTop="1" thickBot="1"/>
    <row r="25939" s="32" customFormat="1" ht="13.5" thickTop="1" thickBot="1"/>
    <row r="25940" s="32" customFormat="1" ht="13.5" thickTop="1" thickBot="1"/>
    <row r="25941" s="32" customFormat="1" ht="13.5" thickTop="1" thickBot="1"/>
    <row r="25942" s="32" customFormat="1" ht="13.5" thickTop="1" thickBot="1"/>
    <row r="25943" s="32" customFormat="1" ht="13.5" thickTop="1" thickBot="1"/>
    <row r="25944" s="32" customFormat="1" ht="13.5" thickTop="1" thickBot="1"/>
    <row r="25945" s="32" customFormat="1" ht="13.5" thickTop="1" thickBot="1"/>
    <row r="25946" s="32" customFormat="1" ht="13.5" thickTop="1" thickBot="1"/>
    <row r="25947" s="32" customFormat="1" ht="13.5" thickTop="1" thickBot="1"/>
    <row r="25948" s="32" customFormat="1" ht="13.5" thickTop="1" thickBot="1"/>
    <row r="25949" s="32" customFormat="1" ht="13.5" thickTop="1" thickBot="1"/>
    <row r="25950" s="32" customFormat="1" ht="13.5" thickTop="1" thickBot="1"/>
    <row r="25951" s="32" customFormat="1" ht="13.5" thickTop="1" thickBot="1"/>
    <row r="25952" s="32" customFormat="1" ht="13.5" thickTop="1" thickBot="1"/>
    <row r="25953" s="32" customFormat="1" ht="13.5" thickTop="1" thickBot="1"/>
    <row r="25954" s="32" customFormat="1" ht="13.5" thickTop="1" thickBot="1"/>
    <row r="25955" s="32" customFormat="1" ht="13.5" thickTop="1" thickBot="1"/>
    <row r="25956" s="32" customFormat="1" ht="13.5" thickTop="1" thickBot="1"/>
    <row r="25957" s="32" customFormat="1" ht="13.5" thickTop="1" thickBot="1"/>
    <row r="25958" s="32" customFormat="1" ht="13.5" thickTop="1" thickBot="1"/>
    <row r="25959" s="32" customFormat="1" ht="13.5" thickTop="1" thickBot="1"/>
    <row r="25960" s="32" customFormat="1" ht="13.5" thickTop="1" thickBot="1"/>
    <row r="25961" s="32" customFormat="1" ht="13.5" thickTop="1" thickBot="1"/>
    <row r="25962" s="32" customFormat="1" ht="13.5" thickTop="1" thickBot="1"/>
    <row r="25963" s="32" customFormat="1" ht="13.5" thickTop="1" thickBot="1"/>
    <row r="25964" s="32" customFormat="1" ht="13.5" thickTop="1" thickBot="1"/>
    <row r="25965" s="32" customFormat="1" ht="13.5" thickTop="1" thickBot="1"/>
    <row r="25966" s="32" customFormat="1" ht="13.5" thickTop="1" thickBot="1"/>
    <row r="25967" s="32" customFormat="1" ht="13.5" thickTop="1" thickBot="1"/>
    <row r="25968" s="32" customFormat="1" ht="13" thickTop="1"/>
    <row r="25969" s="32" customFormat="1"/>
    <row r="25970" s="32" customFormat="1"/>
    <row r="25971" s="32" customFormat="1"/>
    <row r="25972" s="32" customFormat="1"/>
    <row r="25973" s="32" customFormat="1"/>
    <row r="25974" s="32" customFormat="1"/>
    <row r="25975" s="32" customFormat="1"/>
    <row r="25976" s="32" customFormat="1"/>
    <row r="25977" s="32" customFormat="1"/>
    <row r="25978" s="32" customFormat="1"/>
    <row r="25979" s="32" customFormat="1"/>
    <row r="25980" s="32" customFormat="1"/>
    <row r="25981" s="32" customFormat="1" ht="13" thickBot="1"/>
    <row r="25982" s="32" customFormat="1" ht="13.5" thickTop="1" thickBot="1"/>
    <row r="25983" s="32" customFormat="1" ht="13.5" thickTop="1" thickBot="1"/>
    <row r="25984" s="32" customFormat="1" ht="13.5" thickTop="1" thickBot="1"/>
    <row r="25985" s="32" customFormat="1" ht="13.5" thickTop="1" thickBot="1"/>
    <row r="25986" s="32" customFormat="1" ht="13.5" thickTop="1" thickBot="1"/>
    <row r="25987" s="32" customFormat="1" ht="13.5" thickTop="1" thickBot="1"/>
    <row r="25988" s="32" customFormat="1" ht="13.5" thickTop="1" thickBot="1"/>
    <row r="25989" s="32" customFormat="1" ht="13.5" thickTop="1" thickBot="1"/>
    <row r="25990" s="32" customFormat="1" ht="13.5" thickTop="1" thickBot="1"/>
    <row r="25991" s="32" customFormat="1" ht="13.5" thickTop="1" thickBot="1"/>
    <row r="25992" s="32" customFormat="1" ht="13.5" thickTop="1" thickBot="1"/>
    <row r="25993" s="32" customFormat="1" ht="13.5" thickTop="1" thickBot="1"/>
    <row r="25994" s="32" customFormat="1" ht="13.5" thickTop="1" thickBot="1"/>
    <row r="25995" s="32" customFormat="1" ht="13.5" thickTop="1" thickBot="1"/>
    <row r="25996" s="32" customFormat="1" ht="13.5" thickTop="1" thickBot="1"/>
    <row r="25997" s="32" customFormat="1" ht="13.5" thickTop="1" thickBot="1"/>
    <row r="25998" s="32" customFormat="1" ht="13.5" thickTop="1" thickBot="1"/>
    <row r="25999" s="32" customFormat="1" ht="13.5" thickTop="1" thickBot="1"/>
    <row r="26000" s="32" customFormat="1" ht="13.5" thickTop="1" thickBot="1"/>
    <row r="26001" s="32" customFormat="1" ht="13.5" thickTop="1" thickBot="1"/>
    <row r="26002" s="32" customFormat="1" ht="13.5" thickTop="1" thickBot="1"/>
    <row r="26003" s="32" customFormat="1" ht="13.5" thickTop="1" thickBot="1"/>
    <row r="26004" s="32" customFormat="1" ht="13.5" thickTop="1" thickBot="1"/>
    <row r="26005" s="32" customFormat="1" ht="13.5" thickTop="1" thickBot="1"/>
    <row r="26006" s="32" customFormat="1" ht="13.5" thickTop="1" thickBot="1"/>
    <row r="26007" s="32" customFormat="1" ht="13.5" thickTop="1" thickBot="1"/>
    <row r="26008" s="32" customFormat="1" ht="13.5" thickTop="1" thickBot="1"/>
    <row r="26009" s="32" customFormat="1" ht="13.5" thickTop="1" thickBot="1"/>
    <row r="26010" s="32" customFormat="1" ht="13.5" thickTop="1" thickBot="1"/>
    <row r="26011" s="32" customFormat="1" ht="13.5" thickTop="1" thickBot="1"/>
    <row r="26012" s="32" customFormat="1" ht="13.5" thickTop="1" thickBot="1"/>
    <row r="26013" s="32" customFormat="1" ht="13.5" thickTop="1" thickBot="1"/>
    <row r="26014" s="32" customFormat="1" ht="13.5" thickTop="1" thickBot="1"/>
    <row r="26015" s="32" customFormat="1" ht="13.5" thickTop="1" thickBot="1"/>
    <row r="26016" s="32" customFormat="1" ht="13.5" thickTop="1" thickBot="1"/>
    <row r="26017" s="32" customFormat="1" ht="13.5" thickTop="1" thickBot="1"/>
    <row r="26018" s="32" customFormat="1" ht="13.5" thickTop="1" thickBot="1"/>
    <row r="26019" s="32" customFormat="1" ht="13.5" thickTop="1" thickBot="1"/>
    <row r="26020" s="32" customFormat="1" ht="13.5" thickTop="1" thickBot="1"/>
    <row r="26021" s="32" customFormat="1" ht="13.5" thickTop="1" thickBot="1"/>
    <row r="26022" s="32" customFormat="1" ht="13.5" thickTop="1" thickBot="1"/>
    <row r="26023" s="32" customFormat="1" ht="13.5" thickTop="1" thickBot="1"/>
    <row r="26024" s="32" customFormat="1" ht="13.5" thickTop="1" thickBot="1"/>
    <row r="26025" s="32" customFormat="1" ht="13.5" thickTop="1" thickBot="1"/>
    <row r="26026" s="32" customFormat="1" ht="13.5" thickTop="1" thickBot="1"/>
    <row r="26027" s="32" customFormat="1" ht="13.5" thickTop="1" thickBot="1"/>
    <row r="26028" s="32" customFormat="1" ht="13.5" thickTop="1" thickBot="1"/>
    <row r="26029" s="32" customFormat="1" ht="13.5" thickTop="1" thickBot="1"/>
    <row r="26030" s="32" customFormat="1" ht="13.5" thickTop="1" thickBot="1"/>
    <row r="26031" s="32" customFormat="1" ht="13.5" thickTop="1" thickBot="1"/>
    <row r="26032" s="32" customFormat="1" ht="13.5" thickTop="1" thickBot="1"/>
    <row r="26033" s="32" customFormat="1" ht="13.5" thickTop="1" thickBot="1"/>
    <row r="26034" s="32" customFormat="1" ht="13.5" thickTop="1" thickBot="1"/>
    <row r="26035" s="32" customFormat="1" ht="13.5" thickTop="1" thickBot="1"/>
    <row r="26036" s="32" customFormat="1" ht="13.5" thickTop="1" thickBot="1"/>
    <row r="26037" s="32" customFormat="1" ht="13.5" thickTop="1" thickBot="1"/>
    <row r="26038" s="32" customFormat="1" ht="13" thickTop="1"/>
    <row r="26039" s="32" customFormat="1"/>
    <row r="26040" s="32" customFormat="1"/>
    <row r="26041" s="32" customFormat="1"/>
    <row r="26042" s="32" customFormat="1"/>
    <row r="26043" s="32" customFormat="1"/>
    <row r="26044" s="32" customFormat="1"/>
    <row r="26045" s="32" customFormat="1"/>
    <row r="26046" s="32" customFormat="1"/>
    <row r="26047" s="32" customFormat="1"/>
    <row r="26048" s="32" customFormat="1"/>
    <row r="26049" s="32" customFormat="1"/>
    <row r="26050" s="32" customFormat="1"/>
    <row r="26051" s="32" customFormat="1" ht="13" thickBot="1"/>
    <row r="26052" s="32" customFormat="1" ht="13.5" thickTop="1" thickBot="1"/>
    <row r="26053" s="32" customFormat="1" ht="13.5" thickTop="1" thickBot="1"/>
    <row r="26054" s="32" customFormat="1" ht="13.5" thickTop="1" thickBot="1"/>
    <row r="26055" s="32" customFormat="1" ht="13.5" thickTop="1" thickBot="1"/>
    <row r="26056" s="32" customFormat="1" ht="13.5" thickTop="1" thickBot="1"/>
    <row r="26057" s="32" customFormat="1" ht="13.5" thickTop="1" thickBot="1"/>
    <row r="26058" s="32" customFormat="1" ht="13.5" thickTop="1" thickBot="1"/>
    <row r="26059" s="32" customFormat="1" ht="13.5" thickTop="1" thickBot="1"/>
    <row r="26060" s="32" customFormat="1" ht="13.5" thickTop="1" thickBot="1"/>
    <row r="26061" s="32" customFormat="1" ht="13.5" thickTop="1" thickBot="1"/>
    <row r="26062" s="32" customFormat="1" ht="13.5" thickTop="1" thickBot="1"/>
    <row r="26063" s="32" customFormat="1" ht="13.5" thickTop="1" thickBot="1"/>
    <row r="26064" s="32" customFormat="1" ht="13.5" thickTop="1" thickBot="1"/>
    <row r="26065" s="32" customFormat="1" ht="13.5" thickTop="1" thickBot="1"/>
    <row r="26066" s="32" customFormat="1" ht="13.5" thickTop="1" thickBot="1"/>
    <row r="26067" s="32" customFormat="1" ht="13.5" thickTop="1" thickBot="1"/>
    <row r="26068" s="32" customFormat="1" ht="13.5" thickTop="1" thickBot="1"/>
    <row r="26069" s="32" customFormat="1" ht="13.5" thickTop="1" thickBot="1"/>
    <row r="26070" s="32" customFormat="1" ht="13.5" thickTop="1" thickBot="1"/>
    <row r="26071" s="32" customFormat="1" ht="13.5" thickTop="1" thickBot="1"/>
    <row r="26072" s="32" customFormat="1" ht="13.5" thickTop="1" thickBot="1"/>
    <row r="26073" s="32" customFormat="1" ht="13.5" thickTop="1" thickBot="1"/>
    <row r="26074" s="32" customFormat="1" ht="13.5" thickTop="1" thickBot="1"/>
    <row r="26075" s="32" customFormat="1" ht="13.5" thickTop="1" thickBot="1"/>
    <row r="26076" s="32" customFormat="1" ht="13.5" thickTop="1" thickBot="1"/>
    <row r="26077" s="32" customFormat="1" ht="13.5" thickTop="1" thickBot="1"/>
    <row r="26078" s="32" customFormat="1" ht="13.5" thickTop="1" thickBot="1"/>
    <row r="26079" s="32" customFormat="1" ht="13.5" thickTop="1" thickBot="1"/>
    <row r="26080" s="32" customFormat="1" ht="13.5" thickTop="1" thickBot="1"/>
    <row r="26081" s="32" customFormat="1" ht="13.5" thickTop="1" thickBot="1"/>
    <row r="26082" s="32" customFormat="1" ht="13.5" thickTop="1" thickBot="1"/>
    <row r="26083" s="32" customFormat="1" ht="13.5" thickTop="1" thickBot="1"/>
    <row r="26084" s="32" customFormat="1" ht="13.5" thickTop="1" thickBot="1"/>
    <row r="26085" s="32" customFormat="1" ht="13.5" thickTop="1" thickBot="1"/>
    <row r="26086" s="32" customFormat="1" ht="13.5" thickTop="1" thickBot="1"/>
    <row r="26087" s="32" customFormat="1" ht="13.5" thickTop="1" thickBot="1"/>
    <row r="26088" s="32" customFormat="1" ht="13.5" thickTop="1" thickBot="1"/>
    <row r="26089" s="32" customFormat="1" ht="13.5" thickTop="1" thickBot="1"/>
    <row r="26090" s="32" customFormat="1" ht="13.5" thickTop="1" thickBot="1"/>
    <row r="26091" s="32" customFormat="1" ht="13.5" thickTop="1" thickBot="1"/>
    <row r="26092" s="32" customFormat="1" ht="13.5" thickTop="1" thickBot="1"/>
    <row r="26093" s="32" customFormat="1" ht="13.5" thickTop="1" thickBot="1"/>
    <row r="26094" s="32" customFormat="1" ht="13.5" thickTop="1" thickBot="1"/>
    <row r="26095" s="32" customFormat="1" ht="13.5" thickTop="1" thickBot="1"/>
    <row r="26096" s="32" customFormat="1" ht="13.5" thickTop="1" thickBot="1"/>
    <row r="26097" s="32" customFormat="1" ht="13.5" thickTop="1" thickBot="1"/>
    <row r="26098" s="32" customFormat="1" ht="13.5" thickTop="1" thickBot="1"/>
    <row r="26099" s="32" customFormat="1" ht="13.5" thickTop="1" thickBot="1"/>
    <row r="26100" s="32" customFormat="1" ht="13.5" thickTop="1" thickBot="1"/>
    <row r="26101" s="32" customFormat="1" ht="13.5" thickTop="1" thickBot="1"/>
    <row r="26102" s="32" customFormat="1" ht="13.5" thickTop="1" thickBot="1"/>
    <row r="26103" s="32" customFormat="1" ht="13.5" thickTop="1" thickBot="1"/>
    <row r="26104" s="32" customFormat="1" ht="13.5" thickTop="1" thickBot="1"/>
    <row r="26105" s="32" customFormat="1" ht="13.5" thickTop="1" thickBot="1"/>
    <row r="26106" s="32" customFormat="1" ht="13.5" thickTop="1" thickBot="1"/>
    <row r="26107" s="32" customFormat="1" ht="13.5" thickTop="1" thickBot="1"/>
    <row r="26108" s="32" customFormat="1" ht="13" thickTop="1"/>
    <row r="26109" s="32" customFormat="1"/>
    <row r="26110" s="32" customFormat="1"/>
    <row r="26111" s="32" customFormat="1"/>
    <row r="26112" s="32" customFormat="1"/>
    <row r="26113" s="32" customFormat="1"/>
    <row r="26114" s="32" customFormat="1"/>
    <row r="26115" s="32" customFormat="1"/>
    <row r="26116" s="32" customFormat="1"/>
    <row r="26117" s="32" customFormat="1"/>
    <row r="26118" s="32" customFormat="1"/>
    <row r="26119" s="32" customFormat="1"/>
    <row r="26120" s="32" customFormat="1"/>
    <row r="26121" s="32" customFormat="1" ht="13" thickBot="1"/>
    <row r="26122" s="32" customFormat="1" ht="13.5" thickTop="1" thickBot="1"/>
    <row r="26123" s="32" customFormat="1" ht="13.5" thickTop="1" thickBot="1"/>
    <row r="26124" s="32" customFormat="1" ht="13.5" thickTop="1" thickBot="1"/>
    <row r="26125" s="32" customFormat="1" ht="13.5" thickTop="1" thickBot="1"/>
    <row r="26126" s="32" customFormat="1" ht="13.5" thickTop="1" thickBot="1"/>
    <row r="26127" s="32" customFormat="1" ht="13.5" thickTop="1" thickBot="1"/>
    <row r="26128" s="32" customFormat="1" ht="13.5" thickTop="1" thickBot="1"/>
    <row r="26129" s="32" customFormat="1" ht="13.5" thickTop="1" thickBot="1"/>
    <row r="26130" s="32" customFormat="1" ht="13.5" thickTop="1" thickBot="1"/>
    <row r="26131" s="32" customFormat="1" ht="13.5" thickTop="1" thickBot="1"/>
    <row r="26132" s="32" customFormat="1" ht="13.5" thickTop="1" thickBot="1"/>
    <row r="26133" s="32" customFormat="1" ht="13.5" thickTop="1" thickBot="1"/>
    <row r="26134" s="32" customFormat="1" ht="13.5" thickTop="1" thickBot="1"/>
    <row r="26135" s="32" customFormat="1" ht="13.5" thickTop="1" thickBot="1"/>
    <row r="26136" s="32" customFormat="1" ht="13.5" thickTop="1" thickBot="1"/>
    <row r="26137" s="32" customFormat="1" ht="13.5" thickTop="1" thickBot="1"/>
    <row r="26138" s="32" customFormat="1" ht="13.5" thickTop="1" thickBot="1"/>
    <row r="26139" s="32" customFormat="1" ht="13.5" thickTop="1" thickBot="1"/>
    <row r="26140" s="32" customFormat="1" ht="13.5" thickTop="1" thickBot="1"/>
    <row r="26141" s="32" customFormat="1" ht="13.5" thickTop="1" thickBot="1"/>
    <row r="26142" s="32" customFormat="1" ht="13.5" thickTop="1" thickBot="1"/>
    <row r="26143" s="32" customFormat="1" ht="13.5" thickTop="1" thickBot="1"/>
    <row r="26144" s="32" customFormat="1" ht="13.5" thickTop="1" thickBot="1"/>
    <row r="26145" s="32" customFormat="1" ht="13.5" thickTop="1" thickBot="1"/>
    <row r="26146" s="32" customFormat="1" ht="13.5" thickTop="1" thickBot="1"/>
    <row r="26147" s="32" customFormat="1" ht="13.5" thickTop="1" thickBot="1"/>
    <row r="26148" s="32" customFormat="1" ht="13.5" thickTop="1" thickBot="1"/>
    <row r="26149" s="32" customFormat="1" ht="13.5" thickTop="1" thickBot="1"/>
    <row r="26150" s="32" customFormat="1" ht="13.5" thickTop="1" thickBot="1"/>
    <row r="26151" s="32" customFormat="1" ht="13.5" thickTop="1" thickBot="1"/>
    <row r="26152" s="32" customFormat="1" ht="13.5" thickTop="1" thickBot="1"/>
    <row r="26153" s="32" customFormat="1" ht="13.5" thickTop="1" thickBot="1"/>
    <row r="26154" s="32" customFormat="1" ht="13.5" thickTop="1" thickBot="1"/>
    <row r="26155" s="32" customFormat="1" ht="13.5" thickTop="1" thickBot="1"/>
    <row r="26156" s="32" customFormat="1" ht="13.5" thickTop="1" thickBot="1"/>
    <row r="26157" s="32" customFormat="1" ht="13.5" thickTop="1" thickBot="1"/>
    <row r="26158" s="32" customFormat="1" ht="13.5" thickTop="1" thickBot="1"/>
    <row r="26159" s="32" customFormat="1" ht="13.5" thickTop="1" thickBot="1"/>
    <row r="26160" s="32" customFormat="1" ht="13.5" thickTop="1" thickBot="1"/>
    <row r="26161" s="32" customFormat="1" ht="13.5" thickTop="1" thickBot="1"/>
    <row r="26162" s="32" customFormat="1" ht="13.5" thickTop="1" thickBot="1"/>
    <row r="26163" s="32" customFormat="1" ht="13.5" thickTop="1" thickBot="1"/>
    <row r="26164" s="32" customFormat="1" ht="13.5" thickTop="1" thickBot="1"/>
    <row r="26165" s="32" customFormat="1" ht="13.5" thickTop="1" thickBot="1"/>
    <row r="26166" s="32" customFormat="1" ht="13.5" thickTop="1" thickBot="1"/>
    <row r="26167" s="32" customFormat="1" ht="13.5" thickTop="1" thickBot="1"/>
    <row r="26168" s="32" customFormat="1" ht="13.5" thickTop="1" thickBot="1"/>
    <row r="26169" s="32" customFormat="1" ht="13.5" thickTop="1" thickBot="1"/>
    <row r="26170" s="32" customFormat="1" ht="13.5" thickTop="1" thickBot="1"/>
    <row r="26171" s="32" customFormat="1" ht="13.5" thickTop="1" thickBot="1"/>
    <row r="26172" s="32" customFormat="1" ht="13.5" thickTop="1" thickBot="1"/>
    <row r="26173" s="32" customFormat="1" ht="13.5" thickTop="1" thickBot="1"/>
    <row r="26174" s="32" customFormat="1" ht="13.5" thickTop="1" thickBot="1"/>
    <row r="26175" s="32" customFormat="1" ht="13.5" thickTop="1" thickBot="1"/>
    <row r="26176" s="32" customFormat="1" ht="13.5" thickTop="1" thickBot="1"/>
    <row r="26177" s="32" customFormat="1" ht="13.5" thickTop="1" thickBot="1"/>
    <row r="26178" s="32" customFormat="1" ht="13" thickTop="1"/>
    <row r="26179" s="32" customFormat="1"/>
    <row r="26180" s="32" customFormat="1"/>
    <row r="26181" s="32" customFormat="1"/>
    <row r="26182" s="32" customFormat="1"/>
    <row r="26183" s="32" customFormat="1"/>
    <row r="26184" s="32" customFormat="1"/>
    <row r="26185" s="32" customFormat="1"/>
    <row r="26186" s="32" customFormat="1"/>
    <row r="26187" s="32" customFormat="1"/>
    <row r="26188" s="32" customFormat="1"/>
    <row r="26189" s="32" customFormat="1"/>
    <row r="26190" s="32" customFormat="1"/>
    <row r="26191" s="32" customFormat="1" ht="13" thickBot="1"/>
  </sheetData>
  <mergeCells count="6">
    <mergeCell ref="C3:E4"/>
    <mergeCell ref="C6:E6"/>
    <mergeCell ref="G17:L21"/>
    <mergeCell ref="G23:L27"/>
    <mergeCell ref="G11:L15"/>
    <mergeCell ref="G7:L9"/>
  </mergeCells>
  <phoneticPr fontId="0" type="noConversion"/>
  <printOptions horizontalCentered="1"/>
  <pageMargins left="0.25" right="0.25" top="0.5" bottom="0.5" header="0.5" footer="0.25"/>
  <pageSetup scale="7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665"/>
  <sheetViews>
    <sheetView zoomScale="78" zoomScaleNormal="78" zoomScaleSheetLayoutView="277" workbookViewId="0">
      <pane ySplit="1" topLeftCell="A977" activePane="bottomLeft" state="frozen"/>
      <selection pane="bottomLeft" activeCell="K994" sqref="K994"/>
    </sheetView>
  </sheetViews>
  <sheetFormatPr defaultColWidth="8.81640625" defaultRowHeight="12.5"/>
  <cols>
    <col min="1" max="1" width="11.81640625" bestFit="1" customWidth="1"/>
    <col min="2" max="2" width="18.453125" bestFit="1" customWidth="1"/>
    <col min="3" max="3" width="20.6328125" bestFit="1" customWidth="1"/>
    <col min="4" max="4" width="11" bestFit="1" customWidth="1"/>
    <col min="5" max="5" width="18" bestFit="1" customWidth="1"/>
    <col min="6" max="6" width="9.453125" bestFit="1" customWidth="1"/>
    <col min="7" max="7" width="22.453125" bestFit="1" customWidth="1"/>
    <col min="8" max="8" width="15.36328125" bestFit="1" customWidth="1"/>
    <col min="9" max="9" width="15.1796875" bestFit="1" customWidth="1"/>
    <col min="10" max="10" width="15.36328125" bestFit="1" customWidth="1"/>
    <col min="11" max="11" width="15.1796875" bestFit="1" customWidth="1"/>
    <col min="12" max="12" width="15.36328125" bestFit="1" customWidth="1"/>
    <col min="13" max="13" width="15.1796875" bestFit="1" customWidth="1"/>
    <col min="14" max="14" width="15.36328125" bestFit="1" customWidth="1"/>
    <col min="15" max="15" width="15.1796875" bestFit="1" customWidth="1"/>
    <col min="16" max="16" width="15.36328125" bestFit="1" customWidth="1"/>
    <col min="17" max="17" width="15.1796875" bestFit="1" customWidth="1"/>
    <col min="18" max="18" width="15.36328125" bestFit="1" customWidth="1"/>
    <col min="19" max="19" width="15.1796875" bestFit="1" customWidth="1"/>
    <col min="20" max="20" width="15.36328125" bestFit="1" customWidth="1"/>
    <col min="21" max="21" width="15.1796875" bestFit="1" customWidth="1"/>
  </cols>
  <sheetData>
    <row r="1" spans="1:21" s="433" customFormat="1" ht="23" customHeight="1">
      <c r="A1" s="432" t="s">
        <v>105</v>
      </c>
      <c r="B1" s="432" t="s">
        <v>106</v>
      </c>
      <c r="C1" s="432" t="s">
        <v>77</v>
      </c>
      <c r="D1" s="432" t="s">
        <v>107</v>
      </c>
      <c r="E1" s="432" t="s">
        <v>74</v>
      </c>
      <c r="F1" s="432" t="s">
        <v>108</v>
      </c>
      <c r="G1" s="432" t="s">
        <v>80</v>
      </c>
      <c r="H1" s="432" t="s">
        <v>109</v>
      </c>
      <c r="I1" s="432" t="s">
        <v>110</v>
      </c>
      <c r="J1" s="432" t="s">
        <v>111</v>
      </c>
      <c r="K1" s="432" t="s">
        <v>112</v>
      </c>
      <c r="L1" s="432" t="s">
        <v>113</v>
      </c>
      <c r="M1" s="432" t="s">
        <v>114</v>
      </c>
      <c r="N1" s="432" t="s">
        <v>115</v>
      </c>
      <c r="O1" s="432" t="s">
        <v>116</v>
      </c>
      <c r="P1" s="432" t="s">
        <v>117</v>
      </c>
      <c r="Q1" s="432" t="s">
        <v>118</v>
      </c>
      <c r="R1" s="432" t="s">
        <v>119</v>
      </c>
      <c r="S1" s="432" t="s">
        <v>120</v>
      </c>
      <c r="T1" s="432" t="s">
        <v>121</v>
      </c>
      <c r="U1" s="432" t="s">
        <v>122</v>
      </c>
    </row>
    <row r="2" spans="1:21">
      <c r="A2" t="s">
        <v>1174</v>
      </c>
      <c r="B2">
        <v>2</v>
      </c>
      <c r="C2" t="s">
        <v>78</v>
      </c>
      <c r="D2" t="s">
        <v>123</v>
      </c>
      <c r="E2" t="s">
        <v>75</v>
      </c>
      <c r="F2" t="s">
        <v>1174</v>
      </c>
      <c r="G2" t="s">
        <v>84</v>
      </c>
      <c r="H2" s="682">
        <v>139168.63510000001</v>
      </c>
      <c r="I2" s="682">
        <v>243545.1116</v>
      </c>
      <c r="J2" s="682">
        <v>180618.47649999999</v>
      </c>
      <c r="K2" s="682">
        <v>316082.33399999997</v>
      </c>
      <c r="L2" s="682">
        <v>215815.81039999999</v>
      </c>
      <c r="M2" s="682">
        <v>377677.66810000001</v>
      </c>
      <c r="N2" s="682">
        <v>257318.64319999999</v>
      </c>
      <c r="O2" s="682">
        <v>450307.62550000002</v>
      </c>
      <c r="P2" s="682">
        <v>303580.45270000002</v>
      </c>
      <c r="Q2" s="682">
        <v>531265.79229999997</v>
      </c>
      <c r="R2" s="682">
        <v>333025.91019999998</v>
      </c>
      <c r="S2" s="682">
        <v>582795.34279999998</v>
      </c>
      <c r="T2" s="682">
        <v>360729.0013</v>
      </c>
      <c r="U2" s="682">
        <v>631275.75230000005</v>
      </c>
    </row>
    <row r="3" spans="1:21">
      <c r="A3" t="s">
        <v>1174</v>
      </c>
      <c r="B3">
        <v>2</v>
      </c>
      <c r="C3" t="s">
        <v>78</v>
      </c>
      <c r="D3" t="s">
        <v>123</v>
      </c>
      <c r="E3" t="s">
        <v>75</v>
      </c>
      <c r="F3" t="s">
        <v>1175</v>
      </c>
      <c r="G3" t="s">
        <v>103</v>
      </c>
      <c r="H3" s="682">
        <v>116939.6636</v>
      </c>
      <c r="I3" s="682">
        <v>204644.41140000001</v>
      </c>
      <c r="J3" s="682">
        <v>155462.98670000001</v>
      </c>
      <c r="K3" s="682">
        <v>272060.2267</v>
      </c>
      <c r="L3" s="682">
        <v>191147.36379999999</v>
      </c>
      <c r="M3" s="682">
        <v>334507.88669999997</v>
      </c>
      <c r="N3" s="682">
        <v>239776.36859999999</v>
      </c>
      <c r="O3" s="682">
        <v>419608.64510000002</v>
      </c>
      <c r="P3" s="682">
        <v>289621.03869999998</v>
      </c>
      <c r="Q3" s="682">
        <v>506836.81760000001</v>
      </c>
      <c r="R3" s="682">
        <v>319680.90029999998</v>
      </c>
      <c r="S3" s="682">
        <v>559441.57539999997</v>
      </c>
      <c r="T3" s="682">
        <v>347788.08260000002</v>
      </c>
      <c r="U3" s="682">
        <v>608629.14469999995</v>
      </c>
    </row>
    <row r="4" spans="1:21">
      <c r="A4" t="s">
        <v>1174</v>
      </c>
      <c r="B4">
        <v>2</v>
      </c>
      <c r="C4" t="s">
        <v>78</v>
      </c>
      <c r="D4" t="s">
        <v>123</v>
      </c>
      <c r="E4" t="s">
        <v>75</v>
      </c>
      <c r="F4" t="s">
        <v>1176</v>
      </c>
      <c r="G4" t="s">
        <v>104</v>
      </c>
      <c r="H4" s="682">
        <v>108072.2292</v>
      </c>
      <c r="I4" s="682">
        <v>189126.40109999999</v>
      </c>
      <c r="J4" s="682">
        <v>149291.2781</v>
      </c>
      <c r="K4" s="682">
        <v>261259.7366</v>
      </c>
      <c r="L4" s="682">
        <v>189366.87270000001</v>
      </c>
      <c r="M4" s="682">
        <v>331392.02720000001</v>
      </c>
      <c r="N4" s="682">
        <v>247320.9964</v>
      </c>
      <c r="O4" s="682">
        <v>432811.74369999999</v>
      </c>
      <c r="P4" s="682">
        <v>308078.73349999997</v>
      </c>
      <c r="Q4" s="682">
        <v>539137.78359999997</v>
      </c>
      <c r="R4" s="682">
        <v>346715.37449999998</v>
      </c>
      <c r="S4" s="682">
        <v>606751.90540000005</v>
      </c>
      <c r="T4" s="682">
        <v>384777.77480000001</v>
      </c>
      <c r="U4" s="682">
        <v>673361.10589999997</v>
      </c>
    </row>
    <row r="5" spans="1:21">
      <c r="A5" t="s">
        <v>1174</v>
      </c>
      <c r="B5">
        <v>2</v>
      </c>
      <c r="C5" t="s">
        <v>78</v>
      </c>
      <c r="D5" t="s">
        <v>123</v>
      </c>
      <c r="E5" t="s">
        <v>75</v>
      </c>
      <c r="F5" t="s">
        <v>1177</v>
      </c>
      <c r="G5" t="s">
        <v>101</v>
      </c>
      <c r="H5" s="682">
        <v>119993.80070000001</v>
      </c>
      <c r="I5" s="682">
        <v>191990.08410000001</v>
      </c>
      <c r="J5" s="682">
        <v>167991.321</v>
      </c>
      <c r="K5" s="682">
        <v>268786.1176</v>
      </c>
      <c r="L5" s="682">
        <v>215988.8413</v>
      </c>
      <c r="M5" s="682">
        <v>345582.15120000002</v>
      </c>
      <c r="N5" s="682">
        <v>287985.12170000002</v>
      </c>
      <c r="O5" s="682">
        <v>460776.20159999997</v>
      </c>
      <c r="P5" s="682">
        <v>359981.40210000001</v>
      </c>
      <c r="Q5" s="682">
        <v>575970.25199999998</v>
      </c>
      <c r="R5" s="682">
        <v>407978.92249999999</v>
      </c>
      <c r="S5" s="682">
        <v>652766.28559999994</v>
      </c>
      <c r="T5" s="682">
        <v>455976.44270000001</v>
      </c>
      <c r="U5" s="682">
        <v>729562.31920000003</v>
      </c>
    </row>
    <row r="6" spans="1:21">
      <c r="A6" t="s">
        <v>1174</v>
      </c>
      <c r="B6">
        <v>2</v>
      </c>
      <c r="C6" t="s">
        <v>78</v>
      </c>
      <c r="D6" t="s">
        <v>123</v>
      </c>
      <c r="E6" t="s">
        <v>124</v>
      </c>
      <c r="F6" t="s">
        <v>1174</v>
      </c>
      <c r="G6" t="s">
        <v>84</v>
      </c>
      <c r="H6" s="682">
        <v>139852.04569999999</v>
      </c>
      <c r="I6" s="682">
        <v>244741.08009999999</v>
      </c>
      <c r="J6" s="682">
        <v>181557.39430000001</v>
      </c>
      <c r="K6" s="682">
        <v>317725.44010000001</v>
      </c>
      <c r="L6" s="682">
        <v>216983.01459999999</v>
      </c>
      <c r="M6" s="682">
        <v>379720.2757</v>
      </c>
      <c r="N6" s="682">
        <v>258773.31779999999</v>
      </c>
      <c r="O6" s="682">
        <v>452853.3063</v>
      </c>
      <c r="P6" s="682">
        <v>305341.2157</v>
      </c>
      <c r="Q6" s="682">
        <v>534347.12730000005</v>
      </c>
      <c r="R6" s="682">
        <v>334976.37349999999</v>
      </c>
      <c r="S6" s="682">
        <v>586208.65359999996</v>
      </c>
      <c r="T6" s="682">
        <v>362875.45299999998</v>
      </c>
      <c r="U6" s="682">
        <v>635032.04260000004</v>
      </c>
    </row>
    <row r="7" spans="1:21">
      <c r="A7" t="s">
        <v>1174</v>
      </c>
      <c r="B7">
        <v>2</v>
      </c>
      <c r="C7" t="s">
        <v>78</v>
      </c>
      <c r="D7" t="s">
        <v>123</v>
      </c>
      <c r="E7" t="s">
        <v>124</v>
      </c>
      <c r="F7" t="s">
        <v>1175</v>
      </c>
      <c r="G7" t="s">
        <v>103</v>
      </c>
      <c r="H7" s="682">
        <v>117233.0194</v>
      </c>
      <c r="I7" s="682">
        <v>205157.78390000001</v>
      </c>
      <c r="J7" s="682">
        <v>155960.58050000001</v>
      </c>
      <c r="K7" s="682">
        <v>272931.0159</v>
      </c>
      <c r="L7" s="682">
        <v>191881.78880000001</v>
      </c>
      <c r="M7" s="682">
        <v>335793.13040000002</v>
      </c>
      <c r="N7" s="682">
        <v>240923.2844</v>
      </c>
      <c r="O7" s="682">
        <v>421615.74770000001</v>
      </c>
      <c r="P7" s="682">
        <v>291136.89970000001</v>
      </c>
      <c r="Q7" s="682">
        <v>509489.57459999999</v>
      </c>
      <c r="R7" s="682">
        <v>321397.24070000002</v>
      </c>
      <c r="S7" s="682">
        <v>562445.17130000005</v>
      </c>
      <c r="T7" s="682">
        <v>349707.50079999998</v>
      </c>
      <c r="U7" s="682">
        <v>611988.12639999995</v>
      </c>
    </row>
    <row r="8" spans="1:21">
      <c r="A8" t="s">
        <v>1174</v>
      </c>
      <c r="B8">
        <v>2</v>
      </c>
      <c r="C8" t="s">
        <v>78</v>
      </c>
      <c r="D8" t="s">
        <v>123</v>
      </c>
      <c r="E8" t="s">
        <v>124</v>
      </c>
      <c r="F8" t="s">
        <v>1176</v>
      </c>
      <c r="G8" t="s">
        <v>104</v>
      </c>
      <c r="H8" s="682">
        <v>108164.33100000001</v>
      </c>
      <c r="I8" s="682">
        <v>189287.57930000001</v>
      </c>
      <c r="J8" s="682">
        <v>149384.96030000001</v>
      </c>
      <c r="K8" s="682">
        <v>261423.68049999999</v>
      </c>
      <c r="L8" s="682">
        <v>189442.07459999999</v>
      </c>
      <c r="M8" s="682">
        <v>331523.63069999998</v>
      </c>
      <c r="N8" s="682">
        <v>247330.5961</v>
      </c>
      <c r="O8" s="682">
        <v>432828.54320000001</v>
      </c>
      <c r="P8" s="682">
        <v>308071.91710000002</v>
      </c>
      <c r="Q8" s="682">
        <v>539125.85510000004</v>
      </c>
      <c r="R8" s="682">
        <v>346664.83319999999</v>
      </c>
      <c r="S8" s="682">
        <v>606663.45810000005</v>
      </c>
      <c r="T8" s="682">
        <v>384673.43410000001</v>
      </c>
      <c r="U8" s="682">
        <v>673178.50970000005</v>
      </c>
    </row>
    <row r="9" spans="1:21">
      <c r="A9" t="s">
        <v>1174</v>
      </c>
      <c r="B9">
        <v>2</v>
      </c>
      <c r="C9" t="s">
        <v>78</v>
      </c>
      <c r="D9" t="s">
        <v>123</v>
      </c>
      <c r="E9" t="s">
        <v>124</v>
      </c>
      <c r="F9" t="s">
        <v>1177</v>
      </c>
      <c r="G9" t="s">
        <v>101</v>
      </c>
      <c r="H9" s="682">
        <v>120576.7429</v>
      </c>
      <c r="I9" s="682">
        <v>192922.7916</v>
      </c>
      <c r="J9" s="682">
        <v>168807.44010000001</v>
      </c>
      <c r="K9" s="682">
        <v>270091.90820000001</v>
      </c>
      <c r="L9" s="682">
        <v>217038.1372</v>
      </c>
      <c r="M9" s="682">
        <v>347261.02470000001</v>
      </c>
      <c r="N9" s="682">
        <v>289384.18290000001</v>
      </c>
      <c r="O9" s="682">
        <v>463014.6997</v>
      </c>
      <c r="P9" s="682">
        <v>361730.22879999998</v>
      </c>
      <c r="Q9" s="682">
        <v>578768.37459999998</v>
      </c>
      <c r="R9" s="682">
        <v>409960.92589999997</v>
      </c>
      <c r="S9" s="682">
        <v>655937.49120000005</v>
      </c>
      <c r="T9" s="682">
        <v>458191.62300000002</v>
      </c>
      <c r="U9" s="682">
        <v>733106.60789999994</v>
      </c>
    </row>
    <row r="10" spans="1:21">
      <c r="A10" t="s">
        <v>1174</v>
      </c>
      <c r="B10">
        <v>2</v>
      </c>
      <c r="C10" t="s">
        <v>78</v>
      </c>
      <c r="D10" t="s">
        <v>123</v>
      </c>
      <c r="E10" t="s">
        <v>125</v>
      </c>
      <c r="F10" t="s">
        <v>1174</v>
      </c>
      <c r="G10" t="s">
        <v>84</v>
      </c>
      <c r="H10" s="682">
        <v>136001.56080000001</v>
      </c>
      <c r="I10" s="682">
        <v>238002.73130000001</v>
      </c>
      <c r="J10" s="682">
        <v>176457.40760000001</v>
      </c>
      <c r="K10" s="682">
        <v>308800.4632</v>
      </c>
      <c r="L10" s="682">
        <v>210799.63589999999</v>
      </c>
      <c r="M10" s="682">
        <v>368899.36290000001</v>
      </c>
      <c r="N10" s="682">
        <v>251276.32490000001</v>
      </c>
      <c r="O10" s="682">
        <v>439733.56849999999</v>
      </c>
      <c r="P10" s="682">
        <v>296408.32799999998</v>
      </c>
      <c r="Q10" s="682">
        <v>518714.57390000002</v>
      </c>
      <c r="R10" s="682">
        <v>325139.66889999999</v>
      </c>
      <c r="S10" s="682">
        <v>568994.42059999995</v>
      </c>
      <c r="T10" s="682">
        <v>352153.8063</v>
      </c>
      <c r="U10" s="682">
        <v>616269.16099999996</v>
      </c>
    </row>
    <row r="11" spans="1:21">
      <c r="A11" t="s">
        <v>1174</v>
      </c>
      <c r="B11">
        <v>2</v>
      </c>
      <c r="C11" t="s">
        <v>78</v>
      </c>
      <c r="D11" t="s">
        <v>123</v>
      </c>
      <c r="E11" t="s">
        <v>125</v>
      </c>
      <c r="F11" t="s">
        <v>1175</v>
      </c>
      <c r="G11" t="s">
        <v>103</v>
      </c>
      <c r="H11" s="682">
        <v>114552.62390000001</v>
      </c>
      <c r="I11" s="682">
        <v>200467.09179999999</v>
      </c>
      <c r="J11" s="682">
        <v>152184.56570000001</v>
      </c>
      <c r="K11" s="682">
        <v>266322.99</v>
      </c>
      <c r="L11" s="682">
        <v>186996.7482</v>
      </c>
      <c r="M11" s="682">
        <v>327244.30930000002</v>
      </c>
      <c r="N11" s="682">
        <v>234349.56820000001</v>
      </c>
      <c r="O11" s="682">
        <v>410111.74430000002</v>
      </c>
      <c r="P11" s="682">
        <v>282938.71740000002</v>
      </c>
      <c r="Q11" s="682">
        <v>495142.75540000002</v>
      </c>
      <c r="R11" s="682">
        <v>312262.9045</v>
      </c>
      <c r="S11" s="682">
        <v>546460.08290000004</v>
      </c>
      <c r="T11" s="682">
        <v>339666.95449999999</v>
      </c>
      <c r="U11" s="682">
        <v>594417.17039999994</v>
      </c>
    </row>
    <row r="12" spans="1:21">
      <c r="A12" t="s">
        <v>1174</v>
      </c>
      <c r="B12">
        <v>2</v>
      </c>
      <c r="C12" t="s">
        <v>78</v>
      </c>
      <c r="D12" t="s">
        <v>123</v>
      </c>
      <c r="E12" t="s">
        <v>125</v>
      </c>
      <c r="F12" t="s">
        <v>1176</v>
      </c>
      <c r="G12" t="s">
        <v>104</v>
      </c>
      <c r="H12" s="682">
        <v>106040.91800000001</v>
      </c>
      <c r="I12" s="682">
        <v>185571.60649999999</v>
      </c>
      <c r="J12" s="682">
        <v>146517.96309999999</v>
      </c>
      <c r="K12" s="682">
        <v>256406.43549999999</v>
      </c>
      <c r="L12" s="682">
        <v>185891.6752</v>
      </c>
      <c r="M12" s="682">
        <v>325310.43150000001</v>
      </c>
      <c r="N12" s="682">
        <v>242868.73869999999</v>
      </c>
      <c r="O12" s="682">
        <v>425020.29269999999</v>
      </c>
      <c r="P12" s="682">
        <v>302551.04330000002</v>
      </c>
      <c r="Q12" s="682">
        <v>529464.32590000005</v>
      </c>
      <c r="R12" s="682">
        <v>340536.29129999998</v>
      </c>
      <c r="S12" s="682">
        <v>595938.50989999995</v>
      </c>
      <c r="T12" s="682">
        <v>377967.4473</v>
      </c>
      <c r="U12" s="682">
        <v>661443.03280000004</v>
      </c>
    </row>
    <row r="13" spans="1:21">
      <c r="A13" t="s">
        <v>1174</v>
      </c>
      <c r="B13">
        <v>2</v>
      </c>
      <c r="C13" t="s">
        <v>78</v>
      </c>
      <c r="D13" t="s">
        <v>123</v>
      </c>
      <c r="E13" t="s">
        <v>125</v>
      </c>
      <c r="F13" t="s">
        <v>1177</v>
      </c>
      <c r="G13" t="s">
        <v>101</v>
      </c>
      <c r="H13" s="682">
        <v>117269.246</v>
      </c>
      <c r="I13" s="682">
        <v>187630.79639999999</v>
      </c>
      <c r="J13" s="682">
        <v>164176.94440000001</v>
      </c>
      <c r="K13" s="682">
        <v>262683.11499999999</v>
      </c>
      <c r="L13" s="682">
        <v>211084.6428</v>
      </c>
      <c r="M13" s="682">
        <v>337735.43349999998</v>
      </c>
      <c r="N13" s="682">
        <v>281446.19040000002</v>
      </c>
      <c r="O13" s="682">
        <v>450313.91139999998</v>
      </c>
      <c r="P13" s="682">
        <v>351807.73800000001</v>
      </c>
      <c r="Q13" s="682">
        <v>562892.38919999998</v>
      </c>
      <c r="R13" s="682">
        <v>398715.43640000001</v>
      </c>
      <c r="S13" s="682">
        <v>637944.70770000003</v>
      </c>
      <c r="T13" s="682">
        <v>445623.1348</v>
      </c>
      <c r="U13" s="682">
        <v>712997.02630000003</v>
      </c>
    </row>
    <row r="14" spans="1:21">
      <c r="A14" t="s">
        <v>1174</v>
      </c>
      <c r="B14">
        <v>2</v>
      </c>
      <c r="C14" t="s">
        <v>78</v>
      </c>
      <c r="D14" t="s">
        <v>123</v>
      </c>
      <c r="E14" t="s">
        <v>126</v>
      </c>
      <c r="F14" t="s">
        <v>1174</v>
      </c>
      <c r="G14" t="s">
        <v>84</v>
      </c>
      <c r="H14" s="682">
        <v>137885.14009999999</v>
      </c>
      <c r="I14" s="682">
        <v>241298.99540000001</v>
      </c>
      <c r="J14" s="682">
        <v>178918.4809</v>
      </c>
      <c r="K14" s="682">
        <v>313107.34169999999</v>
      </c>
      <c r="L14" s="682">
        <v>213754.68410000001</v>
      </c>
      <c r="M14" s="682">
        <v>374070.6972</v>
      </c>
      <c r="N14" s="682">
        <v>254819.64550000001</v>
      </c>
      <c r="O14" s="682">
        <v>445934.37969999999</v>
      </c>
      <c r="P14" s="682">
        <v>300602.8235</v>
      </c>
      <c r="Q14" s="682">
        <v>526054.94110000005</v>
      </c>
      <c r="R14" s="682">
        <v>329747.00870000001</v>
      </c>
      <c r="S14" s="682">
        <v>577057.26509999996</v>
      </c>
      <c r="T14" s="682">
        <v>357155.11910000001</v>
      </c>
      <c r="U14" s="682">
        <v>625021.45849999995</v>
      </c>
    </row>
    <row r="15" spans="1:21">
      <c r="A15" t="s">
        <v>1174</v>
      </c>
      <c r="B15">
        <v>2</v>
      </c>
      <c r="C15" t="s">
        <v>78</v>
      </c>
      <c r="D15" t="s">
        <v>123</v>
      </c>
      <c r="E15" t="s">
        <v>126</v>
      </c>
      <c r="F15" t="s">
        <v>1175</v>
      </c>
      <c r="G15" t="s">
        <v>103</v>
      </c>
      <c r="H15" s="682">
        <v>116046.19839999999</v>
      </c>
      <c r="I15" s="682">
        <v>203080.84729999999</v>
      </c>
      <c r="J15" s="682">
        <v>154204.31510000001</v>
      </c>
      <c r="K15" s="682">
        <v>269857.5514</v>
      </c>
      <c r="L15" s="682">
        <v>189519.01689999999</v>
      </c>
      <c r="M15" s="682">
        <v>331658.27970000001</v>
      </c>
      <c r="N15" s="682">
        <v>237585.1299</v>
      </c>
      <c r="O15" s="682">
        <v>415773.97739999997</v>
      </c>
      <c r="P15" s="682">
        <v>286888.3112</v>
      </c>
      <c r="Q15" s="682">
        <v>502054.54450000002</v>
      </c>
      <c r="R15" s="682">
        <v>316636.12150000001</v>
      </c>
      <c r="S15" s="682">
        <v>554113.21259999997</v>
      </c>
      <c r="T15" s="682">
        <v>344441.23389999999</v>
      </c>
      <c r="U15" s="682">
        <v>602772.15930000006</v>
      </c>
    </row>
    <row r="16" spans="1:21">
      <c r="A16" t="s">
        <v>1174</v>
      </c>
      <c r="B16">
        <v>2</v>
      </c>
      <c r="C16" t="s">
        <v>78</v>
      </c>
      <c r="D16" t="s">
        <v>123</v>
      </c>
      <c r="E16" t="s">
        <v>126</v>
      </c>
      <c r="F16" t="s">
        <v>1176</v>
      </c>
      <c r="G16" t="s">
        <v>104</v>
      </c>
      <c r="H16" s="682">
        <v>107364.42479999999</v>
      </c>
      <c r="I16" s="682">
        <v>187887.74350000001</v>
      </c>
      <c r="J16" s="682">
        <v>148335.61240000001</v>
      </c>
      <c r="K16" s="682">
        <v>259587.3216</v>
      </c>
      <c r="L16" s="682">
        <v>188183.4062</v>
      </c>
      <c r="M16" s="682">
        <v>329320.9608</v>
      </c>
      <c r="N16" s="682">
        <v>245833.71059999999</v>
      </c>
      <c r="O16" s="682">
        <v>430208.99349999998</v>
      </c>
      <c r="P16" s="682">
        <v>306238.44219999999</v>
      </c>
      <c r="Q16" s="682">
        <v>535917.27379999997</v>
      </c>
      <c r="R16" s="682">
        <v>344672.52720000001</v>
      </c>
      <c r="S16" s="682">
        <v>603176.92260000005</v>
      </c>
      <c r="T16" s="682">
        <v>382542.44589999999</v>
      </c>
      <c r="U16" s="682">
        <v>669449.28020000004</v>
      </c>
    </row>
    <row r="17" spans="1:21">
      <c r="A17" t="s">
        <v>1174</v>
      </c>
      <c r="B17">
        <v>2</v>
      </c>
      <c r="C17" t="s">
        <v>78</v>
      </c>
      <c r="D17" t="s">
        <v>123</v>
      </c>
      <c r="E17" t="s">
        <v>126</v>
      </c>
      <c r="F17" t="s">
        <v>1177</v>
      </c>
      <c r="G17" t="s">
        <v>101</v>
      </c>
      <c r="H17" s="682">
        <v>118891.3017</v>
      </c>
      <c r="I17" s="682">
        <v>190226.08559999999</v>
      </c>
      <c r="J17" s="682">
        <v>166447.82250000001</v>
      </c>
      <c r="K17" s="682">
        <v>266316.51980000001</v>
      </c>
      <c r="L17" s="682">
        <v>214004.3432</v>
      </c>
      <c r="M17" s="682">
        <v>342406.95409999997</v>
      </c>
      <c r="N17" s="682">
        <v>285339.12410000002</v>
      </c>
      <c r="O17" s="682">
        <v>456542.60550000001</v>
      </c>
      <c r="P17" s="682">
        <v>356673.90529999998</v>
      </c>
      <c r="Q17" s="682">
        <v>570678.25690000004</v>
      </c>
      <c r="R17" s="682">
        <v>404230.42599999998</v>
      </c>
      <c r="S17" s="682">
        <v>646768.69110000005</v>
      </c>
      <c r="T17" s="682">
        <v>451786.94660000002</v>
      </c>
      <c r="U17" s="682">
        <v>722859.12529999996</v>
      </c>
    </row>
    <row r="18" spans="1:21">
      <c r="A18" t="s">
        <v>1174</v>
      </c>
      <c r="B18">
        <v>2</v>
      </c>
      <c r="C18" t="s">
        <v>78</v>
      </c>
      <c r="D18" t="s">
        <v>123</v>
      </c>
      <c r="E18" t="s">
        <v>127</v>
      </c>
      <c r="F18" t="s">
        <v>1174</v>
      </c>
      <c r="G18" t="s">
        <v>84</v>
      </c>
      <c r="H18" s="682">
        <v>135318.1502</v>
      </c>
      <c r="I18" s="682">
        <v>236806.7628</v>
      </c>
      <c r="J18" s="682">
        <v>175518.48980000001</v>
      </c>
      <c r="K18" s="682">
        <v>307157.35700000002</v>
      </c>
      <c r="L18" s="682">
        <v>209632.43169999999</v>
      </c>
      <c r="M18" s="682">
        <v>366856.75530000002</v>
      </c>
      <c r="N18" s="682">
        <v>249821.6502</v>
      </c>
      <c r="O18" s="682">
        <v>437187.88780000003</v>
      </c>
      <c r="P18" s="682">
        <v>294647.565</v>
      </c>
      <c r="Q18" s="682">
        <v>515633.2389</v>
      </c>
      <c r="R18" s="682">
        <v>323189.20569999999</v>
      </c>
      <c r="S18" s="682">
        <v>565581.10990000004</v>
      </c>
      <c r="T18" s="682">
        <v>350007.35460000002</v>
      </c>
      <c r="U18" s="682">
        <v>612512.87069999997</v>
      </c>
    </row>
    <row r="19" spans="1:21">
      <c r="A19" t="s">
        <v>1174</v>
      </c>
      <c r="B19">
        <v>2</v>
      </c>
      <c r="C19" t="s">
        <v>78</v>
      </c>
      <c r="D19" t="s">
        <v>123</v>
      </c>
      <c r="E19" t="s">
        <v>127</v>
      </c>
      <c r="F19" t="s">
        <v>1175</v>
      </c>
      <c r="G19" t="s">
        <v>103</v>
      </c>
      <c r="H19" s="682">
        <v>114259.2681</v>
      </c>
      <c r="I19" s="682">
        <v>199953.71919999999</v>
      </c>
      <c r="J19" s="682">
        <v>151686.9718</v>
      </c>
      <c r="K19" s="682">
        <v>265452.20069999999</v>
      </c>
      <c r="L19" s="682">
        <v>186262.32320000001</v>
      </c>
      <c r="M19" s="682">
        <v>325959.06559999997</v>
      </c>
      <c r="N19" s="682">
        <v>233202.65239999999</v>
      </c>
      <c r="O19" s="682">
        <v>408104.64169999998</v>
      </c>
      <c r="P19" s="682">
        <v>281422.85629999998</v>
      </c>
      <c r="Q19" s="682">
        <v>492489.99849999999</v>
      </c>
      <c r="R19" s="682">
        <v>310546.56400000001</v>
      </c>
      <c r="S19" s="682">
        <v>543456.48699999996</v>
      </c>
      <c r="T19" s="682">
        <v>337747.53629999998</v>
      </c>
      <c r="U19" s="682">
        <v>591058.18850000005</v>
      </c>
    </row>
    <row r="20" spans="1:21">
      <c r="A20" t="s">
        <v>1174</v>
      </c>
      <c r="B20">
        <v>2</v>
      </c>
      <c r="C20" t="s">
        <v>78</v>
      </c>
      <c r="D20" t="s">
        <v>123</v>
      </c>
      <c r="E20" t="s">
        <v>127</v>
      </c>
      <c r="F20" t="s">
        <v>1176</v>
      </c>
      <c r="G20" t="s">
        <v>104</v>
      </c>
      <c r="H20" s="682">
        <v>105948.8161</v>
      </c>
      <c r="I20" s="682">
        <v>185410.4283</v>
      </c>
      <c r="J20" s="682">
        <v>146424.28090000001</v>
      </c>
      <c r="K20" s="682">
        <v>256242.49170000001</v>
      </c>
      <c r="L20" s="682">
        <v>185816.47330000001</v>
      </c>
      <c r="M20" s="682">
        <v>325178.82809999998</v>
      </c>
      <c r="N20" s="682">
        <v>242859.13889999999</v>
      </c>
      <c r="O20" s="682">
        <v>425003.49310000002</v>
      </c>
      <c r="P20" s="682">
        <v>302557.85960000003</v>
      </c>
      <c r="Q20" s="682">
        <v>529476.25430000003</v>
      </c>
      <c r="R20" s="682">
        <v>340586.83260000002</v>
      </c>
      <c r="S20" s="682">
        <v>596026.9571</v>
      </c>
      <c r="T20" s="682">
        <v>378071.788</v>
      </c>
      <c r="U20" s="682">
        <v>661625.62899999996</v>
      </c>
    </row>
    <row r="21" spans="1:21">
      <c r="A21" t="s">
        <v>1174</v>
      </c>
      <c r="B21">
        <v>2</v>
      </c>
      <c r="C21" t="s">
        <v>78</v>
      </c>
      <c r="D21" t="s">
        <v>123</v>
      </c>
      <c r="E21" t="s">
        <v>127</v>
      </c>
      <c r="F21" t="s">
        <v>1177</v>
      </c>
      <c r="G21" t="s">
        <v>101</v>
      </c>
      <c r="H21" s="682">
        <v>116686.30379999999</v>
      </c>
      <c r="I21" s="682">
        <v>186698.0889</v>
      </c>
      <c r="J21" s="682">
        <v>163360.8253</v>
      </c>
      <c r="K21" s="682">
        <v>261377.32440000001</v>
      </c>
      <c r="L21" s="682">
        <v>210035.3469</v>
      </c>
      <c r="M21" s="682">
        <v>336056.56</v>
      </c>
      <c r="N21" s="682">
        <v>280047.12910000002</v>
      </c>
      <c r="O21" s="682">
        <v>448075.41320000001</v>
      </c>
      <c r="P21" s="682">
        <v>350058.91139999998</v>
      </c>
      <c r="Q21" s="682">
        <v>560094.26659999997</v>
      </c>
      <c r="R21" s="682">
        <v>396733.43290000001</v>
      </c>
      <c r="S21" s="682">
        <v>634773.50210000004</v>
      </c>
      <c r="T21" s="682">
        <v>443407.95449999999</v>
      </c>
      <c r="U21" s="682">
        <v>709452.73770000006</v>
      </c>
    </row>
    <row r="22" spans="1:21">
      <c r="A22" t="s">
        <v>1174</v>
      </c>
      <c r="B22">
        <v>2</v>
      </c>
      <c r="C22" t="s">
        <v>78</v>
      </c>
      <c r="D22" t="s">
        <v>123</v>
      </c>
      <c r="E22" t="s">
        <v>128</v>
      </c>
      <c r="F22" t="s">
        <v>1174</v>
      </c>
      <c r="G22" t="s">
        <v>84</v>
      </c>
      <c r="H22" s="682">
        <v>137285.0557</v>
      </c>
      <c r="I22" s="682">
        <v>240248.84760000001</v>
      </c>
      <c r="J22" s="682">
        <v>178157.4031</v>
      </c>
      <c r="K22" s="682">
        <v>311775.45559999999</v>
      </c>
      <c r="L22" s="682">
        <v>212860.7622</v>
      </c>
      <c r="M22" s="682">
        <v>372506.33380000002</v>
      </c>
      <c r="N22" s="682">
        <v>253775.32250000001</v>
      </c>
      <c r="O22" s="682">
        <v>444106.81439999997</v>
      </c>
      <c r="P22" s="682">
        <v>299385.9572</v>
      </c>
      <c r="Q22" s="682">
        <v>523925.42509999999</v>
      </c>
      <c r="R22" s="682">
        <v>328418.57040000003</v>
      </c>
      <c r="S22" s="682">
        <v>574732.49820000003</v>
      </c>
      <c r="T22" s="682">
        <v>355727.68849999999</v>
      </c>
      <c r="U22" s="682">
        <v>622523.45490000001</v>
      </c>
    </row>
    <row r="23" spans="1:21">
      <c r="A23" t="s">
        <v>1174</v>
      </c>
      <c r="B23">
        <v>2</v>
      </c>
      <c r="C23" t="s">
        <v>78</v>
      </c>
      <c r="D23" t="s">
        <v>123</v>
      </c>
      <c r="E23" t="s">
        <v>128</v>
      </c>
      <c r="F23" t="s">
        <v>1175</v>
      </c>
      <c r="G23" t="s">
        <v>103</v>
      </c>
      <c r="H23" s="682">
        <v>115446.08900000001</v>
      </c>
      <c r="I23" s="682">
        <v>202030.65590000001</v>
      </c>
      <c r="J23" s="682">
        <v>153443.23730000001</v>
      </c>
      <c r="K23" s="682">
        <v>268525.66529999999</v>
      </c>
      <c r="L23" s="682">
        <v>188625.09510000001</v>
      </c>
      <c r="M23" s="682">
        <v>330093.91639999999</v>
      </c>
      <c r="N23" s="682">
        <v>236540.8069</v>
      </c>
      <c r="O23" s="682">
        <v>413946.41210000002</v>
      </c>
      <c r="P23" s="682">
        <v>285671.4449</v>
      </c>
      <c r="Q23" s="682">
        <v>499925.02850000001</v>
      </c>
      <c r="R23" s="682">
        <v>315307.68329999998</v>
      </c>
      <c r="S23" s="682">
        <v>551788.44570000004</v>
      </c>
      <c r="T23" s="682">
        <v>343013.80320000002</v>
      </c>
      <c r="U23" s="682">
        <v>600274.1557</v>
      </c>
    </row>
    <row r="24" spans="1:21">
      <c r="A24" t="s">
        <v>1174</v>
      </c>
      <c r="B24">
        <v>2</v>
      </c>
      <c r="C24" t="s">
        <v>78</v>
      </c>
      <c r="D24" t="s">
        <v>123</v>
      </c>
      <c r="E24" t="s">
        <v>128</v>
      </c>
      <c r="F24" t="s">
        <v>1176</v>
      </c>
      <c r="G24" t="s">
        <v>104</v>
      </c>
      <c r="H24" s="682">
        <v>106748.72229999999</v>
      </c>
      <c r="I24" s="682">
        <v>186810.2641</v>
      </c>
      <c r="J24" s="682">
        <v>147473.62880000001</v>
      </c>
      <c r="K24" s="682">
        <v>258078.8504</v>
      </c>
      <c r="L24" s="682">
        <v>187075.14170000001</v>
      </c>
      <c r="M24" s="682">
        <v>327381.49790000002</v>
      </c>
      <c r="N24" s="682">
        <v>244356.0246</v>
      </c>
      <c r="O24" s="682">
        <v>427623.0429</v>
      </c>
      <c r="P24" s="682">
        <v>304391.3346</v>
      </c>
      <c r="Q24" s="682">
        <v>532684.83559999999</v>
      </c>
      <c r="R24" s="682">
        <v>342579.13860000001</v>
      </c>
      <c r="S24" s="682">
        <v>599513.4926</v>
      </c>
      <c r="T24" s="682">
        <v>380202.77620000002</v>
      </c>
      <c r="U24" s="682">
        <v>665354.85849999997</v>
      </c>
    </row>
    <row r="25" spans="1:21">
      <c r="A25" t="s">
        <v>1174</v>
      </c>
      <c r="B25">
        <v>2</v>
      </c>
      <c r="C25" t="s">
        <v>78</v>
      </c>
      <c r="D25" t="s">
        <v>123</v>
      </c>
      <c r="E25" t="s">
        <v>128</v>
      </c>
      <c r="F25" t="s">
        <v>1177</v>
      </c>
      <c r="G25" t="s">
        <v>101</v>
      </c>
      <c r="H25" s="682">
        <v>118371.74490000001</v>
      </c>
      <c r="I25" s="682">
        <v>189394.7948</v>
      </c>
      <c r="J25" s="682">
        <v>165720.44289999999</v>
      </c>
      <c r="K25" s="682">
        <v>265152.71269999997</v>
      </c>
      <c r="L25" s="682">
        <v>213069.141</v>
      </c>
      <c r="M25" s="682">
        <v>340910.63059999997</v>
      </c>
      <c r="N25" s="682">
        <v>284092.18790000002</v>
      </c>
      <c r="O25" s="682">
        <v>454547.5074</v>
      </c>
      <c r="P25" s="682">
        <v>355115.23499999999</v>
      </c>
      <c r="Q25" s="682">
        <v>568184.38430000003</v>
      </c>
      <c r="R25" s="682">
        <v>402463.93290000001</v>
      </c>
      <c r="S25" s="682">
        <v>643942.30220000003</v>
      </c>
      <c r="T25" s="682">
        <v>449812.63089999999</v>
      </c>
      <c r="U25" s="682">
        <v>719700.22010000004</v>
      </c>
    </row>
    <row r="26" spans="1:21">
      <c r="A26" t="s">
        <v>1174</v>
      </c>
      <c r="B26">
        <v>2</v>
      </c>
      <c r="C26" t="s">
        <v>78</v>
      </c>
      <c r="D26" t="s">
        <v>123</v>
      </c>
      <c r="E26" t="s">
        <v>129</v>
      </c>
      <c r="F26" t="s">
        <v>1174</v>
      </c>
      <c r="G26" t="s">
        <v>84</v>
      </c>
      <c r="H26" s="682">
        <v>143060.79089999999</v>
      </c>
      <c r="I26" s="682">
        <v>250356.3841</v>
      </c>
      <c r="J26" s="682">
        <v>185807.39350000001</v>
      </c>
      <c r="K26" s="682">
        <v>325162.93859999999</v>
      </c>
      <c r="L26" s="682">
        <v>222135.8426</v>
      </c>
      <c r="M26" s="682">
        <v>388737.72440000001</v>
      </c>
      <c r="N26" s="682">
        <v>265020.82689999999</v>
      </c>
      <c r="O26" s="682">
        <v>463786.44709999999</v>
      </c>
      <c r="P26" s="682">
        <v>312785.3064</v>
      </c>
      <c r="Q26" s="682">
        <v>547374.28619999997</v>
      </c>
      <c r="R26" s="682">
        <v>343173.64679999999</v>
      </c>
      <c r="S26" s="682">
        <v>600553.88190000004</v>
      </c>
      <c r="T26" s="682">
        <v>371810.17979999998</v>
      </c>
      <c r="U26" s="682">
        <v>650667.81460000004</v>
      </c>
    </row>
    <row r="27" spans="1:21">
      <c r="A27" t="s">
        <v>1174</v>
      </c>
      <c r="B27">
        <v>2</v>
      </c>
      <c r="C27" t="s">
        <v>78</v>
      </c>
      <c r="D27" t="s">
        <v>123</v>
      </c>
      <c r="E27" t="s">
        <v>129</v>
      </c>
      <c r="F27" t="s">
        <v>1175</v>
      </c>
      <c r="G27" t="s">
        <v>103</v>
      </c>
      <c r="H27" s="682">
        <v>119466.6876</v>
      </c>
      <c r="I27" s="682">
        <v>209066.70329999999</v>
      </c>
      <c r="J27" s="682">
        <v>159107.2671</v>
      </c>
      <c r="K27" s="682">
        <v>278437.71740000002</v>
      </c>
      <c r="L27" s="682">
        <v>195952.66570000001</v>
      </c>
      <c r="M27" s="682">
        <v>342917.16509999998</v>
      </c>
      <c r="N27" s="682">
        <v>246401.39430000001</v>
      </c>
      <c r="O27" s="682">
        <v>431202.44010000001</v>
      </c>
      <c r="P27" s="682">
        <v>297968.73469999997</v>
      </c>
      <c r="Q27" s="682">
        <v>521445.2856</v>
      </c>
      <c r="R27" s="682">
        <v>329009.2058</v>
      </c>
      <c r="S27" s="682">
        <v>575766.11010000005</v>
      </c>
      <c r="T27" s="682">
        <v>358074.64260000002</v>
      </c>
      <c r="U27" s="682">
        <v>626630.62470000004</v>
      </c>
    </row>
    <row r="28" spans="1:21">
      <c r="A28" t="s">
        <v>1174</v>
      </c>
      <c r="B28">
        <v>2</v>
      </c>
      <c r="C28" t="s">
        <v>78</v>
      </c>
      <c r="D28" t="s">
        <v>123</v>
      </c>
      <c r="E28" t="s">
        <v>129</v>
      </c>
      <c r="F28" t="s">
        <v>1176</v>
      </c>
      <c r="G28" t="s">
        <v>104</v>
      </c>
      <c r="H28" s="682">
        <v>109933.84600000001</v>
      </c>
      <c r="I28" s="682">
        <v>192384.23069999999</v>
      </c>
      <c r="J28" s="682">
        <v>151774.13020000001</v>
      </c>
      <c r="K28" s="682">
        <v>265604.7279</v>
      </c>
      <c r="L28" s="682">
        <v>192400.74789999999</v>
      </c>
      <c r="M28" s="682">
        <v>336701.3089</v>
      </c>
      <c r="N28" s="682">
        <v>251048.81950000001</v>
      </c>
      <c r="O28" s="682">
        <v>439335.43410000001</v>
      </c>
      <c r="P28" s="682">
        <v>312672.65639999998</v>
      </c>
      <c r="Q28" s="682">
        <v>547177.14859999996</v>
      </c>
      <c r="R28" s="682">
        <v>351771.96360000002</v>
      </c>
      <c r="S28" s="682">
        <v>615600.93629999994</v>
      </c>
      <c r="T28" s="682">
        <v>390261.7697</v>
      </c>
      <c r="U28" s="682">
        <v>682958.09699999995</v>
      </c>
    </row>
    <row r="29" spans="1:21">
      <c r="A29" t="s">
        <v>1174</v>
      </c>
      <c r="B29">
        <v>2</v>
      </c>
      <c r="C29" t="s">
        <v>78</v>
      </c>
      <c r="D29" t="s">
        <v>123</v>
      </c>
      <c r="E29" t="s">
        <v>129</v>
      </c>
      <c r="F29" t="s">
        <v>1177</v>
      </c>
      <c r="G29" t="s">
        <v>101</v>
      </c>
      <c r="H29" s="682">
        <v>123332.9969</v>
      </c>
      <c r="I29" s="682">
        <v>197332.79810000001</v>
      </c>
      <c r="J29" s="682">
        <v>172666.19570000001</v>
      </c>
      <c r="K29" s="682">
        <v>276265.91720000003</v>
      </c>
      <c r="L29" s="682">
        <v>221999.39439999999</v>
      </c>
      <c r="M29" s="682">
        <v>355199.03639999998</v>
      </c>
      <c r="N29" s="682">
        <v>295999.1925</v>
      </c>
      <c r="O29" s="682">
        <v>473598.71519999998</v>
      </c>
      <c r="P29" s="682">
        <v>369998.99070000002</v>
      </c>
      <c r="Q29" s="682">
        <v>591998.39399999997</v>
      </c>
      <c r="R29" s="682">
        <v>419332.18949999998</v>
      </c>
      <c r="S29" s="682">
        <v>670931.51320000004</v>
      </c>
      <c r="T29" s="682">
        <v>468665.38819999999</v>
      </c>
      <c r="U29" s="682">
        <v>749864.6324</v>
      </c>
    </row>
    <row r="30" spans="1:21">
      <c r="A30" t="s">
        <v>1174</v>
      </c>
      <c r="B30">
        <v>2</v>
      </c>
      <c r="C30" t="s">
        <v>78</v>
      </c>
      <c r="D30" t="s">
        <v>123</v>
      </c>
      <c r="E30" t="s">
        <v>130</v>
      </c>
      <c r="F30" t="s">
        <v>1174</v>
      </c>
      <c r="G30" t="s">
        <v>84</v>
      </c>
      <c r="H30" s="682">
        <v>134676.40270000001</v>
      </c>
      <c r="I30" s="682">
        <v>235683.7047</v>
      </c>
      <c r="J30" s="682">
        <v>174668.49189999999</v>
      </c>
      <c r="K30" s="682">
        <v>305669.86099999998</v>
      </c>
      <c r="L30" s="682">
        <v>208601.86850000001</v>
      </c>
      <c r="M30" s="682">
        <v>365053.26990000001</v>
      </c>
      <c r="N30" s="682">
        <v>248572.1514</v>
      </c>
      <c r="O30" s="682">
        <v>435001.2648</v>
      </c>
      <c r="P30" s="682">
        <v>293158.75040000002</v>
      </c>
      <c r="Q30" s="682">
        <v>513027.81329999998</v>
      </c>
      <c r="R30" s="682">
        <v>321549.7549</v>
      </c>
      <c r="S30" s="682">
        <v>562712.07109999994</v>
      </c>
      <c r="T30" s="682">
        <v>348220.41350000002</v>
      </c>
      <c r="U30" s="682">
        <v>609385.72380000004</v>
      </c>
    </row>
    <row r="31" spans="1:21">
      <c r="A31" t="s">
        <v>1174</v>
      </c>
      <c r="B31">
        <v>2</v>
      </c>
      <c r="C31" t="s">
        <v>78</v>
      </c>
      <c r="D31" t="s">
        <v>123</v>
      </c>
      <c r="E31" t="s">
        <v>130</v>
      </c>
      <c r="F31" t="s">
        <v>1175</v>
      </c>
      <c r="G31" t="s">
        <v>103</v>
      </c>
      <c r="H31" s="682">
        <v>113812.5355</v>
      </c>
      <c r="I31" s="682">
        <v>199171.93719999999</v>
      </c>
      <c r="J31" s="682">
        <v>151057.636</v>
      </c>
      <c r="K31" s="682">
        <v>264350.86300000001</v>
      </c>
      <c r="L31" s="682">
        <v>185448.14980000001</v>
      </c>
      <c r="M31" s="682">
        <v>324534.26209999999</v>
      </c>
      <c r="N31" s="682">
        <v>232107.033</v>
      </c>
      <c r="O31" s="682">
        <v>406187.30780000001</v>
      </c>
      <c r="P31" s="682">
        <v>280056.4926</v>
      </c>
      <c r="Q31" s="682">
        <v>490098.86190000002</v>
      </c>
      <c r="R31" s="682">
        <v>309024.17460000003</v>
      </c>
      <c r="S31" s="682">
        <v>540792.30550000002</v>
      </c>
      <c r="T31" s="682">
        <v>336074.11190000002</v>
      </c>
      <c r="U31" s="682">
        <v>588129.69590000005</v>
      </c>
    </row>
    <row r="32" spans="1:21">
      <c r="A32" t="s">
        <v>1174</v>
      </c>
      <c r="B32">
        <v>2</v>
      </c>
      <c r="C32" t="s">
        <v>78</v>
      </c>
      <c r="D32" t="s">
        <v>123</v>
      </c>
      <c r="E32" t="s">
        <v>130</v>
      </c>
      <c r="F32" t="s">
        <v>1176</v>
      </c>
      <c r="G32" t="s">
        <v>104</v>
      </c>
      <c r="H32" s="682">
        <v>105594.914</v>
      </c>
      <c r="I32" s="682">
        <v>184791.09950000001</v>
      </c>
      <c r="J32" s="682">
        <v>145946.44810000001</v>
      </c>
      <c r="K32" s="682">
        <v>255406.28409999999</v>
      </c>
      <c r="L32" s="682">
        <v>185224.74</v>
      </c>
      <c r="M32" s="682">
        <v>324143.29499999998</v>
      </c>
      <c r="N32" s="682">
        <v>242115.49600000001</v>
      </c>
      <c r="O32" s="682">
        <v>423702.11800000002</v>
      </c>
      <c r="P32" s="682">
        <v>301637.71399999998</v>
      </c>
      <c r="Q32" s="682">
        <v>527865.99950000003</v>
      </c>
      <c r="R32" s="682">
        <v>339565.40899999999</v>
      </c>
      <c r="S32" s="682">
        <v>594239.46569999994</v>
      </c>
      <c r="T32" s="682">
        <v>376954.12359999999</v>
      </c>
      <c r="U32" s="682">
        <v>659669.71629999997</v>
      </c>
    </row>
    <row r="33" spans="1:21">
      <c r="A33" t="s">
        <v>1174</v>
      </c>
      <c r="B33">
        <v>2</v>
      </c>
      <c r="C33" t="s">
        <v>78</v>
      </c>
      <c r="D33" t="s">
        <v>123</v>
      </c>
      <c r="E33" t="s">
        <v>130</v>
      </c>
      <c r="F33" t="s">
        <v>1177</v>
      </c>
      <c r="G33" t="s">
        <v>101</v>
      </c>
      <c r="H33" s="682">
        <v>116135.05439999999</v>
      </c>
      <c r="I33" s="682">
        <v>185816.08979999999</v>
      </c>
      <c r="J33" s="682">
        <v>162589.07610000001</v>
      </c>
      <c r="K33" s="682">
        <v>260142.52549999999</v>
      </c>
      <c r="L33" s="682">
        <v>209043.09770000001</v>
      </c>
      <c r="M33" s="682">
        <v>334468.96139999997</v>
      </c>
      <c r="N33" s="682">
        <v>278724.13030000002</v>
      </c>
      <c r="O33" s="682">
        <v>445958.6152</v>
      </c>
      <c r="P33" s="682">
        <v>348405.163</v>
      </c>
      <c r="Q33" s="682">
        <v>557448.26910000003</v>
      </c>
      <c r="R33" s="682">
        <v>394859.18469999998</v>
      </c>
      <c r="S33" s="682">
        <v>631774.70479999995</v>
      </c>
      <c r="T33" s="682">
        <v>441313.20640000002</v>
      </c>
      <c r="U33" s="682">
        <v>706101.14080000005</v>
      </c>
    </row>
    <row r="34" spans="1:21">
      <c r="A34" t="s">
        <v>1174</v>
      </c>
      <c r="B34">
        <v>2</v>
      </c>
      <c r="C34" t="s">
        <v>131</v>
      </c>
      <c r="D34" t="s">
        <v>132</v>
      </c>
      <c r="E34" t="s">
        <v>133</v>
      </c>
      <c r="F34" t="s">
        <v>1174</v>
      </c>
      <c r="G34" t="s">
        <v>84</v>
      </c>
      <c r="H34" s="682">
        <v>123874.8723</v>
      </c>
      <c r="I34" s="682">
        <v>216781.02650000001</v>
      </c>
      <c r="J34" s="682">
        <v>160969.0785</v>
      </c>
      <c r="K34" s="682">
        <v>281695.8873</v>
      </c>
      <c r="L34" s="682">
        <v>192511.25839999999</v>
      </c>
      <c r="M34" s="682">
        <v>336894.7022</v>
      </c>
      <c r="N34" s="682">
        <v>229774.3187</v>
      </c>
      <c r="O34" s="682">
        <v>402105.0576</v>
      </c>
      <c r="P34" s="682">
        <v>271255.1347</v>
      </c>
      <c r="Q34" s="682">
        <v>474696.48560000001</v>
      </c>
      <c r="R34" s="682">
        <v>297637.84299999999</v>
      </c>
      <c r="S34" s="682">
        <v>520866.22519999999</v>
      </c>
      <c r="T34" s="682">
        <v>322526.63660000003</v>
      </c>
      <c r="U34" s="682">
        <v>564421.61399999994</v>
      </c>
    </row>
    <row r="35" spans="1:21">
      <c r="A35" t="s">
        <v>1174</v>
      </c>
      <c r="B35">
        <v>2</v>
      </c>
      <c r="C35" t="s">
        <v>131</v>
      </c>
      <c r="D35" t="s">
        <v>132</v>
      </c>
      <c r="E35" t="s">
        <v>133</v>
      </c>
      <c r="F35" t="s">
        <v>1175</v>
      </c>
      <c r="G35" t="s">
        <v>103</v>
      </c>
      <c r="H35" s="682">
        <v>103010.5551</v>
      </c>
      <c r="I35" s="682">
        <v>180268.47150000001</v>
      </c>
      <c r="J35" s="682">
        <v>137358.2225</v>
      </c>
      <c r="K35" s="682">
        <v>240376.88939999999</v>
      </c>
      <c r="L35" s="682">
        <v>169357.53959999999</v>
      </c>
      <c r="M35" s="682">
        <v>296375.69449999998</v>
      </c>
      <c r="N35" s="682">
        <v>213309.2003</v>
      </c>
      <c r="O35" s="682">
        <v>373291.10060000001</v>
      </c>
      <c r="P35" s="682">
        <v>258152.87669999999</v>
      </c>
      <c r="Q35" s="682">
        <v>451767.5343</v>
      </c>
      <c r="R35" s="682">
        <v>285112.26270000002</v>
      </c>
      <c r="S35" s="682">
        <v>498946.4596</v>
      </c>
      <c r="T35" s="682">
        <v>310380.33490000002</v>
      </c>
      <c r="U35" s="682">
        <v>543165.58620000002</v>
      </c>
    </row>
    <row r="36" spans="1:21">
      <c r="A36" t="s">
        <v>1174</v>
      </c>
      <c r="B36">
        <v>2</v>
      </c>
      <c r="C36" t="s">
        <v>131</v>
      </c>
      <c r="D36" t="s">
        <v>132</v>
      </c>
      <c r="E36" t="s">
        <v>133</v>
      </c>
      <c r="F36" t="s">
        <v>1176</v>
      </c>
      <c r="G36" t="s">
        <v>104</v>
      </c>
      <c r="H36" s="682">
        <v>94512.257500000007</v>
      </c>
      <c r="I36" s="682">
        <v>165396.45069999999</v>
      </c>
      <c r="J36" s="682">
        <v>130430.72900000001</v>
      </c>
      <c r="K36" s="682">
        <v>228253.7758</v>
      </c>
      <c r="L36" s="682">
        <v>165275.9583</v>
      </c>
      <c r="M36" s="682">
        <v>289232.92700000003</v>
      </c>
      <c r="N36" s="682">
        <v>215517.12049999999</v>
      </c>
      <c r="O36" s="682">
        <v>377154.9608</v>
      </c>
      <c r="P36" s="682">
        <v>268389.74459999998</v>
      </c>
      <c r="Q36" s="682">
        <v>469682.05290000001</v>
      </c>
      <c r="R36" s="682">
        <v>301884.37699999998</v>
      </c>
      <c r="S36" s="682">
        <v>528297.65969999996</v>
      </c>
      <c r="T36" s="682">
        <v>334840.02899999998</v>
      </c>
      <c r="U36" s="682">
        <v>585970.05059999996</v>
      </c>
    </row>
    <row r="37" spans="1:21">
      <c r="A37" t="s">
        <v>1174</v>
      </c>
      <c r="B37">
        <v>2</v>
      </c>
      <c r="C37" t="s">
        <v>131</v>
      </c>
      <c r="D37" t="s">
        <v>132</v>
      </c>
      <c r="E37" t="s">
        <v>133</v>
      </c>
      <c r="F37" t="s">
        <v>1177</v>
      </c>
      <c r="G37" t="s">
        <v>101</v>
      </c>
      <c r="H37" s="682">
        <v>106783.0232</v>
      </c>
      <c r="I37" s="682">
        <v>170852.83970000001</v>
      </c>
      <c r="J37" s="682">
        <v>149496.23250000001</v>
      </c>
      <c r="K37" s="682">
        <v>239193.97560000001</v>
      </c>
      <c r="L37" s="682">
        <v>192209.4417</v>
      </c>
      <c r="M37" s="682">
        <v>307535.11139999999</v>
      </c>
      <c r="N37" s="682">
        <v>256279.25570000001</v>
      </c>
      <c r="O37" s="682">
        <v>410046.81510000001</v>
      </c>
      <c r="P37" s="682">
        <v>320349.06959999999</v>
      </c>
      <c r="Q37" s="682">
        <v>512558.51899999997</v>
      </c>
      <c r="R37" s="682">
        <v>363062.27889999998</v>
      </c>
      <c r="S37" s="682">
        <v>580899.65480000002</v>
      </c>
      <c r="T37" s="682">
        <v>405775.48810000002</v>
      </c>
      <c r="U37" s="682">
        <v>649240.79070000001</v>
      </c>
    </row>
    <row r="38" spans="1:21">
      <c r="A38" t="s">
        <v>1174</v>
      </c>
      <c r="B38">
        <v>2</v>
      </c>
      <c r="C38" t="s">
        <v>131</v>
      </c>
      <c r="D38" t="s">
        <v>132</v>
      </c>
      <c r="E38" t="s">
        <v>134</v>
      </c>
      <c r="F38" t="s">
        <v>1174</v>
      </c>
      <c r="G38" t="s">
        <v>84</v>
      </c>
      <c r="H38" s="682">
        <v>118740.8846</v>
      </c>
      <c r="I38" s="682">
        <v>207796.54810000001</v>
      </c>
      <c r="J38" s="682">
        <v>154169.08600000001</v>
      </c>
      <c r="K38" s="682">
        <v>269795.90039999998</v>
      </c>
      <c r="L38" s="682">
        <v>184266.74119999999</v>
      </c>
      <c r="M38" s="682">
        <v>322466.79710000003</v>
      </c>
      <c r="N38" s="682">
        <v>219778.3131</v>
      </c>
      <c r="O38" s="682">
        <v>384612.04790000001</v>
      </c>
      <c r="P38" s="682">
        <v>259344.60010000001</v>
      </c>
      <c r="Q38" s="682">
        <v>453853.05009999999</v>
      </c>
      <c r="R38" s="682">
        <v>284522.21740000002</v>
      </c>
      <c r="S38" s="682">
        <v>497913.88030000002</v>
      </c>
      <c r="T38" s="682">
        <v>308231.08639999997</v>
      </c>
      <c r="U38" s="682">
        <v>539404.40119999996</v>
      </c>
    </row>
    <row r="39" spans="1:21">
      <c r="A39" t="s">
        <v>1174</v>
      </c>
      <c r="B39">
        <v>2</v>
      </c>
      <c r="C39" t="s">
        <v>131</v>
      </c>
      <c r="D39" t="s">
        <v>132</v>
      </c>
      <c r="E39" t="s">
        <v>134</v>
      </c>
      <c r="F39" t="s">
        <v>1175</v>
      </c>
      <c r="G39" t="s">
        <v>103</v>
      </c>
      <c r="H39" s="682">
        <v>99436.689199999993</v>
      </c>
      <c r="I39" s="682">
        <v>174014.20600000001</v>
      </c>
      <c r="J39" s="682">
        <v>132323.52849999999</v>
      </c>
      <c r="K39" s="682">
        <v>231566.17490000001</v>
      </c>
      <c r="L39" s="682">
        <v>162844.14249999999</v>
      </c>
      <c r="M39" s="682">
        <v>284977.24930000002</v>
      </c>
      <c r="N39" s="682">
        <v>204544.2323</v>
      </c>
      <c r="O39" s="682">
        <v>357952.40649999998</v>
      </c>
      <c r="P39" s="682">
        <v>247221.95069999999</v>
      </c>
      <c r="Q39" s="682">
        <v>432638.41369999998</v>
      </c>
      <c r="R39" s="682">
        <v>272933.12959999999</v>
      </c>
      <c r="S39" s="682">
        <v>477632.97659999999</v>
      </c>
      <c r="T39" s="682">
        <v>296992.91989999998</v>
      </c>
      <c r="U39" s="682">
        <v>519737.60989999998</v>
      </c>
    </row>
    <row r="40" spans="1:21">
      <c r="A40" t="s">
        <v>1174</v>
      </c>
      <c r="B40">
        <v>2</v>
      </c>
      <c r="C40" t="s">
        <v>131</v>
      </c>
      <c r="D40" t="s">
        <v>132</v>
      </c>
      <c r="E40" t="s">
        <v>134</v>
      </c>
      <c r="F40" t="s">
        <v>1176</v>
      </c>
      <c r="G40" t="s">
        <v>104</v>
      </c>
      <c r="H40" s="682">
        <v>91681.035900000003</v>
      </c>
      <c r="I40" s="682">
        <v>160441.81289999999</v>
      </c>
      <c r="J40" s="682">
        <v>126608.06050000001</v>
      </c>
      <c r="K40" s="682">
        <v>221564.1059</v>
      </c>
      <c r="L40" s="682">
        <v>160542.08530000001</v>
      </c>
      <c r="M40" s="682">
        <v>280948.64929999999</v>
      </c>
      <c r="N40" s="682">
        <v>209567.96840000001</v>
      </c>
      <c r="O40" s="682">
        <v>366743.94469999999</v>
      </c>
      <c r="P40" s="682">
        <v>261028.56839999999</v>
      </c>
      <c r="Q40" s="682">
        <v>456799.99479999999</v>
      </c>
      <c r="R40" s="682">
        <v>293712.97560000001</v>
      </c>
      <c r="S40" s="682">
        <v>513997.70730000001</v>
      </c>
      <c r="T40" s="682">
        <v>325898.69990000001</v>
      </c>
      <c r="U40" s="682">
        <v>570322.72490000003</v>
      </c>
    </row>
    <row r="41" spans="1:21">
      <c r="A41" t="s">
        <v>1174</v>
      </c>
      <c r="B41">
        <v>2</v>
      </c>
      <c r="C41" t="s">
        <v>131</v>
      </c>
      <c r="D41" t="s">
        <v>132</v>
      </c>
      <c r="E41" t="s">
        <v>134</v>
      </c>
      <c r="F41" t="s">
        <v>1177</v>
      </c>
      <c r="G41" t="s">
        <v>101</v>
      </c>
      <c r="H41" s="682">
        <v>102373.02069999999</v>
      </c>
      <c r="I41" s="682">
        <v>163796.83559999999</v>
      </c>
      <c r="J41" s="682">
        <v>143322.22899999999</v>
      </c>
      <c r="K41" s="682">
        <v>229315.5699</v>
      </c>
      <c r="L41" s="682">
        <v>184271.43729999999</v>
      </c>
      <c r="M41" s="682">
        <v>294834.30410000001</v>
      </c>
      <c r="N41" s="682">
        <v>245695.24969999999</v>
      </c>
      <c r="O41" s="682">
        <v>393112.40549999999</v>
      </c>
      <c r="P41" s="682">
        <v>307119.06219999999</v>
      </c>
      <c r="Q41" s="682">
        <v>491390.50689999998</v>
      </c>
      <c r="R41" s="682">
        <v>348068.27049999998</v>
      </c>
      <c r="S41" s="682">
        <v>556909.24109999998</v>
      </c>
      <c r="T41" s="682">
        <v>389017.47879999998</v>
      </c>
      <c r="U41" s="682">
        <v>622427.9754</v>
      </c>
    </row>
    <row r="42" spans="1:21">
      <c r="A42" t="s">
        <v>1174</v>
      </c>
      <c r="B42">
        <v>2</v>
      </c>
      <c r="C42" t="s">
        <v>131</v>
      </c>
      <c r="D42" t="s">
        <v>132</v>
      </c>
      <c r="E42" t="s">
        <v>135</v>
      </c>
      <c r="F42" t="s">
        <v>1174</v>
      </c>
      <c r="G42" t="s">
        <v>84</v>
      </c>
      <c r="H42" s="682">
        <v>123791.5384</v>
      </c>
      <c r="I42" s="682">
        <v>216635.1923</v>
      </c>
      <c r="J42" s="682">
        <v>160791.22829999999</v>
      </c>
      <c r="K42" s="682">
        <v>281384.6495</v>
      </c>
      <c r="L42" s="682">
        <v>192237.96369999999</v>
      </c>
      <c r="M42" s="682">
        <v>336416.43640000001</v>
      </c>
      <c r="N42" s="682">
        <v>229363.95209999999</v>
      </c>
      <c r="O42" s="682">
        <v>401386.91619999998</v>
      </c>
      <c r="P42" s="682">
        <v>270711.22039999999</v>
      </c>
      <c r="Q42" s="682">
        <v>473744.63569999998</v>
      </c>
      <c r="R42" s="682">
        <v>297015.79840000003</v>
      </c>
      <c r="S42" s="682">
        <v>519777.6471</v>
      </c>
      <c r="T42" s="682">
        <v>321807.5944</v>
      </c>
      <c r="U42" s="682">
        <v>563163.29020000005</v>
      </c>
    </row>
    <row r="43" spans="1:21">
      <c r="A43" t="s">
        <v>1174</v>
      </c>
      <c r="B43">
        <v>2</v>
      </c>
      <c r="C43" t="s">
        <v>131</v>
      </c>
      <c r="D43" t="s">
        <v>132</v>
      </c>
      <c r="E43" t="s">
        <v>135</v>
      </c>
      <c r="F43" t="s">
        <v>1175</v>
      </c>
      <c r="G43" t="s">
        <v>103</v>
      </c>
      <c r="H43" s="682">
        <v>103317.30349999999</v>
      </c>
      <c r="I43" s="682">
        <v>180805.28109999999</v>
      </c>
      <c r="J43" s="682">
        <v>137621.69889999999</v>
      </c>
      <c r="K43" s="682">
        <v>240837.9731</v>
      </c>
      <c r="L43" s="682">
        <v>169517.0269</v>
      </c>
      <c r="M43" s="682">
        <v>296654.79700000002</v>
      </c>
      <c r="N43" s="682">
        <v>213206.59450000001</v>
      </c>
      <c r="O43" s="682">
        <v>373111.5404</v>
      </c>
      <c r="P43" s="682">
        <v>257853.86569999999</v>
      </c>
      <c r="Q43" s="682">
        <v>451244.26500000001</v>
      </c>
      <c r="R43" s="682">
        <v>284724.34220000001</v>
      </c>
      <c r="S43" s="682">
        <v>498267.59899999999</v>
      </c>
      <c r="T43" s="682">
        <v>309888.32750000001</v>
      </c>
      <c r="U43" s="682">
        <v>542304.57319999998</v>
      </c>
    </row>
    <row r="44" spans="1:21">
      <c r="A44" t="s">
        <v>1174</v>
      </c>
      <c r="B44">
        <v>2</v>
      </c>
      <c r="C44" t="s">
        <v>131</v>
      </c>
      <c r="D44" t="s">
        <v>132</v>
      </c>
      <c r="E44" t="s">
        <v>135</v>
      </c>
      <c r="F44" t="s">
        <v>1176</v>
      </c>
      <c r="G44" t="s">
        <v>104</v>
      </c>
      <c r="H44" s="682">
        <v>95035.854000000007</v>
      </c>
      <c r="I44" s="682">
        <v>166312.74460000001</v>
      </c>
      <c r="J44" s="682">
        <v>131199.02470000001</v>
      </c>
      <c r="K44" s="682">
        <v>229598.29319999999</v>
      </c>
      <c r="L44" s="682">
        <v>166309.01379999999</v>
      </c>
      <c r="M44" s="682">
        <v>291040.77429999999</v>
      </c>
      <c r="N44" s="682">
        <v>216985.1979</v>
      </c>
      <c r="O44" s="682">
        <v>379724.09639999998</v>
      </c>
      <c r="P44" s="682">
        <v>270243.65740000003</v>
      </c>
      <c r="Q44" s="682">
        <v>472926.40059999999</v>
      </c>
      <c r="R44" s="682">
        <v>304028.29460000002</v>
      </c>
      <c r="S44" s="682">
        <v>532049.51569999999</v>
      </c>
      <c r="T44" s="682">
        <v>337284.02590000001</v>
      </c>
      <c r="U44" s="682">
        <v>590247.04539999994</v>
      </c>
    </row>
    <row r="45" spans="1:21">
      <c r="A45" t="s">
        <v>1174</v>
      </c>
      <c r="B45">
        <v>2</v>
      </c>
      <c r="C45" t="s">
        <v>131</v>
      </c>
      <c r="D45" t="s">
        <v>132</v>
      </c>
      <c r="E45" t="s">
        <v>135</v>
      </c>
      <c r="F45" t="s">
        <v>1177</v>
      </c>
      <c r="G45" t="s">
        <v>101</v>
      </c>
      <c r="H45" s="682">
        <v>106719.6312</v>
      </c>
      <c r="I45" s="682">
        <v>170751.41250000001</v>
      </c>
      <c r="J45" s="682">
        <v>149407.48370000001</v>
      </c>
      <c r="K45" s="682">
        <v>239051.97750000001</v>
      </c>
      <c r="L45" s="682">
        <v>192095.33609999999</v>
      </c>
      <c r="M45" s="682">
        <v>307352.54239999998</v>
      </c>
      <c r="N45" s="682">
        <v>256127.11489999999</v>
      </c>
      <c r="O45" s="682">
        <v>409803.3898</v>
      </c>
      <c r="P45" s="682">
        <v>320158.89360000001</v>
      </c>
      <c r="Q45" s="682">
        <v>512254.23739999998</v>
      </c>
      <c r="R45" s="682">
        <v>362846.74609999999</v>
      </c>
      <c r="S45" s="682">
        <v>580554.80229999998</v>
      </c>
      <c r="T45" s="682">
        <v>405534.59850000002</v>
      </c>
      <c r="U45" s="682">
        <v>648855.36730000004</v>
      </c>
    </row>
    <row r="46" spans="1:21">
      <c r="A46" t="s">
        <v>1174</v>
      </c>
      <c r="B46">
        <v>2</v>
      </c>
      <c r="C46" t="s">
        <v>131</v>
      </c>
      <c r="D46" t="s">
        <v>132</v>
      </c>
      <c r="E46" t="s">
        <v>136</v>
      </c>
      <c r="F46" t="s">
        <v>1174</v>
      </c>
      <c r="G46" t="s">
        <v>84</v>
      </c>
      <c r="H46" s="682">
        <v>124349.9598</v>
      </c>
      <c r="I46" s="682">
        <v>217612.42970000001</v>
      </c>
      <c r="J46" s="682">
        <v>161463.386</v>
      </c>
      <c r="K46" s="682">
        <v>282560.92550000001</v>
      </c>
      <c r="L46" s="682">
        <v>192995.24429999999</v>
      </c>
      <c r="M46" s="682">
        <v>337741.6777</v>
      </c>
      <c r="N46" s="682">
        <v>230203.0992</v>
      </c>
      <c r="O46" s="682">
        <v>402855.42379999999</v>
      </c>
      <c r="P46" s="682">
        <v>271656.1385</v>
      </c>
      <c r="Q46" s="682">
        <v>475398.24229999998</v>
      </c>
      <c r="R46" s="682">
        <v>298033.22409999999</v>
      </c>
      <c r="S46" s="682">
        <v>521558.1422</v>
      </c>
      <c r="T46" s="682">
        <v>322875.51449999999</v>
      </c>
      <c r="U46" s="682">
        <v>565032.15040000004</v>
      </c>
    </row>
    <row r="47" spans="1:21">
      <c r="A47" t="s">
        <v>1174</v>
      </c>
      <c r="B47">
        <v>2</v>
      </c>
      <c r="C47" t="s">
        <v>131</v>
      </c>
      <c r="D47" t="s">
        <v>132</v>
      </c>
      <c r="E47" t="s">
        <v>136</v>
      </c>
      <c r="F47" t="s">
        <v>1175</v>
      </c>
      <c r="G47" t="s">
        <v>103</v>
      </c>
      <c r="H47" s="682">
        <v>104070.78969999999</v>
      </c>
      <c r="I47" s="682">
        <v>182123.88209999999</v>
      </c>
      <c r="J47" s="682">
        <v>138514.51860000001</v>
      </c>
      <c r="K47" s="682">
        <v>242400.40770000001</v>
      </c>
      <c r="L47" s="682">
        <v>170490.6972</v>
      </c>
      <c r="M47" s="682">
        <v>298358.72019999998</v>
      </c>
      <c r="N47" s="682">
        <v>214199.62109999999</v>
      </c>
      <c r="O47" s="682">
        <v>374849.337</v>
      </c>
      <c r="P47" s="682">
        <v>258921.2346</v>
      </c>
      <c r="Q47" s="682">
        <v>453112.1606</v>
      </c>
      <c r="R47" s="682">
        <v>285858.82929999998</v>
      </c>
      <c r="S47" s="682">
        <v>500252.95130000002</v>
      </c>
      <c r="T47" s="682">
        <v>311069.76439999999</v>
      </c>
      <c r="U47" s="682">
        <v>544372.08770000003</v>
      </c>
    </row>
    <row r="48" spans="1:21">
      <c r="A48" t="s">
        <v>1174</v>
      </c>
      <c r="B48">
        <v>2</v>
      </c>
      <c r="C48" t="s">
        <v>131</v>
      </c>
      <c r="D48" t="s">
        <v>132</v>
      </c>
      <c r="E48" t="s">
        <v>136</v>
      </c>
      <c r="F48" t="s">
        <v>1176</v>
      </c>
      <c r="G48" t="s">
        <v>104</v>
      </c>
      <c r="H48" s="682">
        <v>95913.356899999999</v>
      </c>
      <c r="I48" s="682">
        <v>167848.37460000001</v>
      </c>
      <c r="J48" s="682">
        <v>132445.15890000001</v>
      </c>
      <c r="K48" s="682">
        <v>231779.0281</v>
      </c>
      <c r="L48" s="682">
        <v>167933.80970000001</v>
      </c>
      <c r="M48" s="682">
        <v>293884.16690000001</v>
      </c>
      <c r="N48" s="682">
        <v>219196.92720000001</v>
      </c>
      <c r="O48" s="682">
        <v>383594.6225</v>
      </c>
      <c r="P48" s="682">
        <v>273017.72700000001</v>
      </c>
      <c r="Q48" s="682">
        <v>477781.02220000001</v>
      </c>
      <c r="R48" s="682">
        <v>307193.6482</v>
      </c>
      <c r="S48" s="682">
        <v>537588.88430000003</v>
      </c>
      <c r="T48" s="682">
        <v>340845.70069999999</v>
      </c>
      <c r="U48" s="682">
        <v>596479.97620000003</v>
      </c>
    </row>
    <row r="49" spans="1:21">
      <c r="A49" t="s">
        <v>1174</v>
      </c>
      <c r="B49">
        <v>2</v>
      </c>
      <c r="C49" t="s">
        <v>131</v>
      </c>
      <c r="D49" t="s">
        <v>132</v>
      </c>
      <c r="E49" t="s">
        <v>136</v>
      </c>
      <c r="F49" t="s">
        <v>1177</v>
      </c>
      <c r="G49" t="s">
        <v>101</v>
      </c>
      <c r="H49" s="682">
        <v>107207.4953</v>
      </c>
      <c r="I49" s="682">
        <v>171531.995</v>
      </c>
      <c r="J49" s="682">
        <v>150090.4933</v>
      </c>
      <c r="K49" s="682">
        <v>240144.79300000001</v>
      </c>
      <c r="L49" s="682">
        <v>192973.4914</v>
      </c>
      <c r="M49" s="682">
        <v>308757.59080000001</v>
      </c>
      <c r="N49" s="682">
        <v>257297.98860000001</v>
      </c>
      <c r="O49" s="682">
        <v>411676.78779999999</v>
      </c>
      <c r="P49" s="682">
        <v>321622.48570000002</v>
      </c>
      <c r="Q49" s="682">
        <v>514595.98489999998</v>
      </c>
      <c r="R49" s="682">
        <v>364505.48379999999</v>
      </c>
      <c r="S49" s="682">
        <v>583208.78280000004</v>
      </c>
      <c r="T49" s="682">
        <v>407388.48190000001</v>
      </c>
      <c r="U49" s="682">
        <v>651821.58070000005</v>
      </c>
    </row>
    <row r="50" spans="1:21">
      <c r="A50" t="s">
        <v>1174</v>
      </c>
      <c r="B50">
        <v>2</v>
      </c>
      <c r="C50" t="s">
        <v>131</v>
      </c>
      <c r="D50" t="s">
        <v>132</v>
      </c>
      <c r="E50" t="s">
        <v>137</v>
      </c>
      <c r="F50" t="s">
        <v>1174</v>
      </c>
      <c r="G50" t="s">
        <v>84</v>
      </c>
      <c r="H50" s="682">
        <v>116340.5434</v>
      </c>
      <c r="I50" s="682">
        <v>203595.95079999999</v>
      </c>
      <c r="J50" s="682">
        <v>151124.7703</v>
      </c>
      <c r="K50" s="682">
        <v>264468.348</v>
      </c>
      <c r="L50" s="682">
        <v>180691.04829999999</v>
      </c>
      <c r="M50" s="682">
        <v>316209.3345</v>
      </c>
      <c r="N50" s="682">
        <v>215601.01490000001</v>
      </c>
      <c r="O50" s="682">
        <v>377301.77600000001</v>
      </c>
      <c r="P50" s="682">
        <v>254477.1274</v>
      </c>
      <c r="Q50" s="682">
        <v>445334.973</v>
      </c>
      <c r="R50" s="682">
        <v>279208.45659999998</v>
      </c>
      <c r="S50" s="682">
        <v>488614.79889999999</v>
      </c>
      <c r="T50" s="682">
        <v>302521.3554</v>
      </c>
      <c r="U50" s="682">
        <v>529412.37190000003</v>
      </c>
    </row>
    <row r="51" spans="1:21">
      <c r="A51" t="s">
        <v>1174</v>
      </c>
      <c r="B51">
        <v>2</v>
      </c>
      <c r="C51" t="s">
        <v>131</v>
      </c>
      <c r="D51" t="s">
        <v>132</v>
      </c>
      <c r="E51" t="s">
        <v>137</v>
      </c>
      <c r="F51" t="s">
        <v>1175</v>
      </c>
      <c r="G51" t="s">
        <v>103</v>
      </c>
      <c r="H51" s="682">
        <v>97036.247900000002</v>
      </c>
      <c r="I51" s="682">
        <v>169813.4338</v>
      </c>
      <c r="J51" s="682">
        <v>129279.21279999999</v>
      </c>
      <c r="K51" s="682">
        <v>226238.6225</v>
      </c>
      <c r="L51" s="682">
        <v>159268.44949999999</v>
      </c>
      <c r="M51" s="682">
        <v>278719.7867</v>
      </c>
      <c r="N51" s="682">
        <v>200366.93410000001</v>
      </c>
      <c r="O51" s="682">
        <v>350642.13459999999</v>
      </c>
      <c r="P51" s="682">
        <v>242354.47810000001</v>
      </c>
      <c r="Q51" s="682">
        <v>424120.33669999999</v>
      </c>
      <c r="R51" s="682">
        <v>267619.36869999999</v>
      </c>
      <c r="S51" s="682">
        <v>468333.89510000002</v>
      </c>
      <c r="T51" s="682">
        <v>291283.1888</v>
      </c>
      <c r="U51" s="682">
        <v>509745.58059999999</v>
      </c>
    </row>
    <row r="52" spans="1:21">
      <c r="A52" t="s">
        <v>1174</v>
      </c>
      <c r="B52">
        <v>2</v>
      </c>
      <c r="C52" t="s">
        <v>131</v>
      </c>
      <c r="D52" t="s">
        <v>132</v>
      </c>
      <c r="E52" t="s">
        <v>137</v>
      </c>
      <c r="F52" t="s">
        <v>1176</v>
      </c>
      <c r="G52" t="s">
        <v>104</v>
      </c>
      <c r="H52" s="682">
        <v>89218.222200000004</v>
      </c>
      <c r="I52" s="682">
        <v>156131.88879999999</v>
      </c>
      <c r="J52" s="682">
        <v>123160.12119999999</v>
      </c>
      <c r="K52" s="682">
        <v>215530.21220000001</v>
      </c>
      <c r="L52" s="682">
        <v>156109.02050000001</v>
      </c>
      <c r="M52" s="682">
        <v>273190.78580000001</v>
      </c>
      <c r="N52" s="682">
        <v>203657.21539999999</v>
      </c>
      <c r="O52" s="682">
        <v>356400.12680000003</v>
      </c>
      <c r="P52" s="682">
        <v>253640.12710000001</v>
      </c>
      <c r="Q52" s="682">
        <v>443870.22249999997</v>
      </c>
      <c r="R52" s="682">
        <v>285339.40879999998</v>
      </c>
      <c r="S52" s="682">
        <v>499343.96539999999</v>
      </c>
      <c r="T52" s="682">
        <v>316540.00760000001</v>
      </c>
      <c r="U52" s="682">
        <v>553945.01340000005</v>
      </c>
    </row>
    <row r="53" spans="1:21">
      <c r="A53" t="s">
        <v>1174</v>
      </c>
      <c r="B53">
        <v>2</v>
      </c>
      <c r="C53" t="s">
        <v>131</v>
      </c>
      <c r="D53" t="s">
        <v>132</v>
      </c>
      <c r="E53" t="s">
        <v>137</v>
      </c>
      <c r="F53" t="s">
        <v>1177</v>
      </c>
      <c r="G53" t="s">
        <v>101</v>
      </c>
      <c r="H53" s="682">
        <v>100294.79059999999</v>
      </c>
      <c r="I53" s="682">
        <v>160471.66740000001</v>
      </c>
      <c r="J53" s="682">
        <v>140412.70680000001</v>
      </c>
      <c r="K53" s="682">
        <v>224660.33429999999</v>
      </c>
      <c r="L53" s="682">
        <v>180530.62299999999</v>
      </c>
      <c r="M53" s="682">
        <v>288849.0012</v>
      </c>
      <c r="N53" s="682">
        <v>240707.49729999999</v>
      </c>
      <c r="O53" s="682">
        <v>385132.00150000001</v>
      </c>
      <c r="P53" s="682">
        <v>300884.37170000002</v>
      </c>
      <c r="Q53" s="682">
        <v>481415.00189999997</v>
      </c>
      <c r="R53" s="682">
        <v>341002.288</v>
      </c>
      <c r="S53" s="682">
        <v>545603.66879999998</v>
      </c>
      <c r="T53" s="682">
        <v>381120.20419999998</v>
      </c>
      <c r="U53" s="682">
        <v>609792.33570000005</v>
      </c>
    </row>
    <row r="54" spans="1:21">
      <c r="A54" t="s">
        <v>1174</v>
      </c>
      <c r="B54">
        <v>2</v>
      </c>
      <c r="C54" t="s">
        <v>138</v>
      </c>
      <c r="D54" t="s">
        <v>139</v>
      </c>
      <c r="E54" t="s">
        <v>140</v>
      </c>
      <c r="F54" t="s">
        <v>1174</v>
      </c>
      <c r="G54" t="s">
        <v>84</v>
      </c>
      <c r="H54" s="682">
        <v>151670.28829999999</v>
      </c>
      <c r="I54" s="682">
        <v>265423.00449999998</v>
      </c>
      <c r="J54" s="682">
        <v>196907.08240000001</v>
      </c>
      <c r="K54" s="682">
        <v>344587.39419999998</v>
      </c>
      <c r="L54" s="682">
        <v>235333.9552</v>
      </c>
      <c r="M54" s="682">
        <v>411834.4216</v>
      </c>
      <c r="N54" s="682">
        <v>280667.22810000001</v>
      </c>
      <c r="O54" s="682">
        <v>491167.64919999999</v>
      </c>
      <c r="P54" s="682">
        <v>331181.1765</v>
      </c>
      <c r="Q54" s="682">
        <v>579567.05889999995</v>
      </c>
      <c r="R54" s="682">
        <v>363326.84470000002</v>
      </c>
      <c r="S54" s="682">
        <v>635821.97809999995</v>
      </c>
      <c r="T54" s="682">
        <v>393591.761</v>
      </c>
      <c r="U54" s="682">
        <v>688785.58189999999</v>
      </c>
    </row>
    <row r="55" spans="1:21">
      <c r="A55" t="s">
        <v>1174</v>
      </c>
      <c r="B55">
        <v>2</v>
      </c>
      <c r="C55" t="s">
        <v>138</v>
      </c>
      <c r="D55" t="s">
        <v>139</v>
      </c>
      <c r="E55" t="s">
        <v>140</v>
      </c>
      <c r="F55" t="s">
        <v>1175</v>
      </c>
      <c r="G55" t="s">
        <v>103</v>
      </c>
      <c r="H55" s="682">
        <v>127101.33530000001</v>
      </c>
      <c r="I55" s="682">
        <v>222427.33679999999</v>
      </c>
      <c r="J55" s="682">
        <v>169103.64610000001</v>
      </c>
      <c r="K55" s="682">
        <v>295931.38069999998</v>
      </c>
      <c r="L55" s="682">
        <v>208068.83</v>
      </c>
      <c r="M55" s="682">
        <v>364120.45250000001</v>
      </c>
      <c r="N55" s="682">
        <v>261278.3983</v>
      </c>
      <c r="O55" s="682">
        <v>457237.19699999999</v>
      </c>
      <c r="P55" s="682">
        <v>315752.35029999999</v>
      </c>
      <c r="Q55" s="682">
        <v>552566.61309999996</v>
      </c>
      <c r="R55" s="682">
        <v>348577.0968</v>
      </c>
      <c r="S55" s="682">
        <v>610009.91929999995</v>
      </c>
      <c r="T55" s="682">
        <v>379288.64030000003</v>
      </c>
      <c r="U55" s="682">
        <v>663755.12049999996</v>
      </c>
    </row>
    <row r="56" spans="1:21">
      <c r="A56" t="s">
        <v>1174</v>
      </c>
      <c r="B56">
        <v>2</v>
      </c>
      <c r="C56" t="s">
        <v>138</v>
      </c>
      <c r="D56" t="s">
        <v>139</v>
      </c>
      <c r="E56" t="s">
        <v>140</v>
      </c>
      <c r="F56" t="s">
        <v>1176</v>
      </c>
      <c r="G56" t="s">
        <v>104</v>
      </c>
      <c r="H56" s="682">
        <v>117244.67969999999</v>
      </c>
      <c r="I56" s="682">
        <v>205178.1894</v>
      </c>
      <c r="J56" s="682">
        <v>161921.14629999999</v>
      </c>
      <c r="K56" s="682">
        <v>283362.0061</v>
      </c>
      <c r="L56" s="682">
        <v>205333.79509999999</v>
      </c>
      <c r="M56" s="682">
        <v>359334.14140000002</v>
      </c>
      <c r="N56" s="682">
        <v>268066.20860000001</v>
      </c>
      <c r="O56" s="682">
        <v>469115.8651</v>
      </c>
      <c r="P56" s="682">
        <v>333897.35279999999</v>
      </c>
      <c r="Q56" s="682">
        <v>584320.36730000004</v>
      </c>
      <c r="R56" s="682">
        <v>375719.57919999998</v>
      </c>
      <c r="S56" s="682">
        <v>657509.2635</v>
      </c>
      <c r="T56" s="682">
        <v>416907.11829999997</v>
      </c>
      <c r="U56" s="682">
        <v>729587.4571</v>
      </c>
    </row>
    <row r="57" spans="1:21">
      <c r="A57" t="s">
        <v>1174</v>
      </c>
      <c r="B57">
        <v>2</v>
      </c>
      <c r="C57" t="s">
        <v>138</v>
      </c>
      <c r="D57" t="s">
        <v>139</v>
      </c>
      <c r="E57" t="s">
        <v>140</v>
      </c>
      <c r="F57" t="s">
        <v>1177</v>
      </c>
      <c r="G57" t="s">
        <v>101</v>
      </c>
      <c r="H57" s="682">
        <v>130765.2553</v>
      </c>
      <c r="I57" s="682">
        <v>209224.41149999999</v>
      </c>
      <c r="J57" s="682">
        <v>183071.35740000001</v>
      </c>
      <c r="K57" s="682">
        <v>292914.17619999999</v>
      </c>
      <c r="L57" s="682">
        <v>235377.45939999999</v>
      </c>
      <c r="M57" s="682">
        <v>376603.94069999998</v>
      </c>
      <c r="N57" s="682">
        <v>313836.61259999999</v>
      </c>
      <c r="O57" s="682">
        <v>502138.58760000003</v>
      </c>
      <c r="P57" s="682">
        <v>392295.76579999999</v>
      </c>
      <c r="Q57" s="682">
        <v>627673.23459999997</v>
      </c>
      <c r="R57" s="682">
        <v>444601.86780000001</v>
      </c>
      <c r="S57" s="682">
        <v>711362.99910000002</v>
      </c>
      <c r="T57" s="682">
        <v>496907.96990000003</v>
      </c>
      <c r="U57" s="682">
        <v>795052.76379999996</v>
      </c>
    </row>
    <row r="58" spans="1:21">
      <c r="A58" t="s">
        <v>1174</v>
      </c>
      <c r="B58">
        <v>2</v>
      </c>
      <c r="C58" t="s">
        <v>138</v>
      </c>
      <c r="D58" t="s">
        <v>139</v>
      </c>
      <c r="E58" t="s">
        <v>141</v>
      </c>
      <c r="F58" t="s">
        <v>1174</v>
      </c>
      <c r="G58" t="s">
        <v>84</v>
      </c>
      <c r="H58" s="682">
        <v>139852.04569999999</v>
      </c>
      <c r="I58" s="682">
        <v>244741.08009999999</v>
      </c>
      <c r="J58" s="682">
        <v>181557.39430000001</v>
      </c>
      <c r="K58" s="682">
        <v>317725.44010000001</v>
      </c>
      <c r="L58" s="682">
        <v>216983.01459999999</v>
      </c>
      <c r="M58" s="682">
        <v>379720.2757</v>
      </c>
      <c r="N58" s="682">
        <v>258773.31779999999</v>
      </c>
      <c r="O58" s="682">
        <v>452853.3063</v>
      </c>
      <c r="P58" s="682">
        <v>305341.2157</v>
      </c>
      <c r="Q58" s="682">
        <v>534347.12730000005</v>
      </c>
      <c r="R58" s="682">
        <v>334976.37349999999</v>
      </c>
      <c r="S58" s="682">
        <v>586208.65359999996</v>
      </c>
      <c r="T58" s="682">
        <v>362875.45299999998</v>
      </c>
      <c r="U58" s="682">
        <v>635032.04260000004</v>
      </c>
    </row>
    <row r="59" spans="1:21">
      <c r="A59" t="s">
        <v>1174</v>
      </c>
      <c r="B59">
        <v>2</v>
      </c>
      <c r="C59" t="s">
        <v>138</v>
      </c>
      <c r="D59" t="s">
        <v>139</v>
      </c>
      <c r="E59" t="s">
        <v>141</v>
      </c>
      <c r="F59" t="s">
        <v>1175</v>
      </c>
      <c r="G59" t="s">
        <v>103</v>
      </c>
      <c r="H59" s="682">
        <v>117233.0194</v>
      </c>
      <c r="I59" s="682">
        <v>205157.78390000001</v>
      </c>
      <c r="J59" s="682">
        <v>155960.58050000001</v>
      </c>
      <c r="K59" s="682">
        <v>272931.0159</v>
      </c>
      <c r="L59" s="682">
        <v>191881.78880000001</v>
      </c>
      <c r="M59" s="682">
        <v>335793.13040000002</v>
      </c>
      <c r="N59" s="682">
        <v>240923.2844</v>
      </c>
      <c r="O59" s="682">
        <v>421615.74770000001</v>
      </c>
      <c r="P59" s="682">
        <v>291136.89970000001</v>
      </c>
      <c r="Q59" s="682">
        <v>509489.57459999999</v>
      </c>
      <c r="R59" s="682">
        <v>321397.24070000002</v>
      </c>
      <c r="S59" s="682">
        <v>562445.17130000005</v>
      </c>
      <c r="T59" s="682">
        <v>349707.50079999998</v>
      </c>
      <c r="U59" s="682">
        <v>611988.12639999995</v>
      </c>
    </row>
    <row r="60" spans="1:21">
      <c r="A60" t="s">
        <v>1174</v>
      </c>
      <c r="B60">
        <v>2</v>
      </c>
      <c r="C60" t="s">
        <v>138</v>
      </c>
      <c r="D60" t="s">
        <v>139</v>
      </c>
      <c r="E60" t="s">
        <v>141</v>
      </c>
      <c r="F60" t="s">
        <v>1176</v>
      </c>
      <c r="G60" t="s">
        <v>104</v>
      </c>
      <c r="H60" s="682">
        <v>108164.33100000001</v>
      </c>
      <c r="I60" s="682">
        <v>189287.57930000001</v>
      </c>
      <c r="J60" s="682">
        <v>149384.96030000001</v>
      </c>
      <c r="K60" s="682">
        <v>261423.68049999999</v>
      </c>
      <c r="L60" s="682">
        <v>189442.07459999999</v>
      </c>
      <c r="M60" s="682">
        <v>331523.63069999998</v>
      </c>
      <c r="N60" s="682">
        <v>247330.5961</v>
      </c>
      <c r="O60" s="682">
        <v>432828.54320000001</v>
      </c>
      <c r="P60" s="682">
        <v>308071.91710000002</v>
      </c>
      <c r="Q60" s="682">
        <v>539125.85510000004</v>
      </c>
      <c r="R60" s="682">
        <v>346664.83319999999</v>
      </c>
      <c r="S60" s="682">
        <v>606663.45810000005</v>
      </c>
      <c r="T60" s="682">
        <v>384673.43410000001</v>
      </c>
      <c r="U60" s="682">
        <v>673178.50970000005</v>
      </c>
    </row>
    <row r="61" spans="1:21">
      <c r="A61" t="s">
        <v>1174</v>
      </c>
      <c r="B61">
        <v>2</v>
      </c>
      <c r="C61" t="s">
        <v>138</v>
      </c>
      <c r="D61" t="s">
        <v>139</v>
      </c>
      <c r="E61" t="s">
        <v>141</v>
      </c>
      <c r="F61" t="s">
        <v>1177</v>
      </c>
      <c r="G61" t="s">
        <v>101</v>
      </c>
      <c r="H61" s="682">
        <v>120576.7429</v>
      </c>
      <c r="I61" s="682">
        <v>192922.7916</v>
      </c>
      <c r="J61" s="682">
        <v>168807.44010000001</v>
      </c>
      <c r="K61" s="682">
        <v>270091.90820000001</v>
      </c>
      <c r="L61" s="682">
        <v>217038.1372</v>
      </c>
      <c r="M61" s="682">
        <v>347261.02470000001</v>
      </c>
      <c r="N61" s="682">
        <v>289384.18290000001</v>
      </c>
      <c r="O61" s="682">
        <v>463014.6997</v>
      </c>
      <c r="P61" s="682">
        <v>361730.22879999998</v>
      </c>
      <c r="Q61" s="682">
        <v>578768.37459999998</v>
      </c>
      <c r="R61" s="682">
        <v>409960.92589999997</v>
      </c>
      <c r="S61" s="682">
        <v>655937.49120000005</v>
      </c>
      <c r="T61" s="682">
        <v>458191.62300000002</v>
      </c>
      <c r="U61" s="682">
        <v>733106.60789999994</v>
      </c>
    </row>
    <row r="62" spans="1:21">
      <c r="A62" t="s">
        <v>1174</v>
      </c>
      <c r="B62">
        <v>2</v>
      </c>
      <c r="C62" t="s">
        <v>138</v>
      </c>
      <c r="D62" t="s">
        <v>139</v>
      </c>
      <c r="E62" t="s">
        <v>142</v>
      </c>
      <c r="F62" t="s">
        <v>1174</v>
      </c>
      <c r="G62" t="s">
        <v>84</v>
      </c>
      <c r="H62" s="682">
        <v>139852.04569999999</v>
      </c>
      <c r="I62" s="682">
        <v>244741.08009999999</v>
      </c>
      <c r="J62" s="682">
        <v>181557.39430000001</v>
      </c>
      <c r="K62" s="682">
        <v>317725.44010000001</v>
      </c>
      <c r="L62" s="682">
        <v>216983.01459999999</v>
      </c>
      <c r="M62" s="682">
        <v>379720.2757</v>
      </c>
      <c r="N62" s="682">
        <v>258773.31779999999</v>
      </c>
      <c r="O62" s="682">
        <v>452853.3063</v>
      </c>
      <c r="P62" s="682">
        <v>305341.2157</v>
      </c>
      <c r="Q62" s="682">
        <v>534347.12730000005</v>
      </c>
      <c r="R62" s="682">
        <v>334976.37349999999</v>
      </c>
      <c r="S62" s="682">
        <v>586208.65359999996</v>
      </c>
      <c r="T62" s="682">
        <v>362875.45299999998</v>
      </c>
      <c r="U62" s="682">
        <v>635032.04260000004</v>
      </c>
    </row>
    <row r="63" spans="1:21">
      <c r="A63" t="s">
        <v>1174</v>
      </c>
      <c r="B63">
        <v>2</v>
      </c>
      <c r="C63" t="s">
        <v>138</v>
      </c>
      <c r="D63" t="s">
        <v>139</v>
      </c>
      <c r="E63" t="s">
        <v>142</v>
      </c>
      <c r="F63" t="s">
        <v>1175</v>
      </c>
      <c r="G63" t="s">
        <v>103</v>
      </c>
      <c r="H63" s="682">
        <v>117233.0194</v>
      </c>
      <c r="I63" s="682">
        <v>205157.78390000001</v>
      </c>
      <c r="J63" s="682">
        <v>155960.58050000001</v>
      </c>
      <c r="K63" s="682">
        <v>272931.0159</v>
      </c>
      <c r="L63" s="682">
        <v>191881.78880000001</v>
      </c>
      <c r="M63" s="682">
        <v>335793.13040000002</v>
      </c>
      <c r="N63" s="682">
        <v>240923.2844</v>
      </c>
      <c r="O63" s="682">
        <v>421615.74770000001</v>
      </c>
      <c r="P63" s="682">
        <v>291136.89970000001</v>
      </c>
      <c r="Q63" s="682">
        <v>509489.57459999999</v>
      </c>
      <c r="R63" s="682">
        <v>321397.24070000002</v>
      </c>
      <c r="S63" s="682">
        <v>562445.17130000005</v>
      </c>
      <c r="T63" s="682">
        <v>349707.50079999998</v>
      </c>
      <c r="U63" s="682">
        <v>611988.12639999995</v>
      </c>
    </row>
    <row r="64" spans="1:21">
      <c r="A64" t="s">
        <v>1174</v>
      </c>
      <c r="B64">
        <v>2</v>
      </c>
      <c r="C64" t="s">
        <v>138</v>
      </c>
      <c r="D64" t="s">
        <v>139</v>
      </c>
      <c r="E64" t="s">
        <v>142</v>
      </c>
      <c r="F64" t="s">
        <v>1176</v>
      </c>
      <c r="G64" t="s">
        <v>104</v>
      </c>
      <c r="H64" s="682">
        <v>108164.33100000001</v>
      </c>
      <c r="I64" s="682">
        <v>189287.57930000001</v>
      </c>
      <c r="J64" s="682">
        <v>149384.96030000001</v>
      </c>
      <c r="K64" s="682">
        <v>261423.68049999999</v>
      </c>
      <c r="L64" s="682">
        <v>189442.07459999999</v>
      </c>
      <c r="M64" s="682">
        <v>331523.63069999998</v>
      </c>
      <c r="N64" s="682">
        <v>247330.5961</v>
      </c>
      <c r="O64" s="682">
        <v>432828.54320000001</v>
      </c>
      <c r="P64" s="682">
        <v>308071.91710000002</v>
      </c>
      <c r="Q64" s="682">
        <v>539125.85510000004</v>
      </c>
      <c r="R64" s="682">
        <v>346664.83319999999</v>
      </c>
      <c r="S64" s="682">
        <v>606663.45810000005</v>
      </c>
      <c r="T64" s="682">
        <v>384673.43410000001</v>
      </c>
      <c r="U64" s="682">
        <v>673178.50970000005</v>
      </c>
    </row>
    <row r="65" spans="1:21">
      <c r="A65" t="s">
        <v>1174</v>
      </c>
      <c r="B65">
        <v>2</v>
      </c>
      <c r="C65" t="s">
        <v>138</v>
      </c>
      <c r="D65" t="s">
        <v>139</v>
      </c>
      <c r="E65" t="s">
        <v>142</v>
      </c>
      <c r="F65" t="s">
        <v>1177</v>
      </c>
      <c r="G65" t="s">
        <v>101</v>
      </c>
      <c r="H65" s="682">
        <v>120576.7429</v>
      </c>
      <c r="I65" s="682">
        <v>192922.7916</v>
      </c>
      <c r="J65" s="682">
        <v>168807.44010000001</v>
      </c>
      <c r="K65" s="682">
        <v>270091.90820000001</v>
      </c>
      <c r="L65" s="682">
        <v>217038.1372</v>
      </c>
      <c r="M65" s="682">
        <v>347261.02470000001</v>
      </c>
      <c r="N65" s="682">
        <v>289384.18290000001</v>
      </c>
      <c r="O65" s="682">
        <v>463014.6997</v>
      </c>
      <c r="P65" s="682">
        <v>361730.22879999998</v>
      </c>
      <c r="Q65" s="682">
        <v>578768.37459999998</v>
      </c>
      <c r="R65" s="682">
        <v>409960.92589999997</v>
      </c>
      <c r="S65" s="682">
        <v>655937.49120000005</v>
      </c>
      <c r="T65" s="682">
        <v>458191.62300000002</v>
      </c>
      <c r="U65" s="682">
        <v>733106.60789999994</v>
      </c>
    </row>
    <row r="66" spans="1:21">
      <c r="A66" t="s">
        <v>1174</v>
      </c>
      <c r="B66">
        <v>2</v>
      </c>
      <c r="C66" t="s">
        <v>138</v>
      </c>
      <c r="D66" t="s">
        <v>139</v>
      </c>
      <c r="E66" t="s">
        <v>143</v>
      </c>
      <c r="F66" t="s">
        <v>1174</v>
      </c>
      <c r="G66" t="s">
        <v>84</v>
      </c>
      <c r="H66" s="682">
        <v>137410.03779999999</v>
      </c>
      <c r="I66" s="682">
        <v>240467.5662</v>
      </c>
      <c r="J66" s="682">
        <v>178424.15419999999</v>
      </c>
      <c r="K66" s="682">
        <v>312242.2697</v>
      </c>
      <c r="L66" s="682">
        <v>213270.6752</v>
      </c>
      <c r="M66" s="682">
        <v>373223.68160000001</v>
      </c>
      <c r="N66" s="682">
        <v>254390.83749999999</v>
      </c>
      <c r="O66" s="682">
        <v>445183.9657</v>
      </c>
      <c r="P66" s="682">
        <v>300201.78749999998</v>
      </c>
      <c r="Q66" s="682">
        <v>525353.12809999997</v>
      </c>
      <c r="R66" s="682">
        <v>329351.59220000001</v>
      </c>
      <c r="S66" s="682">
        <v>576365.28630000004</v>
      </c>
      <c r="T66" s="682">
        <v>356806.20289999997</v>
      </c>
      <c r="U66" s="682">
        <v>624410.85510000004</v>
      </c>
    </row>
    <row r="67" spans="1:21">
      <c r="A67" t="s">
        <v>1174</v>
      </c>
      <c r="B67">
        <v>2</v>
      </c>
      <c r="C67" t="s">
        <v>138</v>
      </c>
      <c r="D67" t="s">
        <v>139</v>
      </c>
      <c r="E67" t="s">
        <v>143</v>
      </c>
      <c r="F67" t="s">
        <v>1175</v>
      </c>
      <c r="G67" t="s">
        <v>103</v>
      </c>
      <c r="H67" s="682">
        <v>114985.95140000001</v>
      </c>
      <c r="I67" s="682">
        <v>201225.4149</v>
      </c>
      <c r="J67" s="682">
        <v>153048.00229999999</v>
      </c>
      <c r="K67" s="682">
        <v>267834.00410000002</v>
      </c>
      <c r="L67" s="682">
        <v>188385.83910000001</v>
      </c>
      <c r="M67" s="682">
        <v>329675.21830000001</v>
      </c>
      <c r="N67" s="682">
        <v>236694.68359999999</v>
      </c>
      <c r="O67" s="682">
        <v>414215.69620000001</v>
      </c>
      <c r="P67" s="682">
        <v>286119.92249999999</v>
      </c>
      <c r="Q67" s="682">
        <v>500709.86440000002</v>
      </c>
      <c r="R67" s="682">
        <v>315889.5209</v>
      </c>
      <c r="S67" s="682">
        <v>552806.66150000005</v>
      </c>
      <c r="T67" s="682">
        <v>343751.76740000001</v>
      </c>
      <c r="U67" s="682">
        <v>601565.59310000006</v>
      </c>
    </row>
    <row r="68" spans="1:21">
      <c r="A68" t="s">
        <v>1174</v>
      </c>
      <c r="B68">
        <v>2</v>
      </c>
      <c r="C68" t="s">
        <v>138</v>
      </c>
      <c r="D68" t="s">
        <v>139</v>
      </c>
      <c r="E68" t="s">
        <v>143</v>
      </c>
      <c r="F68" t="s">
        <v>1176</v>
      </c>
      <c r="G68" t="s">
        <v>104</v>
      </c>
      <c r="H68" s="682">
        <v>105963.31389999999</v>
      </c>
      <c r="I68" s="682">
        <v>185435.79930000001</v>
      </c>
      <c r="J68" s="682">
        <v>146321.16649999999</v>
      </c>
      <c r="K68" s="682">
        <v>256062.04139999999</v>
      </c>
      <c r="L68" s="682">
        <v>185525.53460000001</v>
      </c>
      <c r="M68" s="682">
        <v>324669.68540000002</v>
      </c>
      <c r="N68" s="682">
        <v>242153.8774</v>
      </c>
      <c r="O68" s="682">
        <v>423769.2855</v>
      </c>
      <c r="P68" s="682">
        <v>301610.42670000001</v>
      </c>
      <c r="Q68" s="682">
        <v>527818.24679999996</v>
      </c>
      <c r="R68" s="682">
        <v>339363.21889999998</v>
      </c>
      <c r="S68" s="682">
        <v>593885.63300000003</v>
      </c>
      <c r="T68" s="682">
        <v>376536.7329</v>
      </c>
      <c r="U68" s="682">
        <v>658939.28260000004</v>
      </c>
    </row>
    <row r="69" spans="1:21">
      <c r="A69" t="s">
        <v>1174</v>
      </c>
      <c r="B69">
        <v>2</v>
      </c>
      <c r="C69" t="s">
        <v>138</v>
      </c>
      <c r="D69" t="s">
        <v>139</v>
      </c>
      <c r="E69" t="s">
        <v>143</v>
      </c>
      <c r="F69" t="s">
        <v>1177</v>
      </c>
      <c r="G69" t="s">
        <v>101</v>
      </c>
      <c r="H69" s="682">
        <v>118466.81690000001</v>
      </c>
      <c r="I69" s="682">
        <v>189546.91</v>
      </c>
      <c r="J69" s="682">
        <v>165853.54370000001</v>
      </c>
      <c r="K69" s="682">
        <v>265365.67389999999</v>
      </c>
      <c r="L69" s="682">
        <v>213240.27050000001</v>
      </c>
      <c r="M69" s="682">
        <v>341184.43780000001</v>
      </c>
      <c r="N69" s="682">
        <v>284320.36060000001</v>
      </c>
      <c r="O69" s="682">
        <v>454912.58370000002</v>
      </c>
      <c r="P69" s="682">
        <v>355400.45079999999</v>
      </c>
      <c r="Q69" s="682">
        <v>568640.72970000003</v>
      </c>
      <c r="R69" s="682">
        <v>402787.1776</v>
      </c>
      <c r="S69" s="682">
        <v>644459.49369999999</v>
      </c>
      <c r="T69" s="682">
        <v>450173.90429999999</v>
      </c>
      <c r="U69" s="682">
        <v>720278.25769999996</v>
      </c>
    </row>
    <row r="70" spans="1:21">
      <c r="A70" t="s">
        <v>1174</v>
      </c>
      <c r="B70">
        <v>2</v>
      </c>
      <c r="C70" t="s">
        <v>138</v>
      </c>
      <c r="D70" t="s">
        <v>139</v>
      </c>
      <c r="E70" t="s">
        <v>144</v>
      </c>
      <c r="F70" t="s">
        <v>1174</v>
      </c>
      <c r="G70" t="s">
        <v>84</v>
      </c>
      <c r="H70" s="682">
        <v>129275.6357</v>
      </c>
      <c r="I70" s="682">
        <v>226232.36240000001</v>
      </c>
      <c r="J70" s="682">
        <v>167818.78289999999</v>
      </c>
      <c r="K70" s="682">
        <v>293682.8701</v>
      </c>
      <c r="L70" s="682">
        <v>200556.56080000001</v>
      </c>
      <c r="M70" s="682">
        <v>350973.98139999999</v>
      </c>
      <c r="N70" s="682">
        <v>239173.23190000001</v>
      </c>
      <c r="O70" s="682">
        <v>418553.15580000001</v>
      </c>
      <c r="P70" s="682">
        <v>282206.93890000001</v>
      </c>
      <c r="Q70" s="682">
        <v>493862.14319999999</v>
      </c>
      <c r="R70" s="682">
        <v>309593.79499999998</v>
      </c>
      <c r="S70" s="682">
        <v>541789.14119999995</v>
      </c>
      <c r="T70" s="682">
        <v>335373.5208</v>
      </c>
      <c r="U70" s="682">
        <v>586903.66150000005</v>
      </c>
    </row>
    <row r="71" spans="1:21">
      <c r="A71" t="s">
        <v>1174</v>
      </c>
      <c r="B71">
        <v>2</v>
      </c>
      <c r="C71" t="s">
        <v>138</v>
      </c>
      <c r="D71" t="s">
        <v>139</v>
      </c>
      <c r="E71" t="s">
        <v>144</v>
      </c>
      <c r="F71" t="s">
        <v>1175</v>
      </c>
      <c r="G71" t="s">
        <v>103</v>
      </c>
      <c r="H71" s="682">
        <v>108411.5436</v>
      </c>
      <c r="I71" s="682">
        <v>189720.20129999999</v>
      </c>
      <c r="J71" s="682">
        <v>144207.92689999999</v>
      </c>
      <c r="K71" s="682">
        <v>252363.87220000001</v>
      </c>
      <c r="L71" s="682">
        <v>177402.84210000001</v>
      </c>
      <c r="M71" s="682">
        <v>310454.97360000003</v>
      </c>
      <c r="N71" s="682">
        <v>222708.11360000001</v>
      </c>
      <c r="O71" s="682">
        <v>389739.19870000001</v>
      </c>
      <c r="P71" s="682">
        <v>269104.68109999999</v>
      </c>
      <c r="Q71" s="682">
        <v>470933.19179999997</v>
      </c>
      <c r="R71" s="682">
        <v>297068.21470000001</v>
      </c>
      <c r="S71" s="682">
        <v>519869.37569999998</v>
      </c>
      <c r="T71" s="682">
        <v>323227.21919999999</v>
      </c>
      <c r="U71" s="682">
        <v>565647.63359999994</v>
      </c>
    </row>
    <row r="72" spans="1:21">
      <c r="A72" t="s">
        <v>1174</v>
      </c>
      <c r="B72">
        <v>2</v>
      </c>
      <c r="C72" t="s">
        <v>138</v>
      </c>
      <c r="D72" t="s">
        <v>139</v>
      </c>
      <c r="E72" t="s">
        <v>144</v>
      </c>
      <c r="F72" t="s">
        <v>1176</v>
      </c>
      <c r="G72" t="s">
        <v>104</v>
      </c>
      <c r="H72" s="682">
        <v>100053.584</v>
      </c>
      <c r="I72" s="682">
        <v>175093.77179999999</v>
      </c>
      <c r="J72" s="682">
        <v>138188.58600000001</v>
      </c>
      <c r="K72" s="682">
        <v>241830.02549999999</v>
      </c>
      <c r="L72" s="682">
        <v>175250.34589999999</v>
      </c>
      <c r="M72" s="682">
        <v>306688.10519999999</v>
      </c>
      <c r="N72" s="682">
        <v>228816.30379999999</v>
      </c>
      <c r="O72" s="682">
        <v>400428.5318</v>
      </c>
      <c r="P72" s="682">
        <v>285013.72379999998</v>
      </c>
      <c r="Q72" s="682">
        <v>498774.01659999997</v>
      </c>
      <c r="R72" s="682">
        <v>320724.88679999998</v>
      </c>
      <c r="S72" s="682">
        <v>561268.55180000002</v>
      </c>
      <c r="T72" s="682">
        <v>355897.06929999997</v>
      </c>
      <c r="U72" s="682">
        <v>622819.87120000005</v>
      </c>
    </row>
    <row r="73" spans="1:21">
      <c r="A73" t="s">
        <v>1174</v>
      </c>
      <c r="B73">
        <v>2</v>
      </c>
      <c r="C73" t="s">
        <v>138</v>
      </c>
      <c r="D73" t="s">
        <v>139</v>
      </c>
      <c r="E73" t="s">
        <v>144</v>
      </c>
      <c r="F73" t="s">
        <v>1177</v>
      </c>
      <c r="G73" t="s">
        <v>101</v>
      </c>
      <c r="H73" s="682">
        <v>111459.03720000001</v>
      </c>
      <c r="I73" s="682">
        <v>178334.46230000001</v>
      </c>
      <c r="J73" s="682">
        <v>156042.65210000001</v>
      </c>
      <c r="K73" s="682">
        <v>249668.24710000001</v>
      </c>
      <c r="L73" s="682">
        <v>200626.26689999999</v>
      </c>
      <c r="M73" s="682">
        <v>321002.0319</v>
      </c>
      <c r="N73" s="682">
        <v>267501.68930000003</v>
      </c>
      <c r="O73" s="682">
        <v>428002.70919999998</v>
      </c>
      <c r="P73" s="682">
        <v>334377.1116</v>
      </c>
      <c r="Q73" s="682">
        <v>535003.38659999997</v>
      </c>
      <c r="R73" s="682">
        <v>378960.72649999999</v>
      </c>
      <c r="S73" s="682">
        <v>606337.17139999999</v>
      </c>
      <c r="T73" s="682">
        <v>423544.34139999998</v>
      </c>
      <c r="U73" s="682">
        <v>677670.95629999996</v>
      </c>
    </row>
    <row r="74" spans="1:21">
      <c r="A74" t="s">
        <v>1174</v>
      </c>
      <c r="B74">
        <v>2</v>
      </c>
      <c r="C74" t="s">
        <v>138</v>
      </c>
      <c r="D74" t="s">
        <v>139</v>
      </c>
      <c r="E74" t="s">
        <v>145</v>
      </c>
      <c r="F74" t="s">
        <v>1174</v>
      </c>
      <c r="G74" t="s">
        <v>84</v>
      </c>
      <c r="H74" s="682">
        <v>136809.9534</v>
      </c>
      <c r="I74" s="682">
        <v>239417.4184</v>
      </c>
      <c r="J74" s="682">
        <v>177663.07639999999</v>
      </c>
      <c r="K74" s="682">
        <v>310910.3836</v>
      </c>
      <c r="L74" s="682">
        <v>212376.75339999999</v>
      </c>
      <c r="M74" s="682">
        <v>371659.31839999999</v>
      </c>
      <c r="N74" s="682">
        <v>253346.51449999999</v>
      </c>
      <c r="O74" s="682">
        <v>443356.40049999999</v>
      </c>
      <c r="P74" s="682">
        <v>298984.92119999998</v>
      </c>
      <c r="Q74" s="682">
        <v>523223.61200000002</v>
      </c>
      <c r="R74" s="682">
        <v>328023.15399999998</v>
      </c>
      <c r="S74" s="682">
        <v>574040.51939999999</v>
      </c>
      <c r="T74" s="682">
        <v>355378.77230000001</v>
      </c>
      <c r="U74" s="682">
        <v>621912.85140000004</v>
      </c>
    </row>
    <row r="75" spans="1:21">
      <c r="A75" t="s">
        <v>1174</v>
      </c>
      <c r="B75">
        <v>2</v>
      </c>
      <c r="C75" t="s">
        <v>138</v>
      </c>
      <c r="D75" t="s">
        <v>139</v>
      </c>
      <c r="E75" t="s">
        <v>145</v>
      </c>
      <c r="F75" t="s">
        <v>1175</v>
      </c>
      <c r="G75" t="s">
        <v>103</v>
      </c>
      <c r="H75" s="682">
        <v>114385.842</v>
      </c>
      <c r="I75" s="682">
        <v>200175.22339999999</v>
      </c>
      <c r="J75" s="682">
        <v>152286.92449999999</v>
      </c>
      <c r="K75" s="682">
        <v>266502.11800000002</v>
      </c>
      <c r="L75" s="682">
        <v>187491.9172</v>
      </c>
      <c r="M75" s="682">
        <v>328110.85509999999</v>
      </c>
      <c r="N75" s="682">
        <v>235650.36060000001</v>
      </c>
      <c r="O75" s="682">
        <v>412388.13099999999</v>
      </c>
      <c r="P75" s="682">
        <v>284903.05619999999</v>
      </c>
      <c r="Q75" s="682">
        <v>498580.34830000001</v>
      </c>
      <c r="R75" s="682">
        <v>314561.08260000002</v>
      </c>
      <c r="S75" s="682">
        <v>550481.89450000005</v>
      </c>
      <c r="T75" s="682">
        <v>342324.33689999999</v>
      </c>
      <c r="U75" s="682">
        <v>599067.58940000006</v>
      </c>
    </row>
    <row r="76" spans="1:21">
      <c r="A76" t="s">
        <v>1174</v>
      </c>
      <c r="B76">
        <v>2</v>
      </c>
      <c r="C76" t="s">
        <v>138</v>
      </c>
      <c r="D76" t="s">
        <v>139</v>
      </c>
      <c r="E76" t="s">
        <v>145</v>
      </c>
      <c r="F76" t="s">
        <v>1176</v>
      </c>
      <c r="G76" t="s">
        <v>104</v>
      </c>
      <c r="H76" s="682">
        <v>105347.61139999999</v>
      </c>
      <c r="I76" s="682">
        <v>184358.32</v>
      </c>
      <c r="J76" s="682">
        <v>145459.18299999999</v>
      </c>
      <c r="K76" s="682">
        <v>254553.57019999999</v>
      </c>
      <c r="L76" s="682">
        <v>184417.27</v>
      </c>
      <c r="M76" s="682">
        <v>322730.22249999997</v>
      </c>
      <c r="N76" s="682">
        <v>240676.19140000001</v>
      </c>
      <c r="O76" s="682">
        <v>421183.33480000001</v>
      </c>
      <c r="P76" s="682">
        <v>299763.31920000003</v>
      </c>
      <c r="Q76" s="682">
        <v>524585.80859999999</v>
      </c>
      <c r="R76" s="682">
        <v>337269.83020000003</v>
      </c>
      <c r="S76" s="682">
        <v>590222.20290000003</v>
      </c>
      <c r="T76" s="682">
        <v>374197.06339999998</v>
      </c>
      <c r="U76" s="682">
        <v>654844.86089999997</v>
      </c>
    </row>
    <row r="77" spans="1:21">
      <c r="A77" t="s">
        <v>1174</v>
      </c>
      <c r="B77">
        <v>2</v>
      </c>
      <c r="C77" t="s">
        <v>138</v>
      </c>
      <c r="D77" t="s">
        <v>139</v>
      </c>
      <c r="E77" t="s">
        <v>145</v>
      </c>
      <c r="F77" t="s">
        <v>1177</v>
      </c>
      <c r="G77" t="s">
        <v>101</v>
      </c>
      <c r="H77" s="682">
        <v>117947.2602</v>
      </c>
      <c r="I77" s="682">
        <v>188715.61910000001</v>
      </c>
      <c r="J77" s="682">
        <v>165126.1643</v>
      </c>
      <c r="K77" s="682">
        <v>264201.86670000001</v>
      </c>
      <c r="L77" s="682">
        <v>212305.06830000001</v>
      </c>
      <c r="M77" s="682">
        <v>339688.11430000002</v>
      </c>
      <c r="N77" s="682">
        <v>283073.42430000001</v>
      </c>
      <c r="O77" s="682">
        <v>452917.48570000002</v>
      </c>
      <c r="P77" s="682">
        <v>353841.78049999999</v>
      </c>
      <c r="Q77" s="682">
        <v>566146.85719999997</v>
      </c>
      <c r="R77" s="682">
        <v>401020.68459999998</v>
      </c>
      <c r="S77" s="682">
        <v>641633.10479999997</v>
      </c>
      <c r="T77" s="682">
        <v>448199.58860000002</v>
      </c>
      <c r="U77" s="682">
        <v>717119.35250000004</v>
      </c>
    </row>
    <row r="78" spans="1:21">
      <c r="A78" t="s">
        <v>1174</v>
      </c>
      <c r="B78">
        <v>2</v>
      </c>
      <c r="C78" t="s">
        <v>138</v>
      </c>
      <c r="D78" t="s">
        <v>139</v>
      </c>
      <c r="E78" t="s">
        <v>146</v>
      </c>
      <c r="F78" t="s">
        <v>1174</v>
      </c>
      <c r="G78" t="s">
        <v>84</v>
      </c>
      <c r="H78" s="682">
        <v>136684.9713</v>
      </c>
      <c r="I78" s="682">
        <v>239198.69990000001</v>
      </c>
      <c r="J78" s="682">
        <v>177396.3254</v>
      </c>
      <c r="K78" s="682">
        <v>310443.56949999998</v>
      </c>
      <c r="L78" s="682">
        <v>211966.84030000001</v>
      </c>
      <c r="M78" s="682">
        <v>370941.9706</v>
      </c>
      <c r="N78" s="682">
        <v>252730.99950000001</v>
      </c>
      <c r="O78" s="682">
        <v>442279.24910000002</v>
      </c>
      <c r="P78" s="682">
        <v>298169.09080000001</v>
      </c>
      <c r="Q78" s="682">
        <v>521795.90899999999</v>
      </c>
      <c r="R78" s="682">
        <v>327090.1323</v>
      </c>
      <c r="S78" s="682">
        <v>572407.73140000005</v>
      </c>
      <c r="T78" s="682">
        <v>354300.25780000002</v>
      </c>
      <c r="U78" s="682">
        <v>620025.45129999996</v>
      </c>
    </row>
    <row r="79" spans="1:21">
      <c r="A79" t="s">
        <v>1174</v>
      </c>
      <c r="B79">
        <v>2</v>
      </c>
      <c r="C79" t="s">
        <v>138</v>
      </c>
      <c r="D79" t="s">
        <v>139</v>
      </c>
      <c r="E79" t="s">
        <v>146</v>
      </c>
      <c r="F79" t="s">
        <v>1175</v>
      </c>
      <c r="G79" t="s">
        <v>103</v>
      </c>
      <c r="H79" s="682">
        <v>114845.97960000001</v>
      </c>
      <c r="I79" s="682">
        <v>200980.46429999999</v>
      </c>
      <c r="J79" s="682">
        <v>152682.15950000001</v>
      </c>
      <c r="K79" s="682">
        <v>267193.77919999999</v>
      </c>
      <c r="L79" s="682">
        <v>187731.17310000001</v>
      </c>
      <c r="M79" s="682">
        <v>328529.55310000002</v>
      </c>
      <c r="N79" s="682">
        <v>235496.48389999999</v>
      </c>
      <c r="O79" s="682">
        <v>412118.8468</v>
      </c>
      <c r="P79" s="682">
        <v>284454.5785</v>
      </c>
      <c r="Q79" s="682">
        <v>497795.51240000001</v>
      </c>
      <c r="R79" s="682">
        <v>313979.2451</v>
      </c>
      <c r="S79" s="682">
        <v>549463.67879999999</v>
      </c>
      <c r="T79" s="682">
        <v>341586.3726</v>
      </c>
      <c r="U79" s="682">
        <v>597776.15209999995</v>
      </c>
    </row>
    <row r="80" spans="1:21">
      <c r="A80" t="s">
        <v>1174</v>
      </c>
      <c r="B80">
        <v>2</v>
      </c>
      <c r="C80" t="s">
        <v>138</v>
      </c>
      <c r="D80" t="s">
        <v>139</v>
      </c>
      <c r="E80" t="s">
        <v>146</v>
      </c>
      <c r="F80" t="s">
        <v>1176</v>
      </c>
      <c r="G80" t="s">
        <v>104</v>
      </c>
      <c r="H80" s="682">
        <v>106133.01979999999</v>
      </c>
      <c r="I80" s="682">
        <v>185732.78460000001</v>
      </c>
      <c r="J80" s="682">
        <v>146611.6453</v>
      </c>
      <c r="K80" s="682">
        <v>256570.3792</v>
      </c>
      <c r="L80" s="682">
        <v>185966.87710000001</v>
      </c>
      <c r="M80" s="682">
        <v>325442.03490000003</v>
      </c>
      <c r="N80" s="682">
        <v>242878.33850000001</v>
      </c>
      <c r="O80" s="682">
        <v>425037.09220000001</v>
      </c>
      <c r="P80" s="682">
        <v>302544.22700000001</v>
      </c>
      <c r="Q80" s="682">
        <v>529452.39729999995</v>
      </c>
      <c r="R80" s="682">
        <v>340485.75</v>
      </c>
      <c r="S80" s="682">
        <v>595850.06259999995</v>
      </c>
      <c r="T80" s="682">
        <v>377863.1066</v>
      </c>
      <c r="U80" s="682">
        <v>661260.43669999996</v>
      </c>
    </row>
    <row r="81" spans="1:21">
      <c r="A81" t="s">
        <v>1174</v>
      </c>
      <c r="B81">
        <v>2</v>
      </c>
      <c r="C81" t="s">
        <v>138</v>
      </c>
      <c r="D81" t="s">
        <v>139</v>
      </c>
      <c r="E81" t="s">
        <v>146</v>
      </c>
      <c r="F81" t="s">
        <v>1177</v>
      </c>
      <c r="G81" t="s">
        <v>101</v>
      </c>
      <c r="H81" s="682">
        <v>117852.1882</v>
      </c>
      <c r="I81" s="682">
        <v>188563.50399999999</v>
      </c>
      <c r="J81" s="682">
        <v>164993.06349999999</v>
      </c>
      <c r="K81" s="682">
        <v>263988.90549999999</v>
      </c>
      <c r="L81" s="682">
        <v>212133.9388</v>
      </c>
      <c r="M81" s="682">
        <v>339414.30709999998</v>
      </c>
      <c r="N81" s="682">
        <v>282845.25160000002</v>
      </c>
      <c r="O81" s="682">
        <v>452552.4094</v>
      </c>
      <c r="P81" s="682">
        <v>353556.56469999999</v>
      </c>
      <c r="Q81" s="682">
        <v>565690.51179999998</v>
      </c>
      <c r="R81" s="682">
        <v>400697.4399</v>
      </c>
      <c r="S81" s="682">
        <v>641115.91339999996</v>
      </c>
      <c r="T81" s="682">
        <v>447838.31510000001</v>
      </c>
      <c r="U81" s="682">
        <v>716541.31499999994</v>
      </c>
    </row>
    <row r="82" spans="1:21">
      <c r="A82" t="s">
        <v>1174</v>
      </c>
      <c r="B82">
        <v>2</v>
      </c>
      <c r="C82" t="s">
        <v>147</v>
      </c>
      <c r="D82" t="s">
        <v>148</v>
      </c>
      <c r="E82" t="s">
        <v>149</v>
      </c>
      <c r="F82" t="s">
        <v>1174</v>
      </c>
      <c r="G82" t="s">
        <v>84</v>
      </c>
      <c r="H82" s="682">
        <v>121616.3172</v>
      </c>
      <c r="I82" s="682">
        <v>212828.55530000001</v>
      </c>
      <c r="J82" s="682">
        <v>157707.71419999999</v>
      </c>
      <c r="K82" s="682">
        <v>275988.4999</v>
      </c>
      <c r="L82" s="682">
        <v>188326.42619999999</v>
      </c>
      <c r="M82" s="682">
        <v>329571.24589999998</v>
      </c>
      <c r="N82" s="682">
        <v>224384.39939999999</v>
      </c>
      <c r="O82" s="682">
        <v>392672.69890000002</v>
      </c>
      <c r="P82" s="682">
        <v>264613.08529999998</v>
      </c>
      <c r="Q82" s="682">
        <v>463072.89929999999</v>
      </c>
      <c r="R82" s="682">
        <v>290231.36910000001</v>
      </c>
      <c r="S82" s="682">
        <v>507904.8958</v>
      </c>
      <c r="T82" s="682">
        <v>314289.70600000001</v>
      </c>
      <c r="U82" s="682">
        <v>550006.98549999995</v>
      </c>
    </row>
    <row r="83" spans="1:21">
      <c r="A83" t="s">
        <v>1174</v>
      </c>
      <c r="B83">
        <v>2</v>
      </c>
      <c r="C83" t="s">
        <v>147</v>
      </c>
      <c r="D83" t="s">
        <v>148</v>
      </c>
      <c r="E83" t="s">
        <v>149</v>
      </c>
      <c r="F83" t="s">
        <v>1175</v>
      </c>
      <c r="G83" t="s">
        <v>103</v>
      </c>
      <c r="H83" s="682">
        <v>102897.36780000001</v>
      </c>
      <c r="I83" s="682">
        <v>180070.39360000001</v>
      </c>
      <c r="J83" s="682">
        <v>136524.1441</v>
      </c>
      <c r="K83" s="682">
        <v>238917.25210000001</v>
      </c>
      <c r="L83" s="682">
        <v>167552.99780000001</v>
      </c>
      <c r="M83" s="682">
        <v>293217.74609999999</v>
      </c>
      <c r="N83" s="682">
        <v>209611.95790000001</v>
      </c>
      <c r="O83" s="682">
        <v>366820.92619999999</v>
      </c>
      <c r="P83" s="682">
        <v>252857.7893</v>
      </c>
      <c r="Q83" s="682">
        <v>442501.13130000001</v>
      </c>
      <c r="R83" s="682">
        <v>278993.46610000002</v>
      </c>
      <c r="S83" s="682">
        <v>488238.56559999997</v>
      </c>
      <c r="T83" s="682">
        <v>303392.09039999999</v>
      </c>
      <c r="U83" s="682">
        <v>530936.15819999995</v>
      </c>
    </row>
    <row r="84" spans="1:21">
      <c r="A84" t="s">
        <v>1174</v>
      </c>
      <c r="B84">
        <v>2</v>
      </c>
      <c r="C84" t="s">
        <v>147</v>
      </c>
      <c r="D84" t="s">
        <v>148</v>
      </c>
      <c r="E84" t="s">
        <v>149</v>
      </c>
      <c r="F84" t="s">
        <v>1176</v>
      </c>
      <c r="G84" t="s">
        <v>104</v>
      </c>
      <c r="H84" s="682">
        <v>95544.951199999996</v>
      </c>
      <c r="I84" s="682">
        <v>167203.66459999999</v>
      </c>
      <c r="J84" s="682">
        <v>132070.4325</v>
      </c>
      <c r="K84" s="682">
        <v>231123.25690000001</v>
      </c>
      <c r="L84" s="682">
        <v>167633.005</v>
      </c>
      <c r="M84" s="682">
        <v>293357.75870000001</v>
      </c>
      <c r="N84" s="682">
        <v>219158.53260000001</v>
      </c>
      <c r="O84" s="682">
        <v>383527.43190000003</v>
      </c>
      <c r="P84" s="682">
        <v>273044.99770000001</v>
      </c>
      <c r="Q84" s="682">
        <v>477828.74599999998</v>
      </c>
      <c r="R84" s="682">
        <v>307395.8198</v>
      </c>
      <c r="S84" s="682">
        <v>537942.68460000004</v>
      </c>
      <c r="T84" s="682">
        <v>341263.07069999998</v>
      </c>
      <c r="U84" s="682">
        <v>597210.3737</v>
      </c>
    </row>
    <row r="85" spans="1:21">
      <c r="A85" t="s">
        <v>1174</v>
      </c>
      <c r="B85">
        <v>2</v>
      </c>
      <c r="C85" t="s">
        <v>147</v>
      </c>
      <c r="D85" t="s">
        <v>148</v>
      </c>
      <c r="E85" t="s">
        <v>149</v>
      </c>
      <c r="F85" t="s">
        <v>1177</v>
      </c>
      <c r="G85" t="s">
        <v>101</v>
      </c>
      <c r="H85" s="682">
        <v>104875.72629999999</v>
      </c>
      <c r="I85" s="682">
        <v>167801.16450000001</v>
      </c>
      <c r="J85" s="682">
        <v>146826.01680000001</v>
      </c>
      <c r="K85" s="682">
        <v>234921.63029999999</v>
      </c>
      <c r="L85" s="682">
        <v>188776.30720000001</v>
      </c>
      <c r="M85" s="682">
        <v>302042.09600000002</v>
      </c>
      <c r="N85" s="682">
        <v>251701.74299999999</v>
      </c>
      <c r="O85" s="682">
        <v>402722.79479999997</v>
      </c>
      <c r="P85" s="682">
        <v>314627.17879999999</v>
      </c>
      <c r="Q85" s="682">
        <v>503403.49349999998</v>
      </c>
      <c r="R85" s="682">
        <v>356577.4693</v>
      </c>
      <c r="S85" s="682">
        <v>570523.95920000004</v>
      </c>
      <c r="T85" s="682">
        <v>398527.7597</v>
      </c>
      <c r="U85" s="682">
        <v>637644.42500000005</v>
      </c>
    </row>
    <row r="86" spans="1:21">
      <c r="A86" t="s">
        <v>1174</v>
      </c>
      <c r="B86">
        <v>2</v>
      </c>
      <c r="C86" t="s">
        <v>147</v>
      </c>
      <c r="D86" t="s">
        <v>148</v>
      </c>
      <c r="E86" t="s">
        <v>150</v>
      </c>
      <c r="F86" t="s">
        <v>1174</v>
      </c>
      <c r="G86" t="s">
        <v>84</v>
      </c>
      <c r="H86" s="682">
        <v>117457.38959999999</v>
      </c>
      <c r="I86" s="682">
        <v>205550.43179999999</v>
      </c>
      <c r="J86" s="682">
        <v>152469.09039999999</v>
      </c>
      <c r="K86" s="682">
        <v>266820.9081</v>
      </c>
      <c r="L86" s="682">
        <v>182205.61489999999</v>
      </c>
      <c r="M86" s="682">
        <v>318859.82620000001</v>
      </c>
      <c r="N86" s="682">
        <v>217279.31539999999</v>
      </c>
      <c r="O86" s="682">
        <v>380238.80200000003</v>
      </c>
      <c r="P86" s="682">
        <v>256366.97080000001</v>
      </c>
      <c r="Q86" s="682">
        <v>448642.19890000002</v>
      </c>
      <c r="R86" s="682">
        <v>281243.31589999999</v>
      </c>
      <c r="S86" s="682">
        <v>492175.8027</v>
      </c>
      <c r="T86" s="682">
        <v>304657.20419999998</v>
      </c>
      <c r="U86" s="682">
        <v>533150.10730000003</v>
      </c>
    </row>
    <row r="87" spans="1:21">
      <c r="A87" t="s">
        <v>1174</v>
      </c>
      <c r="B87">
        <v>2</v>
      </c>
      <c r="C87" t="s">
        <v>147</v>
      </c>
      <c r="D87" t="s">
        <v>148</v>
      </c>
      <c r="E87" t="s">
        <v>150</v>
      </c>
      <c r="F87" t="s">
        <v>1175</v>
      </c>
      <c r="G87" t="s">
        <v>103</v>
      </c>
      <c r="H87" s="682">
        <v>98543.223899999997</v>
      </c>
      <c r="I87" s="682">
        <v>172450.64189999999</v>
      </c>
      <c r="J87" s="682">
        <v>131064.8569</v>
      </c>
      <c r="K87" s="682">
        <v>229363.49960000001</v>
      </c>
      <c r="L87" s="682">
        <v>161215.79560000001</v>
      </c>
      <c r="M87" s="682">
        <v>282127.6422</v>
      </c>
      <c r="N87" s="682">
        <v>202352.99350000001</v>
      </c>
      <c r="O87" s="682">
        <v>354117.73869999999</v>
      </c>
      <c r="P87" s="682">
        <v>244489.22330000001</v>
      </c>
      <c r="Q87" s="682">
        <v>427856.14069999999</v>
      </c>
      <c r="R87" s="682">
        <v>269888.35080000001</v>
      </c>
      <c r="S87" s="682">
        <v>472304.61379999999</v>
      </c>
      <c r="T87" s="682">
        <v>293646.0711</v>
      </c>
      <c r="U87" s="682">
        <v>513880.62449999998</v>
      </c>
    </row>
    <row r="88" spans="1:21">
      <c r="A88" t="s">
        <v>1174</v>
      </c>
      <c r="B88">
        <v>2</v>
      </c>
      <c r="C88" t="s">
        <v>147</v>
      </c>
      <c r="D88" t="s">
        <v>148</v>
      </c>
      <c r="E88" t="s">
        <v>150</v>
      </c>
      <c r="F88" t="s">
        <v>1176</v>
      </c>
      <c r="G88" t="s">
        <v>104</v>
      </c>
      <c r="H88" s="682">
        <v>90973.231599999999</v>
      </c>
      <c r="I88" s="682">
        <v>159203.15530000001</v>
      </c>
      <c r="J88" s="682">
        <v>125652.39479999999</v>
      </c>
      <c r="K88" s="682">
        <v>219891.69089999999</v>
      </c>
      <c r="L88" s="682">
        <v>159358.61869999999</v>
      </c>
      <c r="M88" s="682">
        <v>278877.58289999998</v>
      </c>
      <c r="N88" s="682">
        <v>208080.6826</v>
      </c>
      <c r="O88" s="682">
        <v>364141.19449999998</v>
      </c>
      <c r="P88" s="682">
        <v>259188.27720000001</v>
      </c>
      <c r="Q88" s="682">
        <v>453579.48509999999</v>
      </c>
      <c r="R88" s="682">
        <v>291670.12829999998</v>
      </c>
      <c r="S88" s="682">
        <v>510422.72460000002</v>
      </c>
      <c r="T88" s="682">
        <v>323663.37109999999</v>
      </c>
      <c r="U88" s="682">
        <v>566410.89930000005</v>
      </c>
    </row>
    <row r="89" spans="1:21">
      <c r="A89" t="s">
        <v>1174</v>
      </c>
      <c r="B89">
        <v>2</v>
      </c>
      <c r="C89" t="s">
        <v>147</v>
      </c>
      <c r="D89" t="s">
        <v>148</v>
      </c>
      <c r="E89" t="s">
        <v>150</v>
      </c>
      <c r="F89" t="s">
        <v>1177</v>
      </c>
      <c r="G89" t="s">
        <v>101</v>
      </c>
      <c r="H89" s="682">
        <v>101270.5217</v>
      </c>
      <c r="I89" s="682">
        <v>162032.83730000001</v>
      </c>
      <c r="J89" s="682">
        <v>141778.73050000001</v>
      </c>
      <c r="K89" s="682">
        <v>226845.97210000001</v>
      </c>
      <c r="L89" s="682">
        <v>182286.93909999999</v>
      </c>
      <c r="M89" s="682">
        <v>291659.10700000002</v>
      </c>
      <c r="N89" s="682">
        <v>243049.25219999999</v>
      </c>
      <c r="O89" s="682">
        <v>388878.80940000003</v>
      </c>
      <c r="P89" s="682">
        <v>303811.56530000002</v>
      </c>
      <c r="Q89" s="682">
        <v>486098.51179999998</v>
      </c>
      <c r="R89" s="682">
        <v>344319.77399999998</v>
      </c>
      <c r="S89" s="682">
        <v>550911.64659999998</v>
      </c>
      <c r="T89" s="682">
        <v>384827.98269999999</v>
      </c>
      <c r="U89" s="682">
        <v>615724.78150000004</v>
      </c>
    </row>
    <row r="90" spans="1:21">
      <c r="A90" t="s">
        <v>1174</v>
      </c>
      <c r="B90">
        <v>2</v>
      </c>
      <c r="C90" t="s">
        <v>147</v>
      </c>
      <c r="D90" t="s">
        <v>148</v>
      </c>
      <c r="E90" t="s">
        <v>151</v>
      </c>
      <c r="F90" t="s">
        <v>1174</v>
      </c>
      <c r="G90" t="s">
        <v>84</v>
      </c>
      <c r="H90" s="682">
        <v>117974.1441</v>
      </c>
      <c r="I90" s="682">
        <v>206454.75210000001</v>
      </c>
      <c r="J90" s="682">
        <v>153052.323</v>
      </c>
      <c r="K90" s="682">
        <v>267841.56520000001</v>
      </c>
      <c r="L90" s="682">
        <v>182826.24830000001</v>
      </c>
      <c r="M90" s="682">
        <v>319945.93449999997</v>
      </c>
      <c r="N90" s="682">
        <v>217913.27929999999</v>
      </c>
      <c r="O90" s="682">
        <v>381348.2389</v>
      </c>
      <c r="P90" s="682">
        <v>257039.93169999999</v>
      </c>
      <c r="Q90" s="682">
        <v>449819.88050000003</v>
      </c>
      <c r="R90" s="682">
        <v>281949.7193</v>
      </c>
      <c r="S90" s="682">
        <v>493412.00870000001</v>
      </c>
      <c r="T90" s="682">
        <v>305365.60320000001</v>
      </c>
      <c r="U90" s="682">
        <v>534389.80570000003</v>
      </c>
    </row>
    <row r="91" spans="1:21">
      <c r="A91" t="s">
        <v>1174</v>
      </c>
      <c r="B91">
        <v>2</v>
      </c>
      <c r="C91" t="s">
        <v>147</v>
      </c>
      <c r="D91" t="s">
        <v>148</v>
      </c>
      <c r="E91" t="s">
        <v>151</v>
      </c>
      <c r="F91" t="s">
        <v>1175</v>
      </c>
      <c r="G91" t="s">
        <v>103</v>
      </c>
      <c r="H91" s="682">
        <v>99450.084400000007</v>
      </c>
      <c r="I91" s="682">
        <v>174037.64780000001</v>
      </c>
      <c r="J91" s="682">
        <v>132089.4148</v>
      </c>
      <c r="K91" s="682">
        <v>231156.47589999999</v>
      </c>
      <c r="L91" s="682">
        <v>162269.2095</v>
      </c>
      <c r="M91" s="682">
        <v>283971.11670000001</v>
      </c>
      <c r="N91" s="682">
        <v>203294.71720000001</v>
      </c>
      <c r="O91" s="682">
        <v>355765.75510000001</v>
      </c>
      <c r="P91" s="682">
        <v>245407.08670000001</v>
      </c>
      <c r="Q91" s="682">
        <v>429462.40159999998</v>
      </c>
      <c r="R91" s="682">
        <v>270828.87760000001</v>
      </c>
      <c r="S91" s="682">
        <v>473950.53580000001</v>
      </c>
      <c r="T91" s="682">
        <v>294581.50429999997</v>
      </c>
      <c r="U91" s="682">
        <v>515517.63250000001</v>
      </c>
    </row>
    <row r="92" spans="1:21">
      <c r="A92" t="s">
        <v>1174</v>
      </c>
      <c r="B92">
        <v>2</v>
      </c>
      <c r="C92" t="s">
        <v>147</v>
      </c>
      <c r="D92" t="s">
        <v>148</v>
      </c>
      <c r="E92" t="s">
        <v>151</v>
      </c>
      <c r="F92" t="s">
        <v>1176</v>
      </c>
      <c r="G92" t="s">
        <v>104</v>
      </c>
      <c r="H92" s="682">
        <v>92112.532699999996</v>
      </c>
      <c r="I92" s="682">
        <v>161196.93229999999</v>
      </c>
      <c r="J92" s="682">
        <v>127282.67690000001</v>
      </c>
      <c r="K92" s="682">
        <v>222744.6845</v>
      </c>
      <c r="L92" s="682">
        <v>161499.9424</v>
      </c>
      <c r="M92" s="682">
        <v>282624.89919999999</v>
      </c>
      <c r="N92" s="682">
        <v>211026.45060000001</v>
      </c>
      <c r="O92" s="682">
        <v>369296.28840000002</v>
      </c>
      <c r="P92" s="682">
        <v>262889.30310000002</v>
      </c>
      <c r="Q92" s="682">
        <v>460056.2806</v>
      </c>
      <c r="R92" s="682">
        <v>295907.44069999998</v>
      </c>
      <c r="S92" s="682">
        <v>517838.02120000002</v>
      </c>
      <c r="T92" s="682">
        <v>328447.04430000001</v>
      </c>
      <c r="U92" s="682">
        <v>574782.32750000001</v>
      </c>
    </row>
    <row r="93" spans="1:21">
      <c r="A93" t="s">
        <v>1174</v>
      </c>
      <c r="B93">
        <v>2</v>
      </c>
      <c r="C93" t="s">
        <v>147</v>
      </c>
      <c r="D93" t="s">
        <v>148</v>
      </c>
      <c r="E93" t="s">
        <v>151</v>
      </c>
      <c r="F93" t="s">
        <v>1177</v>
      </c>
      <c r="G93" t="s">
        <v>101</v>
      </c>
      <c r="H93" s="682">
        <v>101726.68979999999</v>
      </c>
      <c r="I93" s="682">
        <v>162762.70619999999</v>
      </c>
      <c r="J93" s="682">
        <v>142417.36569999999</v>
      </c>
      <c r="K93" s="682">
        <v>227867.7886</v>
      </c>
      <c r="L93" s="682">
        <v>183108.0416</v>
      </c>
      <c r="M93" s="682">
        <v>292972.87109999999</v>
      </c>
      <c r="N93" s="682">
        <v>244144.05549999999</v>
      </c>
      <c r="O93" s="682">
        <v>390630.49469999998</v>
      </c>
      <c r="P93" s="682">
        <v>305180.06949999998</v>
      </c>
      <c r="Q93" s="682">
        <v>488288.11839999998</v>
      </c>
      <c r="R93" s="682">
        <v>345870.74540000001</v>
      </c>
      <c r="S93" s="682">
        <v>553393.20090000005</v>
      </c>
      <c r="T93" s="682">
        <v>386561.42139999999</v>
      </c>
      <c r="U93" s="682">
        <v>618498.28330000001</v>
      </c>
    </row>
    <row r="94" spans="1:21">
      <c r="A94" t="s">
        <v>1174</v>
      </c>
      <c r="B94">
        <v>2</v>
      </c>
      <c r="C94" t="s">
        <v>147</v>
      </c>
      <c r="D94" t="s">
        <v>148</v>
      </c>
      <c r="E94" t="s">
        <v>152</v>
      </c>
      <c r="F94" t="s">
        <v>1174</v>
      </c>
      <c r="G94" t="s">
        <v>84</v>
      </c>
      <c r="H94" s="682">
        <v>125466.8061</v>
      </c>
      <c r="I94" s="682">
        <v>219566.91070000001</v>
      </c>
      <c r="J94" s="682">
        <v>162807.70610000001</v>
      </c>
      <c r="K94" s="682">
        <v>284913.48560000001</v>
      </c>
      <c r="L94" s="682">
        <v>194509.81099999999</v>
      </c>
      <c r="M94" s="682">
        <v>340392.16930000001</v>
      </c>
      <c r="N94" s="682">
        <v>231881.39980000001</v>
      </c>
      <c r="O94" s="682">
        <v>405792.4497</v>
      </c>
      <c r="P94" s="682">
        <v>273545.98180000001</v>
      </c>
      <c r="Q94" s="682">
        <v>478705.4681</v>
      </c>
      <c r="R94" s="682">
        <v>300068.0834</v>
      </c>
      <c r="S94" s="682">
        <v>525119.14599999995</v>
      </c>
      <c r="T94" s="682">
        <v>325011.36330000003</v>
      </c>
      <c r="U94" s="682">
        <v>568769.88580000005</v>
      </c>
    </row>
    <row r="95" spans="1:21">
      <c r="A95" t="s">
        <v>1174</v>
      </c>
      <c r="B95">
        <v>2</v>
      </c>
      <c r="C95" t="s">
        <v>147</v>
      </c>
      <c r="D95" t="s">
        <v>148</v>
      </c>
      <c r="E95" t="s">
        <v>152</v>
      </c>
      <c r="F95" t="s">
        <v>1175</v>
      </c>
      <c r="G95" t="s">
        <v>103</v>
      </c>
      <c r="H95" s="682">
        <v>105577.7659</v>
      </c>
      <c r="I95" s="682">
        <v>184761.09030000001</v>
      </c>
      <c r="J95" s="682">
        <v>140300.16269999999</v>
      </c>
      <c r="K95" s="682">
        <v>245525.28460000001</v>
      </c>
      <c r="L95" s="682">
        <v>172438.04319999999</v>
      </c>
      <c r="M95" s="682">
        <v>301766.57569999999</v>
      </c>
      <c r="N95" s="682">
        <v>216185.68059999999</v>
      </c>
      <c r="O95" s="682">
        <v>378324.9411</v>
      </c>
      <c r="P95" s="682">
        <v>261055.9798</v>
      </c>
      <c r="Q95" s="682">
        <v>456847.96460000001</v>
      </c>
      <c r="R95" s="682">
        <v>288127.81140000001</v>
      </c>
      <c r="S95" s="682">
        <v>504223.67</v>
      </c>
      <c r="T95" s="682">
        <v>313432.64669999998</v>
      </c>
      <c r="U95" s="682">
        <v>548507.13170000003</v>
      </c>
    </row>
    <row r="96" spans="1:21">
      <c r="A96" t="s">
        <v>1174</v>
      </c>
      <c r="B96">
        <v>2</v>
      </c>
      <c r="C96" t="s">
        <v>147</v>
      </c>
      <c r="D96" t="s">
        <v>148</v>
      </c>
      <c r="E96" t="s">
        <v>152</v>
      </c>
      <c r="F96" t="s">
        <v>1176</v>
      </c>
      <c r="G96" t="s">
        <v>104</v>
      </c>
      <c r="H96" s="682">
        <v>97668.366299999994</v>
      </c>
      <c r="I96" s="682">
        <v>170919.64110000001</v>
      </c>
      <c r="J96" s="682">
        <v>134937.4325</v>
      </c>
      <c r="K96" s="682">
        <v>236140.50690000001</v>
      </c>
      <c r="L96" s="682">
        <v>171183.408</v>
      </c>
      <c r="M96" s="682">
        <v>299570.96399999998</v>
      </c>
      <c r="N96" s="682">
        <v>223620.39439999999</v>
      </c>
      <c r="O96" s="682">
        <v>391335.69020000001</v>
      </c>
      <c r="P96" s="682">
        <v>278565.87699999998</v>
      </c>
      <c r="Q96" s="682">
        <v>487490.28480000002</v>
      </c>
      <c r="R96" s="682">
        <v>313524.3677</v>
      </c>
      <c r="S96" s="682">
        <v>548667.64359999995</v>
      </c>
      <c r="T96" s="682">
        <v>347969.06410000002</v>
      </c>
      <c r="U96" s="682">
        <v>608945.86210000003</v>
      </c>
    </row>
    <row r="97" spans="1:21">
      <c r="A97" t="s">
        <v>1174</v>
      </c>
      <c r="B97">
        <v>2</v>
      </c>
      <c r="C97" t="s">
        <v>147</v>
      </c>
      <c r="D97" t="s">
        <v>148</v>
      </c>
      <c r="E97" t="s">
        <v>152</v>
      </c>
      <c r="F97" t="s">
        <v>1177</v>
      </c>
      <c r="G97" t="s">
        <v>101</v>
      </c>
      <c r="H97" s="682">
        <v>108183.2265</v>
      </c>
      <c r="I97" s="682">
        <v>173093.1649</v>
      </c>
      <c r="J97" s="682">
        <v>151456.51699999999</v>
      </c>
      <c r="K97" s="682">
        <v>242330.43090000001</v>
      </c>
      <c r="L97" s="682">
        <v>194729.8076</v>
      </c>
      <c r="M97" s="682">
        <v>311567.69679999998</v>
      </c>
      <c r="N97" s="682">
        <v>259639.74350000001</v>
      </c>
      <c r="O97" s="682">
        <v>415423.59570000001</v>
      </c>
      <c r="P97" s="682">
        <v>324549.67930000002</v>
      </c>
      <c r="Q97" s="682">
        <v>519279.49469999998</v>
      </c>
      <c r="R97" s="682">
        <v>367822.96990000003</v>
      </c>
      <c r="S97" s="682">
        <v>588516.76060000004</v>
      </c>
      <c r="T97" s="682">
        <v>411096.26049999997</v>
      </c>
      <c r="U97" s="682">
        <v>657754.02650000004</v>
      </c>
    </row>
    <row r="98" spans="1:21">
      <c r="A98" t="s">
        <v>1174</v>
      </c>
      <c r="B98">
        <v>2</v>
      </c>
      <c r="C98" t="s">
        <v>147</v>
      </c>
      <c r="D98" t="s">
        <v>148</v>
      </c>
      <c r="E98" t="s">
        <v>153</v>
      </c>
      <c r="F98" t="s">
        <v>1174</v>
      </c>
      <c r="G98" t="s">
        <v>84</v>
      </c>
      <c r="H98" s="682">
        <v>132526.03630000001</v>
      </c>
      <c r="I98" s="682">
        <v>231920.56340000001</v>
      </c>
      <c r="J98" s="682">
        <v>172157.69200000001</v>
      </c>
      <c r="K98" s="682">
        <v>301275.96090000001</v>
      </c>
      <c r="L98" s="682">
        <v>205846.01759999999</v>
      </c>
      <c r="M98" s="682">
        <v>360230.53080000001</v>
      </c>
      <c r="N98" s="682">
        <v>245625.9019</v>
      </c>
      <c r="O98" s="682">
        <v>429845.32829999999</v>
      </c>
      <c r="P98" s="682">
        <v>289922.96029999998</v>
      </c>
      <c r="Q98" s="682">
        <v>507365.18040000001</v>
      </c>
      <c r="R98" s="682">
        <v>318102.0613</v>
      </c>
      <c r="S98" s="682">
        <v>556678.60730000003</v>
      </c>
      <c r="T98" s="682">
        <v>344667.73680000001</v>
      </c>
      <c r="U98" s="682">
        <v>603168.53949999996</v>
      </c>
    </row>
    <row r="99" spans="1:21">
      <c r="A99" t="s">
        <v>1174</v>
      </c>
      <c r="B99">
        <v>2</v>
      </c>
      <c r="C99" t="s">
        <v>147</v>
      </c>
      <c r="D99" t="s">
        <v>148</v>
      </c>
      <c r="E99" t="s">
        <v>153</v>
      </c>
      <c r="F99" t="s">
        <v>1175</v>
      </c>
      <c r="G99" t="s">
        <v>103</v>
      </c>
      <c r="H99" s="682">
        <v>110491.8296</v>
      </c>
      <c r="I99" s="682">
        <v>193360.70189999999</v>
      </c>
      <c r="J99" s="682">
        <v>147222.86410000001</v>
      </c>
      <c r="K99" s="682">
        <v>257640.01209999999</v>
      </c>
      <c r="L99" s="682">
        <v>181393.9608</v>
      </c>
      <c r="M99" s="682">
        <v>317439.4314</v>
      </c>
      <c r="N99" s="682">
        <v>228237.50690000001</v>
      </c>
      <c r="O99" s="682">
        <v>399415.63699999999</v>
      </c>
      <c r="P99" s="682">
        <v>276085.99709999998</v>
      </c>
      <c r="Q99" s="682">
        <v>483150.49479999999</v>
      </c>
      <c r="R99" s="682">
        <v>304874.1127</v>
      </c>
      <c r="S99" s="682">
        <v>533529.69720000005</v>
      </c>
      <c r="T99" s="682">
        <v>331840.33490000002</v>
      </c>
      <c r="U99" s="682">
        <v>580720.58609999996</v>
      </c>
    </row>
    <row r="100" spans="1:21">
      <c r="A100" t="s">
        <v>1174</v>
      </c>
      <c r="B100">
        <v>2</v>
      </c>
      <c r="C100" t="s">
        <v>147</v>
      </c>
      <c r="D100" t="s">
        <v>148</v>
      </c>
      <c r="E100" t="s">
        <v>153</v>
      </c>
      <c r="F100" t="s">
        <v>1176</v>
      </c>
      <c r="G100" t="s">
        <v>104</v>
      </c>
      <c r="H100" s="682">
        <v>101561.2944</v>
      </c>
      <c r="I100" s="682">
        <v>177732.26519999999</v>
      </c>
      <c r="J100" s="682">
        <v>140193.59959999999</v>
      </c>
      <c r="K100" s="682">
        <v>245338.79930000001</v>
      </c>
      <c r="L100" s="682">
        <v>177692.48069999999</v>
      </c>
      <c r="M100" s="682">
        <v>310961.84139999998</v>
      </c>
      <c r="N100" s="682">
        <v>231800.47519999999</v>
      </c>
      <c r="O100" s="682">
        <v>405650.83169999998</v>
      </c>
      <c r="P100" s="682">
        <v>288687.4901</v>
      </c>
      <c r="Q100" s="682">
        <v>505203.10759999999</v>
      </c>
      <c r="R100" s="682">
        <v>324760.03999999998</v>
      </c>
      <c r="S100" s="682">
        <v>568330.06999999995</v>
      </c>
      <c r="T100" s="682">
        <v>360263.38640000002</v>
      </c>
      <c r="U100" s="682">
        <v>630460.92630000005</v>
      </c>
    </row>
    <row r="101" spans="1:21">
      <c r="A101" t="s">
        <v>1174</v>
      </c>
      <c r="B101">
        <v>2</v>
      </c>
      <c r="C101" t="s">
        <v>147</v>
      </c>
      <c r="D101" t="s">
        <v>148</v>
      </c>
      <c r="E101" t="s">
        <v>153</v>
      </c>
      <c r="F101" t="s">
        <v>1177</v>
      </c>
      <c r="G101" t="s">
        <v>101</v>
      </c>
      <c r="H101" s="682">
        <v>114246.9774</v>
      </c>
      <c r="I101" s="682">
        <v>182795.16649999999</v>
      </c>
      <c r="J101" s="682">
        <v>159945.7683</v>
      </c>
      <c r="K101" s="682">
        <v>255913.23310000001</v>
      </c>
      <c r="L101" s="682">
        <v>205644.55919999999</v>
      </c>
      <c r="M101" s="682">
        <v>329031.29969999997</v>
      </c>
      <c r="N101" s="682">
        <v>274192.74560000002</v>
      </c>
      <c r="O101" s="682">
        <v>438708.3995</v>
      </c>
      <c r="P101" s="682">
        <v>342740.93209999998</v>
      </c>
      <c r="Q101" s="682">
        <v>548385.49950000003</v>
      </c>
      <c r="R101" s="682">
        <v>388439.723</v>
      </c>
      <c r="S101" s="682">
        <v>621503.56599999999</v>
      </c>
      <c r="T101" s="682">
        <v>434138.51390000002</v>
      </c>
      <c r="U101" s="682">
        <v>694621.63260000001</v>
      </c>
    </row>
    <row r="102" spans="1:21">
      <c r="A102" t="s">
        <v>1174</v>
      </c>
      <c r="B102">
        <v>2</v>
      </c>
      <c r="C102" t="s">
        <v>147</v>
      </c>
      <c r="D102" t="s">
        <v>148</v>
      </c>
      <c r="E102" t="s">
        <v>154</v>
      </c>
      <c r="F102" t="s">
        <v>1174</v>
      </c>
      <c r="G102" t="s">
        <v>84</v>
      </c>
      <c r="H102" s="682">
        <v>123149.79090000001</v>
      </c>
      <c r="I102" s="682">
        <v>215512.1342</v>
      </c>
      <c r="J102" s="682">
        <v>159941.23050000001</v>
      </c>
      <c r="K102" s="682">
        <v>279897.15330000001</v>
      </c>
      <c r="L102" s="682">
        <v>191207.40049999999</v>
      </c>
      <c r="M102" s="682">
        <v>334612.951</v>
      </c>
      <c r="N102" s="682">
        <v>228114.45319999999</v>
      </c>
      <c r="O102" s="682">
        <v>399200.29320000001</v>
      </c>
      <c r="P102" s="682">
        <v>269222.40580000001</v>
      </c>
      <c r="Q102" s="682">
        <v>471139.21010000003</v>
      </c>
      <c r="R102" s="682">
        <v>295376.34759999998</v>
      </c>
      <c r="S102" s="682">
        <v>516908.60830000002</v>
      </c>
      <c r="T102" s="682">
        <v>320020.6532</v>
      </c>
      <c r="U102" s="682">
        <v>560036.14320000005</v>
      </c>
    </row>
    <row r="103" spans="1:21">
      <c r="A103" t="s">
        <v>1174</v>
      </c>
      <c r="B103">
        <v>2</v>
      </c>
      <c r="C103" t="s">
        <v>147</v>
      </c>
      <c r="D103" t="s">
        <v>148</v>
      </c>
      <c r="E103" t="s">
        <v>154</v>
      </c>
      <c r="F103" t="s">
        <v>1175</v>
      </c>
      <c r="G103" t="s">
        <v>103</v>
      </c>
      <c r="H103" s="682">
        <v>102870.57090000001</v>
      </c>
      <c r="I103" s="682">
        <v>180023.49909999999</v>
      </c>
      <c r="J103" s="682">
        <v>136992.36309999999</v>
      </c>
      <c r="K103" s="682">
        <v>239736.6355</v>
      </c>
      <c r="L103" s="682">
        <v>168702.85339999999</v>
      </c>
      <c r="M103" s="682">
        <v>295229.99349999998</v>
      </c>
      <c r="N103" s="682">
        <v>212110.97519999999</v>
      </c>
      <c r="O103" s="682">
        <v>371194.20649999997</v>
      </c>
      <c r="P103" s="682">
        <v>256487.50200000001</v>
      </c>
      <c r="Q103" s="682">
        <v>448853.12849999999</v>
      </c>
      <c r="R103" s="682">
        <v>283201.95289999997</v>
      </c>
      <c r="S103" s="682">
        <v>495603.41759999999</v>
      </c>
      <c r="T103" s="682">
        <v>308214.9032</v>
      </c>
      <c r="U103" s="682">
        <v>539376.08050000004</v>
      </c>
    </row>
    <row r="104" spans="1:21">
      <c r="A104" t="s">
        <v>1174</v>
      </c>
      <c r="B104">
        <v>2</v>
      </c>
      <c r="C104" t="s">
        <v>147</v>
      </c>
      <c r="D104" t="s">
        <v>148</v>
      </c>
      <c r="E104" t="s">
        <v>154</v>
      </c>
      <c r="F104" t="s">
        <v>1176</v>
      </c>
      <c r="G104" t="s">
        <v>104</v>
      </c>
      <c r="H104" s="682">
        <v>94681.951799999995</v>
      </c>
      <c r="I104" s="682">
        <v>165693.41570000001</v>
      </c>
      <c r="J104" s="682">
        <v>130721.19190000001</v>
      </c>
      <c r="K104" s="682">
        <v>228762.0857</v>
      </c>
      <c r="L104" s="682">
        <v>165717.2806</v>
      </c>
      <c r="M104" s="682">
        <v>290005.24109999998</v>
      </c>
      <c r="N104" s="682">
        <v>216241.55499999999</v>
      </c>
      <c r="O104" s="682">
        <v>378422.72129999998</v>
      </c>
      <c r="P104" s="682">
        <v>269323.51179999998</v>
      </c>
      <c r="Q104" s="682">
        <v>471316.14569999999</v>
      </c>
      <c r="R104" s="682">
        <v>303006.87099999998</v>
      </c>
      <c r="S104" s="682">
        <v>530262.02430000005</v>
      </c>
      <c r="T104" s="682">
        <v>336166.3615</v>
      </c>
      <c r="U104" s="682">
        <v>588291.13249999995</v>
      </c>
    </row>
    <row r="105" spans="1:21">
      <c r="A105" t="s">
        <v>1174</v>
      </c>
      <c r="B105">
        <v>2</v>
      </c>
      <c r="C105" t="s">
        <v>147</v>
      </c>
      <c r="D105" t="s">
        <v>148</v>
      </c>
      <c r="E105" t="s">
        <v>154</v>
      </c>
      <c r="F105" t="s">
        <v>1177</v>
      </c>
      <c r="G105" t="s">
        <v>101</v>
      </c>
      <c r="H105" s="682">
        <v>106168.3817</v>
      </c>
      <c r="I105" s="682">
        <v>169869.41329999999</v>
      </c>
      <c r="J105" s="682">
        <v>148635.73439999999</v>
      </c>
      <c r="K105" s="682">
        <v>237817.17860000001</v>
      </c>
      <c r="L105" s="682">
        <v>191103.0871</v>
      </c>
      <c r="M105" s="682">
        <v>305764.94380000001</v>
      </c>
      <c r="N105" s="682">
        <v>254804.11610000001</v>
      </c>
      <c r="O105" s="682">
        <v>407686.59179999999</v>
      </c>
      <c r="P105" s="682">
        <v>318505.14510000002</v>
      </c>
      <c r="Q105" s="682">
        <v>509608.23979999998</v>
      </c>
      <c r="R105" s="682">
        <v>360972.49780000001</v>
      </c>
      <c r="S105" s="682">
        <v>577556.00509999995</v>
      </c>
      <c r="T105" s="682">
        <v>403439.8505</v>
      </c>
      <c r="U105" s="682">
        <v>645503.77040000004</v>
      </c>
    </row>
    <row r="106" spans="1:21">
      <c r="A106" t="s">
        <v>1174</v>
      </c>
      <c r="B106">
        <v>2</v>
      </c>
      <c r="C106" t="s">
        <v>155</v>
      </c>
      <c r="D106" t="s">
        <v>156</v>
      </c>
      <c r="E106" t="s">
        <v>157</v>
      </c>
      <c r="F106" t="s">
        <v>1174</v>
      </c>
      <c r="G106" t="s">
        <v>84</v>
      </c>
      <c r="H106" s="682">
        <v>133559.5528</v>
      </c>
      <c r="I106" s="682">
        <v>233729.21739999999</v>
      </c>
      <c r="J106" s="682">
        <v>173324.16740000001</v>
      </c>
      <c r="K106" s="682">
        <v>303317.2929</v>
      </c>
      <c r="L106" s="682">
        <v>207087.2965</v>
      </c>
      <c r="M106" s="682">
        <v>362402.76890000002</v>
      </c>
      <c r="N106" s="682">
        <v>246893.84460000001</v>
      </c>
      <c r="O106" s="682">
        <v>432064.228</v>
      </c>
      <c r="P106" s="682">
        <v>291268.89980000001</v>
      </c>
      <c r="Q106" s="682">
        <v>509720.5747</v>
      </c>
      <c r="R106" s="682">
        <v>319514.88760000002</v>
      </c>
      <c r="S106" s="682">
        <v>559151.05330000003</v>
      </c>
      <c r="T106" s="682">
        <v>346084.5563</v>
      </c>
      <c r="U106" s="682">
        <v>605647.97340000002</v>
      </c>
    </row>
    <row r="107" spans="1:21">
      <c r="A107" t="s">
        <v>1174</v>
      </c>
      <c r="B107">
        <v>2</v>
      </c>
      <c r="C107" t="s">
        <v>155</v>
      </c>
      <c r="D107" t="s">
        <v>156</v>
      </c>
      <c r="E107" t="s">
        <v>157</v>
      </c>
      <c r="F107" t="s">
        <v>1175</v>
      </c>
      <c r="G107" t="s">
        <v>103</v>
      </c>
      <c r="H107" s="682">
        <v>112305.55590000001</v>
      </c>
      <c r="I107" s="682">
        <v>196534.72270000001</v>
      </c>
      <c r="J107" s="682">
        <v>149271.98749999999</v>
      </c>
      <c r="K107" s="682">
        <v>261225.97810000001</v>
      </c>
      <c r="L107" s="682">
        <v>183500.7984</v>
      </c>
      <c r="M107" s="682">
        <v>321126.39720000001</v>
      </c>
      <c r="N107" s="682">
        <v>230120.96729999999</v>
      </c>
      <c r="O107" s="682">
        <v>402711.69280000002</v>
      </c>
      <c r="P107" s="682">
        <v>277921.7402</v>
      </c>
      <c r="Q107" s="682">
        <v>486363.0453</v>
      </c>
      <c r="R107" s="682">
        <v>306755.18459999998</v>
      </c>
      <c r="S107" s="682">
        <v>536821.57299999997</v>
      </c>
      <c r="T107" s="682">
        <v>333711.22110000002</v>
      </c>
      <c r="U107" s="682">
        <v>583994.63699999999</v>
      </c>
    </row>
    <row r="108" spans="1:21">
      <c r="A108" t="s">
        <v>1174</v>
      </c>
      <c r="B108">
        <v>2</v>
      </c>
      <c r="C108" t="s">
        <v>155</v>
      </c>
      <c r="D108" t="s">
        <v>156</v>
      </c>
      <c r="E108" t="s">
        <v>157</v>
      </c>
      <c r="F108" t="s">
        <v>1176</v>
      </c>
      <c r="G108" t="s">
        <v>104</v>
      </c>
      <c r="H108" s="682">
        <v>103839.90089999999</v>
      </c>
      <c r="I108" s="682">
        <v>181719.8265</v>
      </c>
      <c r="J108" s="682">
        <v>143454.16940000001</v>
      </c>
      <c r="K108" s="682">
        <v>251044.79639999999</v>
      </c>
      <c r="L108" s="682">
        <v>181975.13510000001</v>
      </c>
      <c r="M108" s="682">
        <v>318456.48639999999</v>
      </c>
      <c r="N108" s="682">
        <v>237692.01990000001</v>
      </c>
      <c r="O108" s="682">
        <v>415961.03499999997</v>
      </c>
      <c r="P108" s="682">
        <v>296089.55290000001</v>
      </c>
      <c r="Q108" s="682">
        <v>518156.71759999997</v>
      </c>
      <c r="R108" s="682">
        <v>333234.67700000003</v>
      </c>
      <c r="S108" s="682">
        <v>583160.68469999998</v>
      </c>
      <c r="T108" s="682">
        <v>369830.74619999999</v>
      </c>
      <c r="U108" s="682">
        <v>647203.80590000004</v>
      </c>
    </row>
    <row r="109" spans="1:21">
      <c r="A109" t="s">
        <v>1174</v>
      </c>
      <c r="B109">
        <v>2</v>
      </c>
      <c r="C109" t="s">
        <v>155</v>
      </c>
      <c r="D109" t="s">
        <v>156</v>
      </c>
      <c r="E109" t="s">
        <v>157</v>
      </c>
      <c r="F109" t="s">
        <v>1177</v>
      </c>
      <c r="G109" t="s">
        <v>101</v>
      </c>
      <c r="H109" s="682">
        <v>115159.32</v>
      </c>
      <c r="I109" s="682">
        <v>184254.9148</v>
      </c>
      <c r="J109" s="682">
        <v>161223.04800000001</v>
      </c>
      <c r="K109" s="682">
        <v>257956.88070000001</v>
      </c>
      <c r="L109" s="682">
        <v>207286.77600000001</v>
      </c>
      <c r="M109" s="682">
        <v>331658.84659999999</v>
      </c>
      <c r="N109" s="682">
        <v>276382.36800000002</v>
      </c>
      <c r="O109" s="682">
        <v>442211.7954</v>
      </c>
      <c r="P109" s="682">
        <v>345477.96010000003</v>
      </c>
      <c r="Q109" s="682">
        <v>552764.74430000002</v>
      </c>
      <c r="R109" s="682">
        <v>391541.68810000003</v>
      </c>
      <c r="S109" s="682">
        <v>626466.71030000004</v>
      </c>
      <c r="T109" s="682">
        <v>437605.41600000003</v>
      </c>
      <c r="U109" s="682">
        <v>700168.67610000004</v>
      </c>
    </row>
    <row r="110" spans="1:21">
      <c r="A110" t="s">
        <v>1174</v>
      </c>
      <c r="B110">
        <v>2</v>
      </c>
      <c r="C110" t="s">
        <v>155</v>
      </c>
      <c r="D110" t="s">
        <v>156</v>
      </c>
      <c r="E110" t="s">
        <v>158</v>
      </c>
      <c r="F110" t="s">
        <v>1174</v>
      </c>
      <c r="G110" t="s">
        <v>84</v>
      </c>
      <c r="H110" s="682">
        <v>138693.53279999999</v>
      </c>
      <c r="I110" s="682">
        <v>242713.68239999999</v>
      </c>
      <c r="J110" s="682">
        <v>180124.14980000001</v>
      </c>
      <c r="K110" s="682">
        <v>315217.26209999999</v>
      </c>
      <c r="L110" s="682">
        <v>215331.8014</v>
      </c>
      <c r="M110" s="682">
        <v>376830.65250000003</v>
      </c>
      <c r="N110" s="682">
        <v>256889.83530000001</v>
      </c>
      <c r="O110" s="682">
        <v>449557.21169999999</v>
      </c>
      <c r="P110" s="682">
        <v>303179.4167</v>
      </c>
      <c r="Q110" s="682">
        <v>530563.97919999994</v>
      </c>
      <c r="R110" s="682">
        <v>332630.4938</v>
      </c>
      <c r="S110" s="682">
        <v>582103.36399999994</v>
      </c>
      <c r="T110" s="682">
        <v>360380.08510000003</v>
      </c>
      <c r="U110" s="682">
        <v>630665.14890000003</v>
      </c>
    </row>
    <row r="111" spans="1:21">
      <c r="A111" t="s">
        <v>1174</v>
      </c>
      <c r="B111">
        <v>2</v>
      </c>
      <c r="C111" t="s">
        <v>155</v>
      </c>
      <c r="D111" t="s">
        <v>156</v>
      </c>
      <c r="E111" t="s">
        <v>158</v>
      </c>
      <c r="F111" t="s">
        <v>1175</v>
      </c>
      <c r="G111" t="s">
        <v>103</v>
      </c>
      <c r="H111" s="682">
        <v>115879.41650000001</v>
      </c>
      <c r="I111" s="682">
        <v>202788.97889999999</v>
      </c>
      <c r="J111" s="682">
        <v>154306.674</v>
      </c>
      <c r="K111" s="682">
        <v>270036.67940000002</v>
      </c>
      <c r="L111" s="682">
        <v>190014.18590000001</v>
      </c>
      <c r="M111" s="682">
        <v>332524.82539999997</v>
      </c>
      <c r="N111" s="682">
        <v>238885.92240000001</v>
      </c>
      <c r="O111" s="682">
        <v>418050.36410000001</v>
      </c>
      <c r="P111" s="682">
        <v>288852.64990000002</v>
      </c>
      <c r="Q111" s="682">
        <v>505492.13740000001</v>
      </c>
      <c r="R111" s="682">
        <v>318934.29969999997</v>
      </c>
      <c r="S111" s="682">
        <v>558135.02430000005</v>
      </c>
      <c r="T111" s="682">
        <v>347098.61629999999</v>
      </c>
      <c r="U111" s="682">
        <v>607422.5784</v>
      </c>
    </row>
    <row r="112" spans="1:21">
      <c r="A112" t="s">
        <v>1174</v>
      </c>
      <c r="B112">
        <v>2</v>
      </c>
      <c r="C112" t="s">
        <v>155</v>
      </c>
      <c r="D112" t="s">
        <v>156</v>
      </c>
      <c r="E112" t="s">
        <v>158</v>
      </c>
      <c r="F112" t="s">
        <v>1176</v>
      </c>
      <c r="G112" t="s">
        <v>104</v>
      </c>
      <c r="H112" s="682">
        <v>106671.1182</v>
      </c>
      <c r="I112" s="682">
        <v>186674.45689999999</v>
      </c>
      <c r="J112" s="682">
        <v>147276.8322</v>
      </c>
      <c r="K112" s="682">
        <v>257734.4564</v>
      </c>
      <c r="L112" s="682">
        <v>186709.00099999999</v>
      </c>
      <c r="M112" s="682">
        <v>326740.75180000003</v>
      </c>
      <c r="N112" s="682">
        <v>243641.16320000001</v>
      </c>
      <c r="O112" s="682">
        <v>426372.0356</v>
      </c>
      <c r="P112" s="682">
        <v>303450.7181</v>
      </c>
      <c r="Q112" s="682">
        <v>531038.75659999996</v>
      </c>
      <c r="R112" s="682">
        <v>341406.0662</v>
      </c>
      <c r="S112" s="682">
        <v>597460.61569999997</v>
      </c>
      <c r="T112" s="682">
        <v>378772.06180000002</v>
      </c>
      <c r="U112" s="682">
        <v>662851.10829999996</v>
      </c>
    </row>
    <row r="113" spans="1:21">
      <c r="A113" t="s">
        <v>1174</v>
      </c>
      <c r="B113">
        <v>2</v>
      </c>
      <c r="C113" t="s">
        <v>155</v>
      </c>
      <c r="D113" t="s">
        <v>156</v>
      </c>
      <c r="E113" t="s">
        <v>158</v>
      </c>
      <c r="F113" t="s">
        <v>1177</v>
      </c>
      <c r="G113" t="s">
        <v>101</v>
      </c>
      <c r="H113" s="682">
        <v>119569.3159</v>
      </c>
      <c r="I113" s="682">
        <v>191310.90830000001</v>
      </c>
      <c r="J113" s="682">
        <v>167397.0422</v>
      </c>
      <c r="K113" s="682">
        <v>267835.27159999998</v>
      </c>
      <c r="L113" s="682">
        <v>215224.76860000001</v>
      </c>
      <c r="M113" s="682">
        <v>344359.6349</v>
      </c>
      <c r="N113" s="682">
        <v>286966.35810000001</v>
      </c>
      <c r="O113" s="682">
        <v>459146.17989999999</v>
      </c>
      <c r="P113" s="682">
        <v>358707.94770000002</v>
      </c>
      <c r="Q113" s="682">
        <v>573932.72479999997</v>
      </c>
      <c r="R113" s="682">
        <v>406535.674</v>
      </c>
      <c r="S113" s="682">
        <v>650457.0882</v>
      </c>
      <c r="T113" s="682">
        <v>454363.40039999998</v>
      </c>
      <c r="U113" s="682">
        <v>726981.45149999997</v>
      </c>
    </row>
    <row r="114" spans="1:21">
      <c r="A114" t="s">
        <v>1174</v>
      </c>
      <c r="B114">
        <v>2</v>
      </c>
      <c r="C114" t="s">
        <v>159</v>
      </c>
      <c r="D114" t="s">
        <v>160</v>
      </c>
      <c r="E114" t="s">
        <v>161</v>
      </c>
      <c r="F114" t="s">
        <v>1174</v>
      </c>
      <c r="G114" t="s">
        <v>84</v>
      </c>
      <c r="H114" s="682">
        <v>123024.80530000001</v>
      </c>
      <c r="I114" s="682">
        <v>215293.4093</v>
      </c>
      <c r="J114" s="682">
        <v>159674.47500000001</v>
      </c>
      <c r="K114" s="682">
        <v>279430.33110000001</v>
      </c>
      <c r="L114" s="682">
        <v>190797.4822</v>
      </c>
      <c r="M114" s="682">
        <v>333895.59389999998</v>
      </c>
      <c r="N114" s="682">
        <v>227498.932</v>
      </c>
      <c r="O114" s="682">
        <v>398123.13099999999</v>
      </c>
      <c r="P114" s="682">
        <v>268406.56819999998</v>
      </c>
      <c r="Q114" s="682">
        <v>469711.49430000002</v>
      </c>
      <c r="R114" s="682">
        <v>294443.31790000002</v>
      </c>
      <c r="S114" s="682">
        <v>515275.8064</v>
      </c>
      <c r="T114" s="682">
        <v>318942.13030000002</v>
      </c>
      <c r="U114" s="682">
        <v>558148.72809999995</v>
      </c>
    </row>
    <row r="115" spans="1:21">
      <c r="A115" t="s">
        <v>1174</v>
      </c>
      <c r="B115">
        <v>2</v>
      </c>
      <c r="C115" t="s">
        <v>159</v>
      </c>
      <c r="D115" t="s">
        <v>160</v>
      </c>
      <c r="E115" t="s">
        <v>161</v>
      </c>
      <c r="F115" t="s">
        <v>1175</v>
      </c>
      <c r="G115" t="s">
        <v>103</v>
      </c>
      <c r="H115" s="682">
        <v>103330.705</v>
      </c>
      <c r="I115" s="682">
        <v>180828.73379999999</v>
      </c>
      <c r="J115" s="682">
        <v>137387.59349999999</v>
      </c>
      <c r="K115" s="682">
        <v>240428.2887</v>
      </c>
      <c r="L115" s="682">
        <v>168942.1041</v>
      </c>
      <c r="M115" s="682">
        <v>295648.68229999999</v>
      </c>
      <c r="N115" s="682">
        <v>211957.09220000001</v>
      </c>
      <c r="O115" s="682">
        <v>370924.91149999999</v>
      </c>
      <c r="P115" s="682">
        <v>256039.0171</v>
      </c>
      <c r="Q115" s="682">
        <v>448068.27980000002</v>
      </c>
      <c r="R115" s="682">
        <v>282620.10739999998</v>
      </c>
      <c r="S115" s="682">
        <v>494585.18780000001</v>
      </c>
      <c r="T115" s="682">
        <v>307476.93040000001</v>
      </c>
      <c r="U115" s="682">
        <v>538084.62820000004</v>
      </c>
    </row>
    <row r="116" spans="1:21">
      <c r="A116" t="s">
        <v>1174</v>
      </c>
      <c r="B116">
        <v>2</v>
      </c>
      <c r="C116" t="s">
        <v>159</v>
      </c>
      <c r="D116" t="s">
        <v>160</v>
      </c>
      <c r="E116" t="s">
        <v>161</v>
      </c>
      <c r="F116" t="s">
        <v>1176</v>
      </c>
      <c r="G116" t="s">
        <v>104</v>
      </c>
      <c r="H116" s="682">
        <v>95467.356499999994</v>
      </c>
      <c r="I116" s="682">
        <v>167067.87409999999</v>
      </c>
      <c r="J116" s="682">
        <v>131873.64910000001</v>
      </c>
      <c r="K116" s="682">
        <v>230778.88579999999</v>
      </c>
      <c r="L116" s="682">
        <v>167266.8811</v>
      </c>
      <c r="M116" s="682">
        <v>292717.04190000001</v>
      </c>
      <c r="N116" s="682">
        <v>218443.69330000001</v>
      </c>
      <c r="O116" s="682">
        <v>382276.4632</v>
      </c>
      <c r="P116" s="682">
        <v>272104.40860000002</v>
      </c>
      <c r="Q116" s="682">
        <v>476182.71509999997</v>
      </c>
      <c r="R116" s="682">
        <v>306222.77830000001</v>
      </c>
      <c r="S116" s="682">
        <v>535889.86199999996</v>
      </c>
      <c r="T116" s="682">
        <v>339832.3909</v>
      </c>
      <c r="U116" s="682">
        <v>594706.68389999995</v>
      </c>
    </row>
    <row r="117" spans="1:21">
      <c r="A117" t="s">
        <v>1174</v>
      </c>
      <c r="B117">
        <v>2</v>
      </c>
      <c r="C117" t="s">
        <v>159</v>
      </c>
      <c r="D117" t="s">
        <v>160</v>
      </c>
      <c r="E117" t="s">
        <v>161</v>
      </c>
      <c r="F117" t="s">
        <v>1177</v>
      </c>
      <c r="G117" t="s">
        <v>101</v>
      </c>
      <c r="H117" s="682">
        <v>106073.3066</v>
      </c>
      <c r="I117" s="682">
        <v>169717.29319999999</v>
      </c>
      <c r="J117" s="682">
        <v>148502.6293</v>
      </c>
      <c r="K117" s="682">
        <v>237604.21049999999</v>
      </c>
      <c r="L117" s="682">
        <v>190931.95189999999</v>
      </c>
      <c r="M117" s="682">
        <v>305491.12770000001</v>
      </c>
      <c r="N117" s="682">
        <v>254575.93599999999</v>
      </c>
      <c r="O117" s="682">
        <v>407321.5036</v>
      </c>
      <c r="P117" s="682">
        <v>318219.92</v>
      </c>
      <c r="Q117" s="682">
        <v>509151.87949999998</v>
      </c>
      <c r="R117" s="682">
        <v>360649.2426</v>
      </c>
      <c r="S117" s="682">
        <v>577038.79669999995</v>
      </c>
      <c r="T117" s="682">
        <v>403078.56520000001</v>
      </c>
      <c r="U117" s="682">
        <v>644925.71400000004</v>
      </c>
    </row>
    <row r="118" spans="1:21">
      <c r="A118" t="s">
        <v>1174</v>
      </c>
      <c r="B118">
        <v>2</v>
      </c>
      <c r="C118" t="s">
        <v>159</v>
      </c>
      <c r="D118" t="s">
        <v>160</v>
      </c>
      <c r="E118" t="s">
        <v>162</v>
      </c>
      <c r="F118" t="s">
        <v>1174</v>
      </c>
      <c r="G118" t="s">
        <v>84</v>
      </c>
      <c r="H118" s="682">
        <v>124991.70729999999</v>
      </c>
      <c r="I118" s="682">
        <v>218735.4878</v>
      </c>
      <c r="J118" s="682">
        <v>162313.38380000001</v>
      </c>
      <c r="K118" s="682">
        <v>284048.4216</v>
      </c>
      <c r="L118" s="682">
        <v>194025.8075</v>
      </c>
      <c r="M118" s="682">
        <v>339545.16310000001</v>
      </c>
      <c r="N118" s="682">
        <v>231452.5981</v>
      </c>
      <c r="O118" s="682">
        <v>405042.04670000001</v>
      </c>
      <c r="P118" s="682">
        <v>273144.95309999998</v>
      </c>
      <c r="Q118" s="682">
        <v>478003.6678</v>
      </c>
      <c r="R118" s="682">
        <v>299672.67489999998</v>
      </c>
      <c r="S118" s="682">
        <v>524427.18090000004</v>
      </c>
      <c r="T118" s="682">
        <v>324662.45569999999</v>
      </c>
      <c r="U118" s="682">
        <v>568159.29740000004</v>
      </c>
    </row>
    <row r="119" spans="1:21">
      <c r="A119" t="s">
        <v>1174</v>
      </c>
      <c r="B119">
        <v>2</v>
      </c>
      <c r="C119" t="s">
        <v>159</v>
      </c>
      <c r="D119" t="s">
        <v>160</v>
      </c>
      <c r="E119" t="s">
        <v>162</v>
      </c>
      <c r="F119" t="s">
        <v>1175</v>
      </c>
      <c r="G119" t="s">
        <v>103</v>
      </c>
      <c r="H119" s="682">
        <v>104517.5223</v>
      </c>
      <c r="I119" s="682">
        <v>182905.66409999999</v>
      </c>
      <c r="J119" s="682">
        <v>139143.85449999999</v>
      </c>
      <c r="K119" s="682">
        <v>243501.74530000001</v>
      </c>
      <c r="L119" s="682">
        <v>171304.8707</v>
      </c>
      <c r="M119" s="682">
        <v>299783.52360000001</v>
      </c>
      <c r="N119" s="682">
        <v>215295.24050000001</v>
      </c>
      <c r="O119" s="682">
        <v>376766.67090000003</v>
      </c>
      <c r="P119" s="682">
        <v>260287.59839999999</v>
      </c>
      <c r="Q119" s="682">
        <v>455503.29710000003</v>
      </c>
      <c r="R119" s="682">
        <v>287381.21870000003</v>
      </c>
      <c r="S119" s="682">
        <v>502917.13270000002</v>
      </c>
      <c r="T119" s="682">
        <v>312743.1888</v>
      </c>
      <c r="U119" s="682">
        <v>547300.58039999998</v>
      </c>
    </row>
    <row r="120" spans="1:21">
      <c r="A120" t="s">
        <v>1174</v>
      </c>
      <c r="B120">
        <v>2</v>
      </c>
      <c r="C120" t="s">
        <v>159</v>
      </c>
      <c r="D120" t="s">
        <v>160</v>
      </c>
      <c r="E120" t="s">
        <v>162</v>
      </c>
      <c r="F120" t="s">
        <v>1176</v>
      </c>
      <c r="G120" t="s">
        <v>104</v>
      </c>
      <c r="H120" s="682">
        <v>96267.259099999996</v>
      </c>
      <c r="I120" s="682">
        <v>168467.7034</v>
      </c>
      <c r="J120" s="682">
        <v>132922.99170000001</v>
      </c>
      <c r="K120" s="682">
        <v>232615.23560000001</v>
      </c>
      <c r="L120" s="682">
        <v>168525.54300000001</v>
      </c>
      <c r="M120" s="682">
        <v>294919.70010000002</v>
      </c>
      <c r="N120" s="682">
        <v>219940.57010000001</v>
      </c>
      <c r="O120" s="682">
        <v>384895.9976</v>
      </c>
      <c r="P120" s="682">
        <v>273937.8726</v>
      </c>
      <c r="Q120" s="682">
        <v>479391.27710000001</v>
      </c>
      <c r="R120" s="682">
        <v>308215.07179999998</v>
      </c>
      <c r="S120" s="682">
        <v>539376.37580000004</v>
      </c>
      <c r="T120" s="682">
        <v>341963.3651</v>
      </c>
      <c r="U120" s="682">
        <v>598435.88899999997</v>
      </c>
    </row>
    <row r="121" spans="1:21">
      <c r="A121" t="s">
        <v>1174</v>
      </c>
      <c r="B121">
        <v>2</v>
      </c>
      <c r="C121" t="s">
        <v>159</v>
      </c>
      <c r="D121" t="s">
        <v>160</v>
      </c>
      <c r="E121" t="s">
        <v>162</v>
      </c>
      <c r="F121" t="s">
        <v>1177</v>
      </c>
      <c r="G121" t="s">
        <v>101</v>
      </c>
      <c r="H121" s="682">
        <v>107758.7447</v>
      </c>
      <c r="I121" s="682">
        <v>172413.99419999999</v>
      </c>
      <c r="J121" s="682">
        <v>150862.2426</v>
      </c>
      <c r="K121" s="682">
        <v>241379.59179999999</v>
      </c>
      <c r="L121" s="682">
        <v>193965.74050000001</v>
      </c>
      <c r="M121" s="682">
        <v>310345.18939999997</v>
      </c>
      <c r="N121" s="682">
        <v>258620.98740000001</v>
      </c>
      <c r="O121" s="682">
        <v>413793.5858</v>
      </c>
      <c r="P121" s="682">
        <v>323276.23420000001</v>
      </c>
      <c r="Q121" s="682">
        <v>517241.98239999998</v>
      </c>
      <c r="R121" s="682">
        <v>366379.73200000002</v>
      </c>
      <c r="S121" s="682">
        <v>586207.57999999996</v>
      </c>
      <c r="T121" s="682">
        <v>409483.23</v>
      </c>
      <c r="U121" s="682">
        <v>655173.17760000005</v>
      </c>
    </row>
    <row r="122" spans="1:21">
      <c r="A122" t="s">
        <v>1174</v>
      </c>
      <c r="B122">
        <v>2</v>
      </c>
      <c r="C122" t="s">
        <v>159</v>
      </c>
      <c r="D122" t="s">
        <v>160</v>
      </c>
      <c r="E122" t="s">
        <v>163</v>
      </c>
      <c r="F122" t="s">
        <v>1174</v>
      </c>
      <c r="G122" t="s">
        <v>84</v>
      </c>
      <c r="H122" s="682">
        <v>125550.13219999999</v>
      </c>
      <c r="I122" s="682">
        <v>219712.73139999999</v>
      </c>
      <c r="J122" s="682">
        <v>162985.54610000001</v>
      </c>
      <c r="K122" s="682">
        <v>285224.70569999999</v>
      </c>
      <c r="L122" s="682">
        <v>194783.09340000001</v>
      </c>
      <c r="M122" s="682">
        <v>340870.41360000003</v>
      </c>
      <c r="N122" s="682">
        <v>232291.75150000001</v>
      </c>
      <c r="O122" s="682">
        <v>406510.56510000001</v>
      </c>
      <c r="P122" s="682">
        <v>274089.87839999999</v>
      </c>
      <c r="Q122" s="682">
        <v>479657.28710000002</v>
      </c>
      <c r="R122" s="682">
        <v>300690.10840000003</v>
      </c>
      <c r="S122" s="682">
        <v>526207.68980000005</v>
      </c>
      <c r="T122" s="682">
        <v>325730.38429999998</v>
      </c>
      <c r="U122" s="682">
        <v>570028.17260000005</v>
      </c>
    </row>
    <row r="123" spans="1:21">
      <c r="A123" t="s">
        <v>1174</v>
      </c>
      <c r="B123">
        <v>2</v>
      </c>
      <c r="C123" t="s">
        <v>159</v>
      </c>
      <c r="D123" t="s">
        <v>160</v>
      </c>
      <c r="E123" t="s">
        <v>163</v>
      </c>
      <c r="F123" t="s">
        <v>1175</v>
      </c>
      <c r="G123" t="s">
        <v>103</v>
      </c>
      <c r="H123" s="682">
        <v>105271.0122</v>
      </c>
      <c r="I123" s="682">
        <v>184224.27129999999</v>
      </c>
      <c r="J123" s="682">
        <v>140036.67869999999</v>
      </c>
      <c r="K123" s="682">
        <v>245064.18780000001</v>
      </c>
      <c r="L123" s="682">
        <v>172278.54629999999</v>
      </c>
      <c r="M123" s="682">
        <v>301487.45610000001</v>
      </c>
      <c r="N123" s="682">
        <v>216288.27340000001</v>
      </c>
      <c r="O123" s="682">
        <v>378504.47840000002</v>
      </c>
      <c r="P123" s="682">
        <v>261354.97459999999</v>
      </c>
      <c r="Q123" s="682">
        <v>457371.20549999998</v>
      </c>
      <c r="R123" s="682">
        <v>288515.71370000002</v>
      </c>
      <c r="S123" s="682">
        <v>504902.49900000001</v>
      </c>
      <c r="T123" s="682">
        <v>313924.63419999997</v>
      </c>
      <c r="U123" s="682">
        <v>549368.10990000004</v>
      </c>
    </row>
    <row r="124" spans="1:21">
      <c r="A124" t="s">
        <v>1174</v>
      </c>
      <c r="B124">
        <v>2</v>
      </c>
      <c r="C124" t="s">
        <v>159</v>
      </c>
      <c r="D124" t="s">
        <v>160</v>
      </c>
      <c r="E124" t="s">
        <v>163</v>
      </c>
      <c r="F124" t="s">
        <v>1176</v>
      </c>
      <c r="G124" t="s">
        <v>104</v>
      </c>
      <c r="H124" s="682">
        <v>97144.765599999999</v>
      </c>
      <c r="I124" s="682">
        <v>170003.33979999999</v>
      </c>
      <c r="J124" s="682">
        <v>134169.1312</v>
      </c>
      <c r="K124" s="682">
        <v>234795.97949999999</v>
      </c>
      <c r="L124" s="682">
        <v>170150.34539999999</v>
      </c>
      <c r="M124" s="682">
        <v>297763.10440000001</v>
      </c>
      <c r="N124" s="682">
        <v>222152.30809999999</v>
      </c>
      <c r="O124" s="682">
        <v>388766.5392</v>
      </c>
      <c r="P124" s="682">
        <v>276711.95319999999</v>
      </c>
      <c r="Q124" s="682">
        <v>484245.91800000001</v>
      </c>
      <c r="R124" s="682">
        <v>311380.43780000001</v>
      </c>
      <c r="S124" s="682">
        <v>544915.76619999995</v>
      </c>
      <c r="T124" s="682">
        <v>345525.05379999999</v>
      </c>
      <c r="U124" s="682">
        <v>604668.84420000005</v>
      </c>
    </row>
    <row r="125" spans="1:21">
      <c r="A125" t="s">
        <v>1174</v>
      </c>
      <c r="B125">
        <v>2</v>
      </c>
      <c r="C125" t="s">
        <v>159</v>
      </c>
      <c r="D125" t="s">
        <v>160</v>
      </c>
      <c r="E125" t="s">
        <v>163</v>
      </c>
      <c r="F125" t="s">
        <v>1177</v>
      </c>
      <c r="G125" t="s">
        <v>101</v>
      </c>
      <c r="H125" s="682">
        <v>108246.6119</v>
      </c>
      <c r="I125" s="682">
        <v>173194.5816</v>
      </c>
      <c r="J125" s="682">
        <v>151545.25659999999</v>
      </c>
      <c r="K125" s="682">
        <v>242472.4143</v>
      </c>
      <c r="L125" s="682">
        <v>194843.9014</v>
      </c>
      <c r="M125" s="682">
        <v>311750.24680000002</v>
      </c>
      <c r="N125" s="682">
        <v>259791.86850000001</v>
      </c>
      <c r="O125" s="682">
        <v>415666.99579999998</v>
      </c>
      <c r="P125" s="682">
        <v>324739.8357</v>
      </c>
      <c r="Q125" s="682">
        <v>519583.74479999999</v>
      </c>
      <c r="R125" s="682">
        <v>368038.4804</v>
      </c>
      <c r="S125" s="682">
        <v>588861.5773</v>
      </c>
      <c r="T125" s="682">
        <v>411337.1251</v>
      </c>
      <c r="U125" s="682">
        <v>658139.41</v>
      </c>
    </row>
    <row r="126" spans="1:21">
      <c r="A126" t="s">
        <v>1174</v>
      </c>
      <c r="B126">
        <v>2</v>
      </c>
      <c r="C126" t="s">
        <v>159</v>
      </c>
      <c r="D126" t="s">
        <v>160</v>
      </c>
      <c r="E126" t="s">
        <v>164</v>
      </c>
      <c r="F126" t="s">
        <v>1174</v>
      </c>
      <c r="G126" t="s">
        <v>84</v>
      </c>
      <c r="H126" s="682">
        <v>122508.0434</v>
      </c>
      <c r="I126" s="682">
        <v>214389.07610000001</v>
      </c>
      <c r="J126" s="682">
        <v>159091.23269999999</v>
      </c>
      <c r="K126" s="682">
        <v>278409.65710000001</v>
      </c>
      <c r="L126" s="682">
        <v>190176.83739999999</v>
      </c>
      <c r="M126" s="682">
        <v>332809.4656</v>
      </c>
      <c r="N126" s="682">
        <v>226864.95439999999</v>
      </c>
      <c r="O126" s="682">
        <v>397013.6703</v>
      </c>
      <c r="P126" s="682">
        <v>267733.59120000002</v>
      </c>
      <c r="Q126" s="682">
        <v>468533.78450000001</v>
      </c>
      <c r="R126" s="682">
        <v>293736.89689999999</v>
      </c>
      <c r="S126" s="682">
        <v>514039.56949999998</v>
      </c>
      <c r="T126" s="682">
        <v>318233.7121</v>
      </c>
      <c r="U126" s="682">
        <v>556908.99620000005</v>
      </c>
    </row>
    <row r="127" spans="1:21">
      <c r="A127" t="s">
        <v>1174</v>
      </c>
      <c r="B127">
        <v>2</v>
      </c>
      <c r="C127" t="s">
        <v>159</v>
      </c>
      <c r="D127" t="s">
        <v>160</v>
      </c>
      <c r="E127" t="s">
        <v>164</v>
      </c>
      <c r="F127" t="s">
        <v>1175</v>
      </c>
      <c r="G127" t="s">
        <v>103</v>
      </c>
      <c r="H127" s="682">
        <v>102423.8383</v>
      </c>
      <c r="I127" s="682">
        <v>179241.71710000001</v>
      </c>
      <c r="J127" s="682">
        <v>136363.02729999999</v>
      </c>
      <c r="K127" s="682">
        <v>238635.2977</v>
      </c>
      <c r="L127" s="682">
        <v>167888.68</v>
      </c>
      <c r="M127" s="682">
        <v>293805.19</v>
      </c>
      <c r="N127" s="682">
        <v>211015.35569999999</v>
      </c>
      <c r="O127" s="682">
        <v>369276.8726</v>
      </c>
      <c r="P127" s="682">
        <v>255121.13829999999</v>
      </c>
      <c r="Q127" s="682">
        <v>446461.99190000002</v>
      </c>
      <c r="R127" s="682">
        <v>281679.56349999999</v>
      </c>
      <c r="S127" s="682">
        <v>492939.23609999998</v>
      </c>
      <c r="T127" s="682">
        <v>306541.47879999998</v>
      </c>
      <c r="U127" s="682">
        <v>536447.58790000004</v>
      </c>
    </row>
    <row r="128" spans="1:21">
      <c r="A128" t="s">
        <v>1174</v>
      </c>
      <c r="B128">
        <v>2</v>
      </c>
      <c r="C128" t="s">
        <v>159</v>
      </c>
      <c r="D128" t="s">
        <v>160</v>
      </c>
      <c r="E128" t="s">
        <v>164</v>
      </c>
      <c r="F128" t="s">
        <v>1176</v>
      </c>
      <c r="G128" t="s">
        <v>104</v>
      </c>
      <c r="H128" s="682">
        <v>94328.049700000003</v>
      </c>
      <c r="I128" s="682">
        <v>165074.08689999999</v>
      </c>
      <c r="J128" s="682">
        <v>130243.359</v>
      </c>
      <c r="K128" s="682">
        <v>227925.87830000001</v>
      </c>
      <c r="L128" s="682">
        <v>165125.54740000001</v>
      </c>
      <c r="M128" s="682">
        <v>288969.70789999998</v>
      </c>
      <c r="N128" s="682">
        <v>215497.91209999999</v>
      </c>
      <c r="O128" s="682">
        <v>377121.34629999998</v>
      </c>
      <c r="P128" s="682">
        <v>268403.36619999999</v>
      </c>
      <c r="Q128" s="682">
        <v>469705.89079999999</v>
      </c>
      <c r="R128" s="682">
        <v>301985.4474</v>
      </c>
      <c r="S128" s="682">
        <v>528474.53289999999</v>
      </c>
      <c r="T128" s="682">
        <v>335048.69699999999</v>
      </c>
      <c r="U128" s="682">
        <v>586335.21979999996</v>
      </c>
    </row>
    <row r="129" spans="1:21">
      <c r="A129" t="s">
        <v>1174</v>
      </c>
      <c r="B129">
        <v>2</v>
      </c>
      <c r="C129" t="s">
        <v>159</v>
      </c>
      <c r="D129" t="s">
        <v>160</v>
      </c>
      <c r="E129" t="s">
        <v>164</v>
      </c>
      <c r="F129" t="s">
        <v>1177</v>
      </c>
      <c r="G129" t="s">
        <v>101</v>
      </c>
      <c r="H129" s="682">
        <v>105617.13219999999</v>
      </c>
      <c r="I129" s="682">
        <v>168987.41409999999</v>
      </c>
      <c r="J129" s="682">
        <v>147863.98509999999</v>
      </c>
      <c r="K129" s="682">
        <v>236582.37969999999</v>
      </c>
      <c r="L129" s="682">
        <v>190110.83799999999</v>
      </c>
      <c r="M129" s="682">
        <v>304177.34529999999</v>
      </c>
      <c r="N129" s="682">
        <v>253481.11730000001</v>
      </c>
      <c r="O129" s="682">
        <v>405569.79379999998</v>
      </c>
      <c r="P129" s="682">
        <v>316851.39669999998</v>
      </c>
      <c r="Q129" s="682">
        <v>506962.24219999998</v>
      </c>
      <c r="R129" s="682">
        <v>359098.24959999998</v>
      </c>
      <c r="S129" s="682">
        <v>574557.20779999997</v>
      </c>
      <c r="T129" s="682">
        <v>401345.10239999997</v>
      </c>
      <c r="U129" s="682">
        <v>642152.17350000003</v>
      </c>
    </row>
    <row r="130" spans="1:21">
      <c r="A130" t="s">
        <v>1178</v>
      </c>
      <c r="B130">
        <v>11</v>
      </c>
      <c r="C130" t="s">
        <v>165</v>
      </c>
      <c r="D130" t="s">
        <v>166</v>
      </c>
      <c r="E130" t="s">
        <v>167</v>
      </c>
      <c r="F130" t="s">
        <v>1174</v>
      </c>
      <c r="G130" t="s">
        <v>84</v>
      </c>
      <c r="H130" s="682">
        <v>139927.1128</v>
      </c>
      <c r="I130" s="682">
        <v>244872.44750000001</v>
      </c>
      <c r="J130" s="682">
        <v>181420.66159999999</v>
      </c>
      <c r="K130" s="682">
        <v>317486.15779999999</v>
      </c>
      <c r="L130" s="682">
        <v>216615.41250000001</v>
      </c>
      <c r="M130" s="682">
        <v>379076.9718</v>
      </c>
      <c r="N130" s="682">
        <v>258051.07810000001</v>
      </c>
      <c r="O130" s="682">
        <v>451589.38669999997</v>
      </c>
      <c r="P130" s="682">
        <v>304288.31900000002</v>
      </c>
      <c r="Q130" s="682">
        <v>532504.55830000003</v>
      </c>
      <c r="R130" s="682">
        <v>333736.10389999999</v>
      </c>
      <c r="S130" s="682">
        <v>584038.18180000002</v>
      </c>
      <c r="T130" s="682">
        <v>361379.97690000001</v>
      </c>
      <c r="U130" s="682">
        <v>632414.95959999994</v>
      </c>
    </row>
    <row r="131" spans="1:21">
      <c r="A131" t="s">
        <v>1178</v>
      </c>
      <c r="B131">
        <v>11</v>
      </c>
      <c r="C131" t="s">
        <v>165</v>
      </c>
      <c r="D131" t="s">
        <v>166</v>
      </c>
      <c r="E131" t="s">
        <v>167</v>
      </c>
      <c r="F131" t="s">
        <v>1175</v>
      </c>
      <c r="G131" t="s">
        <v>103</v>
      </c>
      <c r="H131" s="682">
        <v>118561.93</v>
      </c>
      <c r="I131" s="682">
        <v>207483.37760000001</v>
      </c>
      <c r="J131" s="682">
        <v>157242.39060000001</v>
      </c>
      <c r="K131" s="682">
        <v>275174.18349999998</v>
      </c>
      <c r="L131" s="682">
        <v>192905.26459999999</v>
      </c>
      <c r="M131" s="682">
        <v>337584.21299999999</v>
      </c>
      <c r="N131" s="682">
        <v>241190.27069999999</v>
      </c>
      <c r="O131" s="682">
        <v>422082.97379999998</v>
      </c>
      <c r="P131" s="682">
        <v>290871.18829999998</v>
      </c>
      <c r="Q131" s="682">
        <v>509024.57939999999</v>
      </c>
      <c r="R131" s="682">
        <v>320909.50939999998</v>
      </c>
      <c r="S131" s="682">
        <v>561591.64139999996</v>
      </c>
      <c r="T131" s="682">
        <v>348941.77590000001</v>
      </c>
      <c r="U131" s="682">
        <v>610648.10789999994</v>
      </c>
    </row>
    <row r="132" spans="1:21">
      <c r="A132" t="s">
        <v>1178</v>
      </c>
      <c r="B132">
        <v>11</v>
      </c>
      <c r="C132" t="s">
        <v>165</v>
      </c>
      <c r="D132" t="s">
        <v>166</v>
      </c>
      <c r="E132" t="s">
        <v>167</v>
      </c>
      <c r="F132" t="s">
        <v>1176</v>
      </c>
      <c r="G132" t="s">
        <v>104</v>
      </c>
      <c r="H132" s="682">
        <v>110199.16099999999</v>
      </c>
      <c r="I132" s="682">
        <v>192848.53159999999</v>
      </c>
      <c r="J132" s="682">
        <v>152347.05919999999</v>
      </c>
      <c r="K132" s="682">
        <v>266607.35359999997</v>
      </c>
      <c r="L132" s="682">
        <v>193395.92310000001</v>
      </c>
      <c r="M132" s="682">
        <v>338442.86540000001</v>
      </c>
      <c r="N132" s="682">
        <v>252893.8321</v>
      </c>
      <c r="O132" s="682">
        <v>442564.20610000001</v>
      </c>
      <c r="P132" s="682">
        <v>315086.44209999999</v>
      </c>
      <c r="Q132" s="682">
        <v>551401.27370000002</v>
      </c>
      <c r="R132" s="682">
        <v>354752.25160000002</v>
      </c>
      <c r="S132" s="682">
        <v>620816.44039999996</v>
      </c>
      <c r="T132" s="682">
        <v>393866.12800000003</v>
      </c>
      <c r="U132" s="682">
        <v>689265.72409999999</v>
      </c>
    </row>
    <row r="133" spans="1:21">
      <c r="A133" t="s">
        <v>1178</v>
      </c>
      <c r="B133">
        <v>11</v>
      </c>
      <c r="C133" t="s">
        <v>165</v>
      </c>
      <c r="D133" t="s">
        <v>166</v>
      </c>
      <c r="E133" t="s">
        <v>167</v>
      </c>
      <c r="F133" t="s">
        <v>1177</v>
      </c>
      <c r="G133" t="s">
        <v>101</v>
      </c>
      <c r="H133" s="682">
        <v>120669.88989999999</v>
      </c>
      <c r="I133" s="682">
        <v>193071.82689999999</v>
      </c>
      <c r="J133" s="682">
        <v>168937.84589999999</v>
      </c>
      <c r="K133" s="682">
        <v>270300.5576</v>
      </c>
      <c r="L133" s="682">
        <v>217205.80189999999</v>
      </c>
      <c r="M133" s="682">
        <v>347529.28820000001</v>
      </c>
      <c r="N133" s="682">
        <v>289607.73580000002</v>
      </c>
      <c r="O133" s="682">
        <v>463372.38429999998</v>
      </c>
      <c r="P133" s="682">
        <v>362009.66979999997</v>
      </c>
      <c r="Q133" s="682">
        <v>579215.48030000005</v>
      </c>
      <c r="R133" s="682">
        <v>410277.62579999998</v>
      </c>
      <c r="S133" s="682">
        <v>656444.21109999996</v>
      </c>
      <c r="T133" s="682">
        <v>458545.58179999999</v>
      </c>
      <c r="U133" s="682">
        <v>733672.94180000003</v>
      </c>
    </row>
    <row r="134" spans="1:21">
      <c r="A134" t="s">
        <v>1178</v>
      </c>
      <c r="B134">
        <v>11</v>
      </c>
      <c r="C134" t="s">
        <v>165</v>
      </c>
      <c r="D134" t="s">
        <v>166</v>
      </c>
      <c r="E134" t="s">
        <v>168</v>
      </c>
      <c r="F134" t="s">
        <v>1174</v>
      </c>
      <c r="G134" t="s">
        <v>84</v>
      </c>
      <c r="H134" s="682">
        <v>143519.28159999999</v>
      </c>
      <c r="I134" s="682">
        <v>251158.74280000001</v>
      </c>
      <c r="J134" s="682">
        <v>186043.55850000001</v>
      </c>
      <c r="K134" s="682">
        <v>325576.22739999997</v>
      </c>
      <c r="L134" s="682">
        <v>222105.02499999999</v>
      </c>
      <c r="M134" s="682">
        <v>388683.79399999999</v>
      </c>
      <c r="N134" s="682">
        <v>264548.89429999999</v>
      </c>
      <c r="O134" s="682">
        <v>462960.5649</v>
      </c>
      <c r="P134" s="682">
        <v>311920.75679999997</v>
      </c>
      <c r="Q134" s="682">
        <v>545861.32440000004</v>
      </c>
      <c r="R134" s="682">
        <v>342094.58500000002</v>
      </c>
      <c r="S134" s="682">
        <v>598665.52390000003</v>
      </c>
      <c r="T134" s="682">
        <v>370408.34120000002</v>
      </c>
      <c r="U134" s="682">
        <v>648214.59719999996</v>
      </c>
    </row>
    <row r="135" spans="1:21">
      <c r="A135" t="s">
        <v>1178</v>
      </c>
      <c r="B135">
        <v>11</v>
      </c>
      <c r="C135" t="s">
        <v>165</v>
      </c>
      <c r="D135" t="s">
        <v>166</v>
      </c>
      <c r="E135" t="s">
        <v>168</v>
      </c>
      <c r="F135" t="s">
        <v>1175</v>
      </c>
      <c r="G135" t="s">
        <v>103</v>
      </c>
      <c r="H135" s="682">
        <v>121792.0261</v>
      </c>
      <c r="I135" s="682">
        <v>213136.04560000001</v>
      </c>
      <c r="J135" s="682">
        <v>161455.48420000001</v>
      </c>
      <c r="K135" s="682">
        <v>282547.09730000002</v>
      </c>
      <c r="L135" s="682">
        <v>197993.00820000001</v>
      </c>
      <c r="M135" s="682">
        <v>346487.76449999999</v>
      </c>
      <c r="N135" s="682">
        <v>247402.30910000001</v>
      </c>
      <c r="O135" s="682">
        <v>432954.04080000002</v>
      </c>
      <c r="P135" s="682">
        <v>298276.21590000001</v>
      </c>
      <c r="Q135" s="682">
        <v>521983.37770000001</v>
      </c>
      <c r="R135" s="682">
        <v>329050.58960000001</v>
      </c>
      <c r="S135" s="682">
        <v>575838.5318</v>
      </c>
      <c r="T135" s="682">
        <v>357759.3222</v>
      </c>
      <c r="U135" s="682">
        <v>626078.8138</v>
      </c>
    </row>
    <row r="136" spans="1:21">
      <c r="A136" t="s">
        <v>1178</v>
      </c>
      <c r="B136">
        <v>11</v>
      </c>
      <c r="C136" t="s">
        <v>165</v>
      </c>
      <c r="D136" t="s">
        <v>166</v>
      </c>
      <c r="E136" t="s">
        <v>168</v>
      </c>
      <c r="F136" t="s">
        <v>1176</v>
      </c>
      <c r="G136" t="s">
        <v>104</v>
      </c>
      <c r="H136" s="682">
        <v>113319.2292</v>
      </c>
      <c r="I136" s="682">
        <v>198308.65109999999</v>
      </c>
      <c r="J136" s="682">
        <v>156682.41279999999</v>
      </c>
      <c r="K136" s="682">
        <v>274194.22240000003</v>
      </c>
      <c r="L136" s="682">
        <v>198927.93419999999</v>
      </c>
      <c r="M136" s="682">
        <v>348123.8848</v>
      </c>
      <c r="N136" s="682">
        <v>260185.65340000001</v>
      </c>
      <c r="O136" s="682">
        <v>455324.8933</v>
      </c>
      <c r="P136" s="682">
        <v>324183.74660000001</v>
      </c>
      <c r="Q136" s="682">
        <v>567321.55649999995</v>
      </c>
      <c r="R136" s="682">
        <v>365022.77189999999</v>
      </c>
      <c r="S136" s="682">
        <v>638789.85089999996</v>
      </c>
      <c r="T136" s="682">
        <v>405300.50929999998</v>
      </c>
      <c r="U136" s="682">
        <v>709275.89119999995</v>
      </c>
    </row>
    <row r="137" spans="1:21">
      <c r="A137" t="s">
        <v>1178</v>
      </c>
      <c r="B137">
        <v>11</v>
      </c>
      <c r="C137" t="s">
        <v>165</v>
      </c>
      <c r="D137" t="s">
        <v>166</v>
      </c>
      <c r="E137" t="s">
        <v>168</v>
      </c>
      <c r="F137" t="s">
        <v>1177</v>
      </c>
      <c r="G137" t="s">
        <v>101</v>
      </c>
      <c r="H137" s="682">
        <v>123771.8783</v>
      </c>
      <c r="I137" s="682">
        <v>198035.00829999999</v>
      </c>
      <c r="J137" s="682">
        <v>173280.62969999999</v>
      </c>
      <c r="K137" s="682">
        <v>277249.01169999997</v>
      </c>
      <c r="L137" s="682">
        <v>222789.38099999999</v>
      </c>
      <c r="M137" s="682">
        <v>356463.01500000001</v>
      </c>
      <c r="N137" s="682">
        <v>297052.50809999998</v>
      </c>
      <c r="O137" s="682">
        <v>475284.02</v>
      </c>
      <c r="P137" s="682">
        <v>371315.63510000001</v>
      </c>
      <c r="Q137" s="682">
        <v>594105.02509999997</v>
      </c>
      <c r="R137" s="682">
        <v>420824.38640000002</v>
      </c>
      <c r="S137" s="682">
        <v>673319.02839999995</v>
      </c>
      <c r="T137" s="682">
        <v>470333.13770000002</v>
      </c>
      <c r="U137" s="682">
        <v>752533.03170000005</v>
      </c>
    </row>
    <row r="138" spans="1:21">
      <c r="A138" t="s">
        <v>1178</v>
      </c>
      <c r="B138">
        <v>11</v>
      </c>
      <c r="C138" t="s">
        <v>165</v>
      </c>
      <c r="D138" t="s">
        <v>166</v>
      </c>
      <c r="E138" t="s">
        <v>169</v>
      </c>
      <c r="F138" t="s">
        <v>1174</v>
      </c>
      <c r="G138" t="s">
        <v>84</v>
      </c>
      <c r="H138" s="682">
        <v>144694.38709999999</v>
      </c>
      <c r="I138" s="682">
        <v>253215.17739999999</v>
      </c>
      <c r="J138" s="682">
        <v>187734.94039999999</v>
      </c>
      <c r="K138" s="682">
        <v>328536.14569999999</v>
      </c>
      <c r="L138" s="682">
        <v>224271.03570000001</v>
      </c>
      <c r="M138" s="682">
        <v>392474.3125</v>
      </c>
      <c r="N138" s="682">
        <v>267333.0833</v>
      </c>
      <c r="O138" s="682">
        <v>467832.8958</v>
      </c>
      <c r="P138" s="682">
        <v>315348.10129999998</v>
      </c>
      <c r="Q138" s="682">
        <v>551859.17720000003</v>
      </c>
      <c r="R138" s="682">
        <v>345914.89919999999</v>
      </c>
      <c r="S138" s="682">
        <v>605351.0736</v>
      </c>
      <c r="T138" s="682">
        <v>374654.4166</v>
      </c>
      <c r="U138" s="682">
        <v>655645.22900000005</v>
      </c>
    </row>
    <row r="139" spans="1:21">
      <c r="A139" t="s">
        <v>1178</v>
      </c>
      <c r="B139">
        <v>11</v>
      </c>
      <c r="C139" t="s">
        <v>165</v>
      </c>
      <c r="D139" t="s">
        <v>166</v>
      </c>
      <c r="E139" t="s">
        <v>169</v>
      </c>
      <c r="F139" t="s">
        <v>1175</v>
      </c>
      <c r="G139" t="s">
        <v>103</v>
      </c>
      <c r="H139" s="682">
        <v>121880.5199</v>
      </c>
      <c r="I139" s="682">
        <v>213290.9099</v>
      </c>
      <c r="J139" s="682">
        <v>161917.46359999999</v>
      </c>
      <c r="K139" s="682">
        <v>283355.5613</v>
      </c>
      <c r="L139" s="682">
        <v>198953.4192</v>
      </c>
      <c r="M139" s="682">
        <v>348168.48359999998</v>
      </c>
      <c r="N139" s="682">
        <v>249329.1697</v>
      </c>
      <c r="O139" s="682">
        <v>436326.04700000002</v>
      </c>
      <c r="P139" s="682">
        <v>301021.33399999997</v>
      </c>
      <c r="Q139" s="682">
        <v>526787.33440000005</v>
      </c>
      <c r="R139" s="682">
        <v>332218.7046</v>
      </c>
      <c r="S139" s="682">
        <v>581382.73300000001</v>
      </c>
      <c r="T139" s="682">
        <v>361372.9472</v>
      </c>
      <c r="U139" s="682">
        <v>632402.65749999997</v>
      </c>
    </row>
    <row r="140" spans="1:21">
      <c r="A140" t="s">
        <v>1178</v>
      </c>
      <c r="B140">
        <v>11</v>
      </c>
      <c r="C140" t="s">
        <v>165</v>
      </c>
      <c r="D140" t="s">
        <v>166</v>
      </c>
      <c r="E140" t="s">
        <v>169</v>
      </c>
      <c r="F140" t="s">
        <v>1176</v>
      </c>
      <c r="G140" t="s">
        <v>104</v>
      </c>
      <c r="H140" s="682">
        <v>112828.15240000001</v>
      </c>
      <c r="I140" s="682">
        <v>197449.26680000001</v>
      </c>
      <c r="J140" s="682">
        <v>155896.68</v>
      </c>
      <c r="K140" s="682">
        <v>272819.19</v>
      </c>
      <c r="L140" s="682">
        <v>197791.6623</v>
      </c>
      <c r="M140" s="682">
        <v>346135.40909999999</v>
      </c>
      <c r="N140" s="682">
        <v>258418.0448</v>
      </c>
      <c r="O140" s="682">
        <v>452231.5784</v>
      </c>
      <c r="P140" s="682">
        <v>321921.82</v>
      </c>
      <c r="Q140" s="682">
        <v>563363.18500000006</v>
      </c>
      <c r="R140" s="682">
        <v>362339.9816</v>
      </c>
      <c r="S140" s="682">
        <v>634094.96770000004</v>
      </c>
      <c r="T140" s="682">
        <v>402168.79070000001</v>
      </c>
      <c r="U140" s="682">
        <v>703795.38379999995</v>
      </c>
    </row>
    <row r="141" spans="1:21">
      <c r="A141" t="s">
        <v>1178</v>
      </c>
      <c r="B141">
        <v>11</v>
      </c>
      <c r="C141" t="s">
        <v>165</v>
      </c>
      <c r="D141" t="s">
        <v>166</v>
      </c>
      <c r="E141" t="s">
        <v>169</v>
      </c>
      <c r="F141" t="s">
        <v>1177</v>
      </c>
      <c r="G141" t="s">
        <v>101</v>
      </c>
      <c r="H141" s="682">
        <v>124764.89230000001</v>
      </c>
      <c r="I141" s="682">
        <v>199623.83059999999</v>
      </c>
      <c r="J141" s="682">
        <v>174670.84909999999</v>
      </c>
      <c r="K141" s="682">
        <v>279473.3628</v>
      </c>
      <c r="L141" s="682">
        <v>224576.80609999999</v>
      </c>
      <c r="M141" s="682">
        <v>359322.89500000002</v>
      </c>
      <c r="N141" s="682">
        <v>299435.7414</v>
      </c>
      <c r="O141" s="682">
        <v>479097.19339999999</v>
      </c>
      <c r="P141" s="682">
        <v>374294.67670000001</v>
      </c>
      <c r="Q141" s="682">
        <v>598871.49179999996</v>
      </c>
      <c r="R141" s="682">
        <v>424200.6336</v>
      </c>
      <c r="S141" s="682">
        <v>678721.02390000003</v>
      </c>
      <c r="T141" s="682">
        <v>474106.5906</v>
      </c>
      <c r="U141" s="682">
        <v>758570.55630000005</v>
      </c>
    </row>
    <row r="142" spans="1:21">
      <c r="A142" t="s">
        <v>1178</v>
      </c>
      <c r="B142">
        <v>11</v>
      </c>
      <c r="C142" t="s">
        <v>165</v>
      </c>
      <c r="D142" t="s">
        <v>166</v>
      </c>
      <c r="E142" t="s">
        <v>170</v>
      </c>
      <c r="F142" t="s">
        <v>1174</v>
      </c>
      <c r="G142" t="s">
        <v>84</v>
      </c>
      <c r="H142" s="682">
        <v>147690.6404</v>
      </c>
      <c r="I142" s="682">
        <v>258458.62059999999</v>
      </c>
      <c r="J142" s="682">
        <v>191568.5442</v>
      </c>
      <c r="K142" s="682">
        <v>335244.95240000001</v>
      </c>
      <c r="L142" s="682">
        <v>228803.68539999999</v>
      </c>
      <c r="M142" s="682">
        <v>400406.44949999999</v>
      </c>
      <c r="N142" s="682">
        <v>272670.63679999998</v>
      </c>
      <c r="O142" s="682">
        <v>477173.61420000001</v>
      </c>
      <c r="P142" s="682">
        <v>321598.05180000002</v>
      </c>
      <c r="Q142" s="682">
        <v>562796.59069999994</v>
      </c>
      <c r="R142" s="682">
        <v>352751.01510000002</v>
      </c>
      <c r="S142" s="682">
        <v>617314.27650000004</v>
      </c>
      <c r="T142" s="682">
        <v>382023.45860000001</v>
      </c>
      <c r="U142" s="682">
        <v>668541.05249999999</v>
      </c>
    </row>
    <row r="143" spans="1:21">
      <c r="A143" t="s">
        <v>1178</v>
      </c>
      <c r="B143">
        <v>11</v>
      </c>
      <c r="C143" t="s">
        <v>165</v>
      </c>
      <c r="D143" t="s">
        <v>166</v>
      </c>
      <c r="E143" t="s">
        <v>170</v>
      </c>
      <c r="F143" t="s">
        <v>1175</v>
      </c>
      <c r="G143" t="s">
        <v>103</v>
      </c>
      <c r="H143" s="682">
        <v>124695.7879</v>
      </c>
      <c r="I143" s="682">
        <v>218217.62890000001</v>
      </c>
      <c r="J143" s="682">
        <v>165546.16699999999</v>
      </c>
      <c r="K143" s="682">
        <v>289705.79229999997</v>
      </c>
      <c r="L143" s="682">
        <v>203285.13570000001</v>
      </c>
      <c r="M143" s="682">
        <v>355748.98739999998</v>
      </c>
      <c r="N143" s="682">
        <v>254523.8351</v>
      </c>
      <c r="O143" s="682">
        <v>445416.71130000002</v>
      </c>
      <c r="P143" s="682">
        <v>307157.58010000002</v>
      </c>
      <c r="Q143" s="682">
        <v>537525.76529999997</v>
      </c>
      <c r="R143" s="682">
        <v>338946.12060000002</v>
      </c>
      <c r="S143" s="682">
        <v>593155.71109999996</v>
      </c>
      <c r="T143" s="682">
        <v>368636.5808</v>
      </c>
      <c r="U143" s="682">
        <v>645114.01639999996</v>
      </c>
    </row>
    <row r="144" spans="1:21">
      <c r="A144" t="s">
        <v>1178</v>
      </c>
      <c r="B144">
        <v>11</v>
      </c>
      <c r="C144" t="s">
        <v>165</v>
      </c>
      <c r="D144" t="s">
        <v>166</v>
      </c>
      <c r="E144" t="s">
        <v>170</v>
      </c>
      <c r="F144" t="s">
        <v>1176</v>
      </c>
      <c r="G144" t="s">
        <v>104</v>
      </c>
      <c r="H144" s="682">
        <v>115619.59329999999</v>
      </c>
      <c r="I144" s="682">
        <v>202334.28829999999</v>
      </c>
      <c r="J144" s="682">
        <v>159788.32639999999</v>
      </c>
      <c r="K144" s="682">
        <v>279629.5711</v>
      </c>
      <c r="L144" s="682">
        <v>202774.2003</v>
      </c>
      <c r="M144" s="682">
        <v>354854.85060000001</v>
      </c>
      <c r="N144" s="682">
        <v>265019.3322</v>
      </c>
      <c r="O144" s="682">
        <v>463783.83140000002</v>
      </c>
      <c r="P144" s="682">
        <v>330164.69329999998</v>
      </c>
      <c r="Q144" s="682">
        <v>577788.21329999994</v>
      </c>
      <c r="R144" s="682">
        <v>371662.0257</v>
      </c>
      <c r="S144" s="682">
        <v>650408.54500000004</v>
      </c>
      <c r="T144" s="682">
        <v>412565.32829999999</v>
      </c>
      <c r="U144" s="682">
        <v>721989.32460000005</v>
      </c>
    </row>
    <row r="145" spans="1:21">
      <c r="A145" t="s">
        <v>1178</v>
      </c>
      <c r="B145">
        <v>11</v>
      </c>
      <c r="C145" t="s">
        <v>165</v>
      </c>
      <c r="D145" t="s">
        <v>166</v>
      </c>
      <c r="E145" t="s">
        <v>170</v>
      </c>
      <c r="F145" t="s">
        <v>1177</v>
      </c>
      <c r="G145" t="s">
        <v>101</v>
      </c>
      <c r="H145" s="682">
        <v>127355.0001</v>
      </c>
      <c r="I145" s="682">
        <v>203768.00320000001</v>
      </c>
      <c r="J145" s="682">
        <v>178297.0001</v>
      </c>
      <c r="K145" s="682">
        <v>285275.20439999999</v>
      </c>
      <c r="L145" s="682">
        <v>229239.0001</v>
      </c>
      <c r="M145" s="682">
        <v>366782.4056</v>
      </c>
      <c r="N145" s="682">
        <v>305652.0001</v>
      </c>
      <c r="O145" s="682">
        <v>489043.20750000002</v>
      </c>
      <c r="P145" s="682">
        <v>382065.0001</v>
      </c>
      <c r="Q145" s="682">
        <v>611304.00939999998</v>
      </c>
      <c r="R145" s="682">
        <v>433007.0001</v>
      </c>
      <c r="S145" s="682">
        <v>692811.21059999999</v>
      </c>
      <c r="T145" s="682">
        <v>483949.0001</v>
      </c>
      <c r="U145" s="682">
        <v>774318.41189999995</v>
      </c>
    </row>
    <row r="146" spans="1:21">
      <c r="A146" t="s">
        <v>1178</v>
      </c>
      <c r="B146">
        <v>11</v>
      </c>
      <c r="C146" t="s">
        <v>171</v>
      </c>
      <c r="D146" t="s">
        <v>172</v>
      </c>
      <c r="E146" t="s">
        <v>173</v>
      </c>
      <c r="F146" t="s">
        <v>1174</v>
      </c>
      <c r="G146" t="s">
        <v>84</v>
      </c>
      <c r="H146" s="682">
        <v>122678.87179999999</v>
      </c>
      <c r="I146" s="682">
        <v>214688.02559999999</v>
      </c>
      <c r="J146" s="682">
        <v>159418.70680000001</v>
      </c>
      <c r="K146" s="682">
        <v>278982.73690000002</v>
      </c>
      <c r="L146" s="682">
        <v>190660.37270000001</v>
      </c>
      <c r="M146" s="682">
        <v>333655.65220000001</v>
      </c>
      <c r="N146" s="682">
        <v>227569.73180000001</v>
      </c>
      <c r="O146" s="682">
        <v>398247.0306</v>
      </c>
      <c r="P146" s="682">
        <v>268655.77970000001</v>
      </c>
      <c r="Q146" s="682">
        <v>470147.61450000003</v>
      </c>
      <c r="R146" s="682">
        <v>294787.038</v>
      </c>
      <c r="S146" s="682">
        <v>515877.31640000001</v>
      </c>
      <c r="T146" s="682">
        <v>319439.88209999999</v>
      </c>
      <c r="U146" s="682">
        <v>559019.79370000004</v>
      </c>
    </row>
    <row r="147" spans="1:21">
      <c r="A147" t="s">
        <v>1178</v>
      </c>
      <c r="B147">
        <v>11</v>
      </c>
      <c r="C147" t="s">
        <v>171</v>
      </c>
      <c r="D147" t="s">
        <v>172</v>
      </c>
      <c r="E147" t="s">
        <v>173</v>
      </c>
      <c r="F147" t="s">
        <v>1175</v>
      </c>
      <c r="G147" t="s">
        <v>103</v>
      </c>
      <c r="H147" s="682">
        <v>101995.61719999999</v>
      </c>
      <c r="I147" s="682">
        <v>178492.3302</v>
      </c>
      <c r="J147" s="682">
        <v>136012.75390000001</v>
      </c>
      <c r="K147" s="682">
        <v>238022.31940000001</v>
      </c>
      <c r="L147" s="682">
        <v>167707.58979999999</v>
      </c>
      <c r="M147" s="682">
        <v>293488.28210000001</v>
      </c>
      <c r="N147" s="682">
        <v>211247.50339999999</v>
      </c>
      <c r="O147" s="682">
        <v>369683.13089999999</v>
      </c>
      <c r="P147" s="682">
        <v>255667.22769999999</v>
      </c>
      <c r="Q147" s="682">
        <v>447417.64850000001</v>
      </c>
      <c r="R147" s="682">
        <v>282370.15889999998</v>
      </c>
      <c r="S147" s="682">
        <v>494147.7781</v>
      </c>
      <c r="T147" s="682">
        <v>307398.9902</v>
      </c>
      <c r="U147" s="682">
        <v>537948.23289999994</v>
      </c>
    </row>
    <row r="148" spans="1:21">
      <c r="A148" t="s">
        <v>1178</v>
      </c>
      <c r="B148">
        <v>11</v>
      </c>
      <c r="C148" t="s">
        <v>171</v>
      </c>
      <c r="D148" t="s">
        <v>172</v>
      </c>
      <c r="E148" t="s">
        <v>173</v>
      </c>
      <c r="F148" t="s">
        <v>1176</v>
      </c>
      <c r="G148" t="s">
        <v>104</v>
      </c>
      <c r="H148" s="682">
        <v>93567.927299999996</v>
      </c>
      <c r="I148" s="682">
        <v>163743.87280000001</v>
      </c>
      <c r="J148" s="682">
        <v>129125.03780000001</v>
      </c>
      <c r="K148" s="682">
        <v>225968.8162</v>
      </c>
      <c r="L148" s="682">
        <v>163618.22010000001</v>
      </c>
      <c r="M148" s="682">
        <v>286331.88510000001</v>
      </c>
      <c r="N148" s="682">
        <v>213348.9</v>
      </c>
      <c r="O148" s="682">
        <v>373360.57490000001</v>
      </c>
      <c r="P148" s="682">
        <v>265688.20500000002</v>
      </c>
      <c r="Q148" s="682">
        <v>464954.35879999999</v>
      </c>
      <c r="R148" s="682">
        <v>298842.51130000001</v>
      </c>
      <c r="S148" s="682">
        <v>522974.39480000001</v>
      </c>
      <c r="T148" s="682">
        <v>331462.5147</v>
      </c>
      <c r="U148" s="682">
        <v>580059.40060000005</v>
      </c>
    </row>
    <row r="149" spans="1:21">
      <c r="A149" t="s">
        <v>1178</v>
      </c>
      <c r="B149">
        <v>11</v>
      </c>
      <c r="C149" t="s">
        <v>171</v>
      </c>
      <c r="D149" t="s">
        <v>172</v>
      </c>
      <c r="E149" t="s">
        <v>173</v>
      </c>
      <c r="F149" t="s">
        <v>1177</v>
      </c>
      <c r="G149" t="s">
        <v>101</v>
      </c>
      <c r="H149" s="682">
        <v>105751.58530000001</v>
      </c>
      <c r="I149" s="682">
        <v>169202.53899999999</v>
      </c>
      <c r="J149" s="682">
        <v>148052.2194</v>
      </c>
      <c r="K149" s="682">
        <v>236883.5546</v>
      </c>
      <c r="L149" s="682">
        <v>190352.8535</v>
      </c>
      <c r="M149" s="682">
        <v>304564.57010000001</v>
      </c>
      <c r="N149" s="682">
        <v>253803.80470000001</v>
      </c>
      <c r="O149" s="682">
        <v>406086.09350000002</v>
      </c>
      <c r="P149" s="682">
        <v>317254.75589999999</v>
      </c>
      <c r="Q149" s="682">
        <v>507607.61690000002</v>
      </c>
      <c r="R149" s="682">
        <v>359555.39</v>
      </c>
      <c r="S149" s="682">
        <v>575288.63249999995</v>
      </c>
      <c r="T149" s="682">
        <v>401856.02409999998</v>
      </c>
      <c r="U149" s="682">
        <v>642969.64820000005</v>
      </c>
    </row>
    <row r="150" spans="1:21">
      <c r="A150" t="s">
        <v>1178</v>
      </c>
      <c r="B150">
        <v>11</v>
      </c>
      <c r="C150" t="s">
        <v>171</v>
      </c>
      <c r="D150" t="s">
        <v>172</v>
      </c>
      <c r="E150" t="s">
        <v>174</v>
      </c>
      <c r="F150" t="s">
        <v>1174</v>
      </c>
      <c r="G150" t="s">
        <v>84</v>
      </c>
      <c r="H150" s="682">
        <v>125582.87450000001</v>
      </c>
      <c r="I150" s="682">
        <v>219770.03030000001</v>
      </c>
      <c r="J150" s="682">
        <v>163028.91329999999</v>
      </c>
      <c r="K150" s="682">
        <v>285300.59820000001</v>
      </c>
      <c r="L150" s="682">
        <v>194835.67310000001</v>
      </c>
      <c r="M150" s="682">
        <v>340962.42800000001</v>
      </c>
      <c r="N150" s="682">
        <v>232355.50140000001</v>
      </c>
      <c r="O150" s="682">
        <v>406622.1274</v>
      </c>
      <c r="P150" s="682">
        <v>274165.8382</v>
      </c>
      <c r="Q150" s="682">
        <v>479790.2169</v>
      </c>
      <c r="R150" s="682">
        <v>300773.75380000001</v>
      </c>
      <c r="S150" s="682">
        <v>526354.06920000003</v>
      </c>
      <c r="T150" s="682">
        <v>325821.55469999998</v>
      </c>
      <c r="U150" s="682">
        <v>570187.72069999995</v>
      </c>
    </row>
    <row r="151" spans="1:21">
      <c r="A151" t="s">
        <v>1178</v>
      </c>
      <c r="B151">
        <v>11</v>
      </c>
      <c r="C151" t="s">
        <v>171</v>
      </c>
      <c r="D151" t="s">
        <v>172</v>
      </c>
      <c r="E151" t="s">
        <v>174</v>
      </c>
      <c r="F151" t="s">
        <v>1175</v>
      </c>
      <c r="G151" t="s">
        <v>103</v>
      </c>
      <c r="H151" s="682">
        <v>105293.80469999999</v>
      </c>
      <c r="I151" s="682">
        <v>184264.15820000001</v>
      </c>
      <c r="J151" s="682">
        <v>140068.78769999999</v>
      </c>
      <c r="K151" s="682">
        <v>245120.37839999999</v>
      </c>
      <c r="L151" s="682">
        <v>172320.0857</v>
      </c>
      <c r="M151" s="682">
        <v>301560.15010000003</v>
      </c>
      <c r="N151" s="682">
        <v>216344.17230000001</v>
      </c>
      <c r="O151" s="682">
        <v>378602.3015</v>
      </c>
      <c r="P151" s="682">
        <v>261424.68700000001</v>
      </c>
      <c r="Q151" s="682">
        <v>457493.20209999999</v>
      </c>
      <c r="R151" s="682">
        <v>288593.38660000003</v>
      </c>
      <c r="S151" s="682">
        <v>505038.4265</v>
      </c>
      <c r="T151" s="682">
        <v>314010.01289999997</v>
      </c>
      <c r="U151" s="682">
        <v>549517.52260000003</v>
      </c>
    </row>
    <row r="152" spans="1:21">
      <c r="A152" t="s">
        <v>1178</v>
      </c>
      <c r="B152">
        <v>11</v>
      </c>
      <c r="C152" t="s">
        <v>171</v>
      </c>
      <c r="D152" t="s">
        <v>172</v>
      </c>
      <c r="E152" t="s">
        <v>174</v>
      </c>
      <c r="F152" t="s">
        <v>1176</v>
      </c>
      <c r="G152" t="s">
        <v>104</v>
      </c>
      <c r="H152" s="682">
        <v>97162.821800000005</v>
      </c>
      <c r="I152" s="682">
        <v>170034.9382</v>
      </c>
      <c r="J152" s="682">
        <v>134193.51029999999</v>
      </c>
      <c r="K152" s="682">
        <v>234838.64309999999</v>
      </c>
      <c r="L152" s="682">
        <v>170180.53580000001</v>
      </c>
      <c r="M152" s="682">
        <v>297815.93770000001</v>
      </c>
      <c r="N152" s="682">
        <v>222190.24909999999</v>
      </c>
      <c r="O152" s="682">
        <v>388832.93579999998</v>
      </c>
      <c r="P152" s="682">
        <v>276758.89929999999</v>
      </c>
      <c r="Q152" s="682">
        <v>484328.07380000001</v>
      </c>
      <c r="R152" s="682">
        <v>311432.55119999999</v>
      </c>
      <c r="S152" s="682">
        <v>545006.96470000001</v>
      </c>
      <c r="T152" s="682">
        <v>345582.07740000001</v>
      </c>
      <c r="U152" s="682">
        <v>604768.63549999997</v>
      </c>
    </row>
    <row r="153" spans="1:21">
      <c r="A153" t="s">
        <v>1178</v>
      </c>
      <c r="B153">
        <v>11</v>
      </c>
      <c r="C153" t="s">
        <v>171</v>
      </c>
      <c r="D153" t="s">
        <v>172</v>
      </c>
      <c r="E153" t="s">
        <v>174</v>
      </c>
      <c r="F153" t="s">
        <v>1177</v>
      </c>
      <c r="G153" t="s">
        <v>101</v>
      </c>
      <c r="H153" s="682">
        <v>108274.7368</v>
      </c>
      <c r="I153" s="682">
        <v>173239.5815</v>
      </c>
      <c r="J153" s="682">
        <v>151584.63149999999</v>
      </c>
      <c r="K153" s="682">
        <v>242535.41409999999</v>
      </c>
      <c r="L153" s="682">
        <v>194894.5263</v>
      </c>
      <c r="M153" s="682">
        <v>311831.24660000001</v>
      </c>
      <c r="N153" s="682">
        <v>259859.36840000001</v>
      </c>
      <c r="O153" s="682">
        <v>415774.99550000002</v>
      </c>
      <c r="P153" s="682">
        <v>324824.21049999999</v>
      </c>
      <c r="Q153" s="682">
        <v>519718.74449999997</v>
      </c>
      <c r="R153" s="682">
        <v>368134.10519999999</v>
      </c>
      <c r="S153" s="682">
        <v>589014.57700000005</v>
      </c>
      <c r="T153" s="682">
        <v>411443.9999</v>
      </c>
      <c r="U153" s="682">
        <v>658310.40969999996</v>
      </c>
    </row>
    <row r="154" spans="1:21">
      <c r="A154" t="s">
        <v>1178</v>
      </c>
      <c r="B154">
        <v>11</v>
      </c>
      <c r="C154" t="s">
        <v>171</v>
      </c>
      <c r="D154" t="s">
        <v>172</v>
      </c>
      <c r="E154" t="s">
        <v>175</v>
      </c>
      <c r="F154" t="s">
        <v>1174</v>
      </c>
      <c r="G154" t="s">
        <v>84</v>
      </c>
      <c r="H154" s="682">
        <v>120278.53049999999</v>
      </c>
      <c r="I154" s="682">
        <v>210487.4284</v>
      </c>
      <c r="J154" s="682">
        <v>156374.39120000001</v>
      </c>
      <c r="K154" s="682">
        <v>273655.18459999998</v>
      </c>
      <c r="L154" s="682">
        <v>187084.67980000001</v>
      </c>
      <c r="M154" s="682">
        <v>327398.18969999999</v>
      </c>
      <c r="N154" s="682">
        <v>223392.43350000001</v>
      </c>
      <c r="O154" s="682">
        <v>390936.75870000001</v>
      </c>
      <c r="P154" s="682">
        <v>263788.30719999998</v>
      </c>
      <c r="Q154" s="682">
        <v>461629.53749999998</v>
      </c>
      <c r="R154" s="682">
        <v>289473.27710000001</v>
      </c>
      <c r="S154" s="682">
        <v>506578.23499999999</v>
      </c>
      <c r="T154" s="682">
        <v>313730.15100000001</v>
      </c>
      <c r="U154" s="682">
        <v>549027.76430000004</v>
      </c>
    </row>
    <row r="155" spans="1:21">
      <c r="A155" t="s">
        <v>1178</v>
      </c>
      <c r="B155">
        <v>11</v>
      </c>
      <c r="C155" t="s">
        <v>171</v>
      </c>
      <c r="D155" t="s">
        <v>172</v>
      </c>
      <c r="E155" t="s">
        <v>175</v>
      </c>
      <c r="F155" t="s">
        <v>1175</v>
      </c>
      <c r="G155" t="s">
        <v>103</v>
      </c>
      <c r="H155" s="682">
        <v>99595.176000000007</v>
      </c>
      <c r="I155" s="682">
        <v>174291.55790000001</v>
      </c>
      <c r="J155" s="682">
        <v>132968.43830000001</v>
      </c>
      <c r="K155" s="682">
        <v>232694.76699999999</v>
      </c>
      <c r="L155" s="682">
        <v>164131.89689999999</v>
      </c>
      <c r="M155" s="682">
        <v>287230.81959999999</v>
      </c>
      <c r="N155" s="682">
        <v>207070.20509999999</v>
      </c>
      <c r="O155" s="682">
        <v>362372.859</v>
      </c>
      <c r="P155" s="682">
        <v>250799.75510000001</v>
      </c>
      <c r="Q155" s="682">
        <v>438899.57140000002</v>
      </c>
      <c r="R155" s="682">
        <v>277056.39809999999</v>
      </c>
      <c r="S155" s="682">
        <v>484848.69660000002</v>
      </c>
      <c r="T155" s="682">
        <v>301689.25910000002</v>
      </c>
      <c r="U155" s="682">
        <v>527956.20349999995</v>
      </c>
    </row>
    <row r="156" spans="1:21">
      <c r="A156" t="s">
        <v>1178</v>
      </c>
      <c r="B156">
        <v>11</v>
      </c>
      <c r="C156" t="s">
        <v>171</v>
      </c>
      <c r="D156" t="s">
        <v>172</v>
      </c>
      <c r="E156" t="s">
        <v>175</v>
      </c>
      <c r="F156" t="s">
        <v>1176</v>
      </c>
      <c r="G156" t="s">
        <v>104</v>
      </c>
      <c r="H156" s="682">
        <v>91105.113500000007</v>
      </c>
      <c r="I156" s="682">
        <v>159433.94870000001</v>
      </c>
      <c r="J156" s="682">
        <v>125677.09849999999</v>
      </c>
      <c r="K156" s="682">
        <v>219934.92249999999</v>
      </c>
      <c r="L156" s="682">
        <v>159185.15530000001</v>
      </c>
      <c r="M156" s="682">
        <v>278574.02179999999</v>
      </c>
      <c r="N156" s="682">
        <v>207438.14689999999</v>
      </c>
      <c r="O156" s="682">
        <v>363016.75709999999</v>
      </c>
      <c r="P156" s="682">
        <v>258299.76370000001</v>
      </c>
      <c r="Q156" s="682">
        <v>452024.58639999997</v>
      </c>
      <c r="R156" s="682">
        <v>290468.94449999998</v>
      </c>
      <c r="S156" s="682">
        <v>508320.65289999999</v>
      </c>
      <c r="T156" s="682">
        <v>322103.8223</v>
      </c>
      <c r="U156" s="682">
        <v>563681.68909999996</v>
      </c>
    </row>
    <row r="157" spans="1:21">
      <c r="A157" t="s">
        <v>1178</v>
      </c>
      <c r="B157">
        <v>11</v>
      </c>
      <c r="C157" t="s">
        <v>171</v>
      </c>
      <c r="D157" t="s">
        <v>172</v>
      </c>
      <c r="E157" t="s">
        <v>175</v>
      </c>
      <c r="F157" t="s">
        <v>1177</v>
      </c>
      <c r="G157" t="s">
        <v>101</v>
      </c>
      <c r="H157" s="682">
        <v>103673.3551</v>
      </c>
      <c r="I157" s="682">
        <v>165877.3707</v>
      </c>
      <c r="J157" s="682">
        <v>145142.69709999999</v>
      </c>
      <c r="K157" s="682">
        <v>232228.31890000001</v>
      </c>
      <c r="L157" s="682">
        <v>186612.0392</v>
      </c>
      <c r="M157" s="682">
        <v>298579.2672</v>
      </c>
      <c r="N157" s="682">
        <v>248816.05230000001</v>
      </c>
      <c r="O157" s="682">
        <v>398105.68959999998</v>
      </c>
      <c r="P157" s="682">
        <v>311020.06530000002</v>
      </c>
      <c r="Q157" s="682">
        <v>497632.11200000002</v>
      </c>
      <c r="R157" s="682">
        <v>352489.40740000003</v>
      </c>
      <c r="S157" s="682">
        <v>563983.06019999995</v>
      </c>
      <c r="T157" s="682">
        <v>393958.74949999998</v>
      </c>
      <c r="U157" s="682">
        <v>630334.00859999994</v>
      </c>
    </row>
    <row r="158" spans="1:21">
      <c r="A158" t="s">
        <v>1178</v>
      </c>
      <c r="B158">
        <v>11</v>
      </c>
      <c r="C158" t="s">
        <v>171</v>
      </c>
      <c r="D158" t="s">
        <v>172</v>
      </c>
      <c r="E158" t="s">
        <v>135</v>
      </c>
      <c r="F158" t="s">
        <v>1174</v>
      </c>
      <c r="G158" t="s">
        <v>84</v>
      </c>
      <c r="H158" s="682">
        <v>122989.69070000001</v>
      </c>
      <c r="I158" s="682">
        <v>215231.95869999999</v>
      </c>
      <c r="J158" s="682">
        <v>159594.22829999999</v>
      </c>
      <c r="K158" s="682">
        <v>279289.8996</v>
      </c>
      <c r="L158" s="682">
        <v>190671.35690000001</v>
      </c>
      <c r="M158" s="682">
        <v>333674.87469999999</v>
      </c>
      <c r="N158" s="682">
        <v>227306.5062</v>
      </c>
      <c r="O158" s="682">
        <v>397786.38579999999</v>
      </c>
      <c r="P158" s="682">
        <v>268149.81189999997</v>
      </c>
      <c r="Q158" s="682">
        <v>469262.17070000002</v>
      </c>
      <c r="R158" s="682">
        <v>294149.03450000001</v>
      </c>
      <c r="S158" s="682">
        <v>514760.81030000001</v>
      </c>
      <c r="T158" s="682">
        <v>318600.85399999999</v>
      </c>
      <c r="U158" s="682">
        <v>557551.49439999997</v>
      </c>
    </row>
    <row r="159" spans="1:21">
      <c r="A159" t="s">
        <v>1178</v>
      </c>
      <c r="B159">
        <v>11</v>
      </c>
      <c r="C159" t="s">
        <v>171</v>
      </c>
      <c r="D159" t="s">
        <v>172</v>
      </c>
      <c r="E159" t="s">
        <v>135</v>
      </c>
      <c r="F159" t="s">
        <v>1175</v>
      </c>
      <c r="G159" t="s">
        <v>103</v>
      </c>
      <c r="H159" s="682">
        <v>103488.6404</v>
      </c>
      <c r="I159" s="682">
        <v>181105.12059999999</v>
      </c>
      <c r="J159" s="682">
        <v>137525.75719999999</v>
      </c>
      <c r="K159" s="682">
        <v>240670.07519999999</v>
      </c>
      <c r="L159" s="682">
        <v>169030.16039999999</v>
      </c>
      <c r="M159" s="682">
        <v>295802.78080000001</v>
      </c>
      <c r="N159" s="682">
        <v>211916.97570000001</v>
      </c>
      <c r="O159" s="682">
        <v>370854.70740000001</v>
      </c>
      <c r="P159" s="682">
        <v>255903.46220000001</v>
      </c>
      <c r="Q159" s="682">
        <v>447831.0588</v>
      </c>
      <c r="R159" s="682">
        <v>282441.69079999998</v>
      </c>
      <c r="S159" s="682">
        <v>494272.95880000002</v>
      </c>
      <c r="T159" s="682">
        <v>307248.01240000001</v>
      </c>
      <c r="U159" s="682">
        <v>537684.02170000004</v>
      </c>
    </row>
    <row r="160" spans="1:21">
      <c r="A160" t="s">
        <v>1178</v>
      </c>
      <c r="B160">
        <v>11</v>
      </c>
      <c r="C160" t="s">
        <v>171</v>
      </c>
      <c r="D160" t="s">
        <v>172</v>
      </c>
      <c r="E160" t="s">
        <v>135</v>
      </c>
      <c r="F160" t="s">
        <v>1176</v>
      </c>
      <c r="G160" t="s">
        <v>104</v>
      </c>
      <c r="H160" s="682">
        <v>95732.768200000006</v>
      </c>
      <c r="I160" s="682">
        <v>167532.3443</v>
      </c>
      <c r="J160" s="682">
        <v>132262.67559999999</v>
      </c>
      <c r="K160" s="682">
        <v>231459.68220000001</v>
      </c>
      <c r="L160" s="682">
        <v>167789.45050000001</v>
      </c>
      <c r="M160" s="682">
        <v>293631.53830000001</v>
      </c>
      <c r="N160" s="682">
        <v>219185.3247</v>
      </c>
      <c r="O160" s="682">
        <v>383574.31819999998</v>
      </c>
      <c r="P160" s="682">
        <v>273040.7598</v>
      </c>
      <c r="Q160" s="682">
        <v>477821.3297</v>
      </c>
      <c r="R160" s="682">
        <v>307305.16590000002</v>
      </c>
      <c r="S160" s="682">
        <v>537784.04040000006</v>
      </c>
      <c r="T160" s="682">
        <v>341065.80070000002</v>
      </c>
      <c r="U160" s="682">
        <v>596865.15119999996</v>
      </c>
    </row>
    <row r="161" spans="1:21">
      <c r="A161" t="s">
        <v>1178</v>
      </c>
      <c r="B161">
        <v>11</v>
      </c>
      <c r="C161" t="s">
        <v>171</v>
      </c>
      <c r="D161" t="s">
        <v>172</v>
      </c>
      <c r="E161" t="s">
        <v>135</v>
      </c>
      <c r="F161" t="s">
        <v>1177</v>
      </c>
      <c r="G161" t="s">
        <v>101</v>
      </c>
      <c r="H161" s="682">
        <v>106047.2389</v>
      </c>
      <c r="I161" s="682">
        <v>169675.58480000001</v>
      </c>
      <c r="J161" s="682">
        <v>148466.13449999999</v>
      </c>
      <c r="K161" s="682">
        <v>237545.81880000001</v>
      </c>
      <c r="L161" s="682">
        <v>190885.0301</v>
      </c>
      <c r="M161" s="682">
        <v>305416.0526</v>
      </c>
      <c r="N161" s="682">
        <v>254513.37340000001</v>
      </c>
      <c r="O161" s="682">
        <v>407221.40350000001</v>
      </c>
      <c r="P161" s="682">
        <v>318141.71679999999</v>
      </c>
      <c r="Q161" s="682">
        <v>509026.75439999998</v>
      </c>
      <c r="R161" s="682">
        <v>360560.61229999998</v>
      </c>
      <c r="S161" s="682">
        <v>576896.98829999997</v>
      </c>
      <c r="T161" s="682">
        <v>402979.50790000003</v>
      </c>
      <c r="U161" s="682">
        <v>644767.22219999996</v>
      </c>
    </row>
    <row r="162" spans="1:21">
      <c r="A162" t="s">
        <v>1178</v>
      </c>
      <c r="B162">
        <v>11</v>
      </c>
      <c r="C162" t="s">
        <v>171</v>
      </c>
      <c r="D162" t="s">
        <v>172</v>
      </c>
      <c r="E162" t="s">
        <v>176</v>
      </c>
      <c r="F162" t="s">
        <v>1174</v>
      </c>
      <c r="G162" t="s">
        <v>84</v>
      </c>
      <c r="H162" s="682">
        <v>118837.30409999999</v>
      </c>
      <c r="I162" s="682">
        <v>207965.28210000001</v>
      </c>
      <c r="J162" s="682">
        <v>154364.2683</v>
      </c>
      <c r="K162" s="682">
        <v>270137.46950000001</v>
      </c>
      <c r="L162" s="682">
        <v>184561.0502</v>
      </c>
      <c r="M162" s="682">
        <v>322981.83789999998</v>
      </c>
      <c r="N162" s="682">
        <v>220214.15849999999</v>
      </c>
      <c r="O162" s="682">
        <v>385374.77740000002</v>
      </c>
      <c r="P162" s="682">
        <v>259918.87330000001</v>
      </c>
      <c r="Q162" s="682">
        <v>454858.0282</v>
      </c>
      <c r="R162" s="682">
        <v>285177.69260000001</v>
      </c>
      <c r="S162" s="682">
        <v>499060.9621</v>
      </c>
      <c r="T162" s="682">
        <v>308986.56709999999</v>
      </c>
      <c r="U162" s="682">
        <v>540726.49230000004</v>
      </c>
    </row>
    <row r="163" spans="1:21">
      <c r="A163" t="s">
        <v>1178</v>
      </c>
      <c r="B163">
        <v>11</v>
      </c>
      <c r="C163" t="s">
        <v>171</v>
      </c>
      <c r="D163" t="s">
        <v>172</v>
      </c>
      <c r="E163" t="s">
        <v>176</v>
      </c>
      <c r="F163" t="s">
        <v>1175</v>
      </c>
      <c r="G163" t="s">
        <v>103</v>
      </c>
      <c r="H163" s="682">
        <v>99139.048899999994</v>
      </c>
      <c r="I163" s="682">
        <v>173493.33549999999</v>
      </c>
      <c r="J163" s="682">
        <v>132072.8836</v>
      </c>
      <c r="K163" s="682">
        <v>231127.54629999999</v>
      </c>
      <c r="L163" s="682">
        <v>162701.25599999999</v>
      </c>
      <c r="M163" s="682">
        <v>284727.19799999997</v>
      </c>
      <c r="N163" s="682">
        <v>204669.1784</v>
      </c>
      <c r="O163" s="682">
        <v>358171.06209999998</v>
      </c>
      <c r="P163" s="682">
        <v>247548.82320000001</v>
      </c>
      <c r="Q163" s="682">
        <v>433210.44050000003</v>
      </c>
      <c r="R163" s="682">
        <v>273352.0931</v>
      </c>
      <c r="S163" s="682">
        <v>478366.16279999999</v>
      </c>
      <c r="T163" s="682">
        <v>297519.05040000001</v>
      </c>
      <c r="U163" s="682">
        <v>520658.3382</v>
      </c>
    </row>
    <row r="164" spans="1:21">
      <c r="A164" t="s">
        <v>1178</v>
      </c>
      <c r="B164">
        <v>11</v>
      </c>
      <c r="C164" t="s">
        <v>171</v>
      </c>
      <c r="D164" t="s">
        <v>172</v>
      </c>
      <c r="E164" t="s">
        <v>176</v>
      </c>
      <c r="F164" t="s">
        <v>1176</v>
      </c>
      <c r="G164" t="s">
        <v>104</v>
      </c>
      <c r="H164" s="682">
        <v>91164.653999999995</v>
      </c>
      <c r="I164" s="682">
        <v>159538.1446</v>
      </c>
      <c r="J164" s="682">
        <v>125849.50569999999</v>
      </c>
      <c r="K164" s="682">
        <v>220236.63500000001</v>
      </c>
      <c r="L164" s="682">
        <v>159521.09220000001</v>
      </c>
      <c r="M164" s="682">
        <v>279161.91139999998</v>
      </c>
      <c r="N164" s="682">
        <v>208115.0496</v>
      </c>
      <c r="O164" s="682">
        <v>364201.33689999999</v>
      </c>
      <c r="P164" s="682">
        <v>259193.41209999999</v>
      </c>
      <c r="Q164" s="682">
        <v>453588.47100000002</v>
      </c>
      <c r="R164" s="682">
        <v>291589.8786</v>
      </c>
      <c r="S164" s="682">
        <v>510282.28759999998</v>
      </c>
      <c r="T164" s="682">
        <v>323477.4852</v>
      </c>
      <c r="U164" s="682">
        <v>566085.59909999999</v>
      </c>
    </row>
    <row r="165" spans="1:21">
      <c r="A165" t="s">
        <v>1178</v>
      </c>
      <c r="B165">
        <v>11</v>
      </c>
      <c r="C165" t="s">
        <v>171</v>
      </c>
      <c r="D165" t="s">
        <v>172</v>
      </c>
      <c r="E165" t="s">
        <v>176</v>
      </c>
      <c r="F165" t="s">
        <v>1177</v>
      </c>
      <c r="G165" t="s">
        <v>101</v>
      </c>
      <c r="H165" s="682">
        <v>102447.65300000001</v>
      </c>
      <c r="I165" s="682">
        <v>163916.24729999999</v>
      </c>
      <c r="J165" s="682">
        <v>143426.71419999999</v>
      </c>
      <c r="K165" s="682">
        <v>229482.7463</v>
      </c>
      <c r="L165" s="682">
        <v>184405.77540000001</v>
      </c>
      <c r="M165" s="682">
        <v>295049.2451</v>
      </c>
      <c r="N165" s="682">
        <v>245874.36730000001</v>
      </c>
      <c r="O165" s="682">
        <v>393398.99359999999</v>
      </c>
      <c r="P165" s="682">
        <v>307342.95919999998</v>
      </c>
      <c r="Q165" s="682">
        <v>491748.74200000003</v>
      </c>
      <c r="R165" s="682">
        <v>348322.02039999998</v>
      </c>
      <c r="S165" s="682">
        <v>557315.24089999998</v>
      </c>
      <c r="T165" s="682">
        <v>389301.08159999998</v>
      </c>
      <c r="U165" s="682">
        <v>622881.73990000004</v>
      </c>
    </row>
    <row r="166" spans="1:21">
      <c r="A166" t="s">
        <v>1178</v>
      </c>
      <c r="B166">
        <v>11</v>
      </c>
      <c r="C166" t="s">
        <v>171</v>
      </c>
      <c r="D166" t="s">
        <v>172</v>
      </c>
      <c r="E166" t="s">
        <v>177</v>
      </c>
      <c r="F166" t="s">
        <v>1174</v>
      </c>
      <c r="G166" t="s">
        <v>84</v>
      </c>
      <c r="H166" s="682">
        <v>122078.7838</v>
      </c>
      <c r="I166" s="682">
        <v>213637.87160000001</v>
      </c>
      <c r="J166" s="682">
        <v>158657.62450000001</v>
      </c>
      <c r="K166" s="682">
        <v>277650.84289999999</v>
      </c>
      <c r="L166" s="682">
        <v>189766.4455</v>
      </c>
      <c r="M166" s="682">
        <v>332091.27960000001</v>
      </c>
      <c r="N166" s="682">
        <v>226525.4025</v>
      </c>
      <c r="O166" s="682">
        <v>396419.45449999999</v>
      </c>
      <c r="P166" s="682">
        <v>267438.90620000003</v>
      </c>
      <c r="Q166" s="682">
        <v>468018.0858</v>
      </c>
      <c r="R166" s="682">
        <v>293458.59179999999</v>
      </c>
      <c r="S166" s="682">
        <v>513552.5356</v>
      </c>
      <c r="T166" s="682">
        <v>318012.44290000002</v>
      </c>
      <c r="U166" s="682">
        <v>556521.77520000003</v>
      </c>
    </row>
    <row r="167" spans="1:21">
      <c r="A167" t="s">
        <v>1178</v>
      </c>
      <c r="B167">
        <v>11</v>
      </c>
      <c r="C167" t="s">
        <v>171</v>
      </c>
      <c r="D167" t="s">
        <v>172</v>
      </c>
      <c r="E167" t="s">
        <v>177</v>
      </c>
      <c r="F167" t="s">
        <v>1175</v>
      </c>
      <c r="G167" t="s">
        <v>103</v>
      </c>
      <c r="H167" s="682">
        <v>101395.5042</v>
      </c>
      <c r="I167" s="682">
        <v>177442.1324</v>
      </c>
      <c r="J167" s="682">
        <v>135251.6716</v>
      </c>
      <c r="K167" s="682">
        <v>236690.4253</v>
      </c>
      <c r="L167" s="682">
        <v>166813.66260000001</v>
      </c>
      <c r="M167" s="682">
        <v>291923.90950000001</v>
      </c>
      <c r="N167" s="682">
        <v>210203.17420000001</v>
      </c>
      <c r="O167" s="682">
        <v>367855.55469999998</v>
      </c>
      <c r="P167" s="682">
        <v>254450.3541</v>
      </c>
      <c r="Q167" s="682">
        <v>445288.11979999999</v>
      </c>
      <c r="R167" s="682">
        <v>281041.71279999998</v>
      </c>
      <c r="S167" s="682">
        <v>491822.99739999999</v>
      </c>
      <c r="T167" s="682">
        <v>305971.55109999998</v>
      </c>
      <c r="U167" s="682">
        <v>535450.21440000006</v>
      </c>
    </row>
    <row r="168" spans="1:21">
      <c r="A168" t="s">
        <v>1178</v>
      </c>
      <c r="B168">
        <v>11</v>
      </c>
      <c r="C168" t="s">
        <v>171</v>
      </c>
      <c r="D168" t="s">
        <v>172</v>
      </c>
      <c r="E168" t="s">
        <v>177</v>
      </c>
      <c r="F168" t="s">
        <v>1176</v>
      </c>
      <c r="G168" t="s">
        <v>104</v>
      </c>
      <c r="H168" s="682">
        <v>92952.221099999995</v>
      </c>
      <c r="I168" s="682">
        <v>162666.38690000001</v>
      </c>
      <c r="J168" s="682">
        <v>128263.04919999999</v>
      </c>
      <c r="K168" s="682">
        <v>224460.33609999999</v>
      </c>
      <c r="L168" s="682">
        <v>162509.94889999999</v>
      </c>
      <c r="M168" s="682">
        <v>284392.4106</v>
      </c>
      <c r="N168" s="682">
        <v>211871.20509999999</v>
      </c>
      <c r="O168" s="682">
        <v>370774.60889999999</v>
      </c>
      <c r="P168" s="682">
        <v>263841.08639999997</v>
      </c>
      <c r="Q168" s="682">
        <v>461721.90120000002</v>
      </c>
      <c r="R168" s="682">
        <v>296749.1102</v>
      </c>
      <c r="S168" s="682">
        <v>519310.94290000002</v>
      </c>
      <c r="T168" s="682">
        <v>329122.83110000001</v>
      </c>
      <c r="U168" s="682">
        <v>575964.95440000005</v>
      </c>
    </row>
    <row r="169" spans="1:21">
      <c r="A169" t="s">
        <v>1178</v>
      </c>
      <c r="B169">
        <v>11</v>
      </c>
      <c r="C169" t="s">
        <v>171</v>
      </c>
      <c r="D169" t="s">
        <v>172</v>
      </c>
      <c r="E169" t="s">
        <v>177</v>
      </c>
      <c r="F169" t="s">
        <v>1177</v>
      </c>
      <c r="G169" t="s">
        <v>101</v>
      </c>
      <c r="H169" s="682">
        <v>105232.0254</v>
      </c>
      <c r="I169" s="682">
        <v>168371.2432</v>
      </c>
      <c r="J169" s="682">
        <v>147324.83549999999</v>
      </c>
      <c r="K169" s="682">
        <v>235719.74050000001</v>
      </c>
      <c r="L169" s="682">
        <v>189417.64569999999</v>
      </c>
      <c r="M169" s="682">
        <v>303068.2377</v>
      </c>
      <c r="N169" s="682">
        <v>252556.86110000001</v>
      </c>
      <c r="O169" s="682">
        <v>404090.98369999998</v>
      </c>
      <c r="P169" s="682">
        <v>315696.07620000001</v>
      </c>
      <c r="Q169" s="682">
        <v>505113.72950000002</v>
      </c>
      <c r="R169" s="682">
        <v>357788.88640000002</v>
      </c>
      <c r="S169" s="682">
        <v>572462.22679999995</v>
      </c>
      <c r="T169" s="682">
        <v>399881.69660000002</v>
      </c>
      <c r="U169" s="682">
        <v>639810.72420000006</v>
      </c>
    </row>
    <row r="170" spans="1:21">
      <c r="A170" t="s">
        <v>1178</v>
      </c>
      <c r="B170">
        <v>11</v>
      </c>
      <c r="C170" t="s">
        <v>178</v>
      </c>
      <c r="D170" t="s">
        <v>179</v>
      </c>
      <c r="E170" t="s">
        <v>180</v>
      </c>
      <c r="F170" t="s">
        <v>1174</v>
      </c>
      <c r="G170" t="s">
        <v>84</v>
      </c>
      <c r="H170" s="682">
        <v>130342.459</v>
      </c>
      <c r="I170" s="682">
        <v>228099.30319999999</v>
      </c>
      <c r="J170" s="682">
        <v>169130.5845</v>
      </c>
      <c r="K170" s="682">
        <v>295978.52289999998</v>
      </c>
      <c r="L170" s="682">
        <v>202060.53320000001</v>
      </c>
      <c r="M170" s="682">
        <v>353605.93310000002</v>
      </c>
      <c r="N170" s="682">
        <v>240878.19390000001</v>
      </c>
      <c r="O170" s="682">
        <v>421536.83929999999</v>
      </c>
      <c r="P170" s="682">
        <v>284156.02559999999</v>
      </c>
      <c r="Q170" s="682">
        <v>497273.04479999997</v>
      </c>
      <c r="R170" s="682">
        <v>311705.44069999998</v>
      </c>
      <c r="S170" s="682">
        <v>545484.52119999996</v>
      </c>
      <c r="T170" s="682">
        <v>337613.58240000001</v>
      </c>
      <c r="U170" s="682">
        <v>590823.76930000004</v>
      </c>
    </row>
    <row r="171" spans="1:21">
      <c r="A171" t="s">
        <v>1178</v>
      </c>
      <c r="B171">
        <v>11</v>
      </c>
      <c r="C171" t="s">
        <v>178</v>
      </c>
      <c r="D171" t="s">
        <v>179</v>
      </c>
      <c r="E171" t="s">
        <v>180</v>
      </c>
      <c r="F171" t="s">
        <v>1175</v>
      </c>
      <c r="G171" t="s">
        <v>103</v>
      </c>
      <c r="H171" s="682">
        <v>109701.3173</v>
      </c>
      <c r="I171" s="682">
        <v>191977.30540000001</v>
      </c>
      <c r="J171" s="682">
        <v>145771.91519999999</v>
      </c>
      <c r="K171" s="682">
        <v>255100.85149999999</v>
      </c>
      <c r="L171" s="682">
        <v>179154.11840000001</v>
      </c>
      <c r="M171" s="682">
        <v>313519.7071</v>
      </c>
      <c r="N171" s="682">
        <v>224588.93890000001</v>
      </c>
      <c r="O171" s="682">
        <v>393030.64299999998</v>
      </c>
      <c r="P171" s="682">
        <v>271193.71240000002</v>
      </c>
      <c r="Q171" s="682">
        <v>474588.99660000001</v>
      </c>
      <c r="R171" s="682">
        <v>299313.64559999999</v>
      </c>
      <c r="S171" s="682">
        <v>523798.8799</v>
      </c>
      <c r="T171" s="682">
        <v>325597.01490000001</v>
      </c>
      <c r="U171" s="682">
        <v>569794.77619999996</v>
      </c>
    </row>
    <row r="172" spans="1:21">
      <c r="A172" t="s">
        <v>1178</v>
      </c>
      <c r="B172">
        <v>11</v>
      </c>
      <c r="C172" t="s">
        <v>178</v>
      </c>
      <c r="D172" t="s">
        <v>179</v>
      </c>
      <c r="E172" t="s">
        <v>180</v>
      </c>
      <c r="F172" t="s">
        <v>1176</v>
      </c>
      <c r="G172" t="s">
        <v>104</v>
      </c>
      <c r="H172" s="682">
        <v>101496.2295</v>
      </c>
      <c r="I172" s="682">
        <v>177618.40169999999</v>
      </c>
      <c r="J172" s="682">
        <v>140228.4387</v>
      </c>
      <c r="K172" s="682">
        <v>245399.7677</v>
      </c>
      <c r="L172" s="682">
        <v>177898.86900000001</v>
      </c>
      <c r="M172" s="682">
        <v>311323.02069999999</v>
      </c>
      <c r="N172" s="682">
        <v>232399.47949999999</v>
      </c>
      <c r="O172" s="682">
        <v>406699.08909999998</v>
      </c>
      <c r="P172" s="682">
        <v>289503.44530000002</v>
      </c>
      <c r="Q172" s="682">
        <v>506631.0294</v>
      </c>
      <c r="R172" s="682">
        <v>325837.70439999999</v>
      </c>
      <c r="S172" s="682">
        <v>570215.98270000005</v>
      </c>
      <c r="T172" s="682">
        <v>361638.73989999999</v>
      </c>
      <c r="U172" s="682">
        <v>632867.79469999997</v>
      </c>
    </row>
    <row r="173" spans="1:21">
      <c r="A173" t="s">
        <v>1178</v>
      </c>
      <c r="B173">
        <v>11</v>
      </c>
      <c r="C173" t="s">
        <v>178</v>
      </c>
      <c r="D173" t="s">
        <v>179</v>
      </c>
      <c r="E173" t="s">
        <v>180</v>
      </c>
      <c r="F173" t="s">
        <v>1177</v>
      </c>
      <c r="G173" t="s">
        <v>101</v>
      </c>
      <c r="H173" s="682">
        <v>112387.7044</v>
      </c>
      <c r="I173" s="682">
        <v>179820.32980000001</v>
      </c>
      <c r="J173" s="682">
        <v>157342.7862</v>
      </c>
      <c r="K173" s="682">
        <v>251748.46170000001</v>
      </c>
      <c r="L173" s="682">
        <v>202297.86799999999</v>
      </c>
      <c r="M173" s="682">
        <v>323676.59350000002</v>
      </c>
      <c r="N173" s="682">
        <v>269730.49060000002</v>
      </c>
      <c r="O173" s="682">
        <v>431568.79139999999</v>
      </c>
      <c r="P173" s="682">
        <v>337163.11320000002</v>
      </c>
      <c r="Q173" s="682">
        <v>539460.98919999995</v>
      </c>
      <c r="R173" s="682">
        <v>382118.19500000001</v>
      </c>
      <c r="S173" s="682">
        <v>611389.12120000005</v>
      </c>
      <c r="T173" s="682">
        <v>427073.27679999999</v>
      </c>
      <c r="U173" s="682">
        <v>683317.25309999997</v>
      </c>
    </row>
    <row r="174" spans="1:21">
      <c r="A174" t="s">
        <v>1178</v>
      </c>
      <c r="B174">
        <v>11</v>
      </c>
      <c r="C174" t="s">
        <v>178</v>
      </c>
      <c r="D174" t="s">
        <v>179</v>
      </c>
      <c r="E174" t="s">
        <v>181</v>
      </c>
      <c r="F174" t="s">
        <v>1174</v>
      </c>
      <c r="G174" t="s">
        <v>84</v>
      </c>
      <c r="H174" s="682">
        <v>128546.3817</v>
      </c>
      <c r="I174" s="682">
        <v>224956.16800000001</v>
      </c>
      <c r="J174" s="682">
        <v>166819.1453</v>
      </c>
      <c r="K174" s="682">
        <v>291933.50429999997</v>
      </c>
      <c r="L174" s="682">
        <v>199315.73800000001</v>
      </c>
      <c r="M174" s="682">
        <v>348802.54139999999</v>
      </c>
      <c r="N174" s="682">
        <v>237629.299</v>
      </c>
      <c r="O174" s="682">
        <v>415851.2732</v>
      </c>
      <c r="P174" s="682">
        <v>280339.8222</v>
      </c>
      <c r="Q174" s="682">
        <v>490594.68890000001</v>
      </c>
      <c r="R174" s="682">
        <v>307526.21710000001</v>
      </c>
      <c r="S174" s="682">
        <v>538170.87990000006</v>
      </c>
      <c r="T174" s="682">
        <v>333099.41869999998</v>
      </c>
      <c r="U174" s="682">
        <v>582923.98270000005</v>
      </c>
    </row>
    <row r="175" spans="1:21">
      <c r="A175" t="s">
        <v>1178</v>
      </c>
      <c r="B175">
        <v>11</v>
      </c>
      <c r="C175" t="s">
        <v>178</v>
      </c>
      <c r="D175" t="s">
        <v>179</v>
      </c>
      <c r="E175" t="s">
        <v>181</v>
      </c>
      <c r="F175" t="s">
        <v>1175</v>
      </c>
      <c r="G175" t="s">
        <v>103</v>
      </c>
      <c r="H175" s="682">
        <v>108086.27529999999</v>
      </c>
      <c r="I175" s="682">
        <v>189150.98190000001</v>
      </c>
      <c r="J175" s="682">
        <v>143665.37640000001</v>
      </c>
      <c r="K175" s="682">
        <v>251414.4086</v>
      </c>
      <c r="L175" s="682">
        <v>176610.25640000001</v>
      </c>
      <c r="M175" s="682">
        <v>309067.94870000001</v>
      </c>
      <c r="N175" s="682">
        <v>221482.932</v>
      </c>
      <c r="O175" s="682">
        <v>387595.13099999999</v>
      </c>
      <c r="P175" s="682">
        <v>267491.21340000001</v>
      </c>
      <c r="Q175" s="682">
        <v>468109.62349999999</v>
      </c>
      <c r="R175" s="682">
        <v>295243.12190000003</v>
      </c>
      <c r="S175" s="682">
        <v>516675.4633</v>
      </c>
      <c r="T175" s="682">
        <v>321188.25959999999</v>
      </c>
      <c r="U175" s="682">
        <v>562079.45420000004</v>
      </c>
    </row>
    <row r="176" spans="1:21">
      <c r="A176" t="s">
        <v>1178</v>
      </c>
      <c r="B176">
        <v>11</v>
      </c>
      <c r="C176" t="s">
        <v>178</v>
      </c>
      <c r="D176" t="s">
        <v>179</v>
      </c>
      <c r="E176" t="s">
        <v>181</v>
      </c>
      <c r="F176" t="s">
        <v>1176</v>
      </c>
      <c r="G176" t="s">
        <v>104</v>
      </c>
      <c r="H176" s="682">
        <v>99936.201000000001</v>
      </c>
      <c r="I176" s="682">
        <v>174888.3518</v>
      </c>
      <c r="J176" s="682">
        <v>138060.7697</v>
      </c>
      <c r="K176" s="682">
        <v>241606.34700000001</v>
      </c>
      <c r="L176" s="682">
        <v>175132.87330000001</v>
      </c>
      <c r="M176" s="682">
        <v>306482.5282</v>
      </c>
      <c r="N176" s="682">
        <v>228753.58180000001</v>
      </c>
      <c r="O176" s="682">
        <v>400318.76809999999</v>
      </c>
      <c r="P176" s="682">
        <v>284954.80920000002</v>
      </c>
      <c r="Q176" s="682">
        <v>498670.91609999997</v>
      </c>
      <c r="R176" s="682">
        <v>320702.46240000002</v>
      </c>
      <c r="S176" s="682">
        <v>561229.30909999995</v>
      </c>
      <c r="T176" s="682">
        <v>355921.56939999998</v>
      </c>
      <c r="U176" s="682">
        <v>622862.74639999995</v>
      </c>
    </row>
    <row r="177" spans="1:21">
      <c r="A177" t="s">
        <v>1178</v>
      </c>
      <c r="B177">
        <v>11</v>
      </c>
      <c r="C177" t="s">
        <v>178</v>
      </c>
      <c r="D177" t="s">
        <v>179</v>
      </c>
      <c r="E177" t="s">
        <v>181</v>
      </c>
      <c r="F177" t="s">
        <v>1177</v>
      </c>
      <c r="G177" t="s">
        <v>101</v>
      </c>
      <c r="H177" s="682">
        <v>110836.7164</v>
      </c>
      <c r="I177" s="682">
        <v>177338.74890000001</v>
      </c>
      <c r="J177" s="682">
        <v>155171.40289999999</v>
      </c>
      <c r="K177" s="682">
        <v>248274.24840000001</v>
      </c>
      <c r="L177" s="682">
        <v>199506.0894</v>
      </c>
      <c r="M177" s="682">
        <v>319209.74780000001</v>
      </c>
      <c r="N177" s="682">
        <v>266008.11920000002</v>
      </c>
      <c r="O177" s="682">
        <v>425612.99719999998</v>
      </c>
      <c r="P177" s="682">
        <v>332510.14909999998</v>
      </c>
      <c r="Q177" s="682">
        <v>532016.24639999995</v>
      </c>
      <c r="R177" s="682">
        <v>376844.8357</v>
      </c>
      <c r="S177" s="682">
        <v>602951.74600000004</v>
      </c>
      <c r="T177" s="682">
        <v>421179.5221</v>
      </c>
      <c r="U177" s="682">
        <v>673887.24549999996</v>
      </c>
    </row>
    <row r="178" spans="1:21">
      <c r="A178" t="s">
        <v>1178</v>
      </c>
      <c r="B178">
        <v>11</v>
      </c>
      <c r="C178" t="s">
        <v>178</v>
      </c>
      <c r="D178" t="s">
        <v>179</v>
      </c>
      <c r="E178" t="s">
        <v>182</v>
      </c>
      <c r="F178" t="s">
        <v>1174</v>
      </c>
      <c r="G178" t="s">
        <v>84</v>
      </c>
      <c r="H178" s="682">
        <v>122578.93859999999</v>
      </c>
      <c r="I178" s="682">
        <v>214513.14249999999</v>
      </c>
      <c r="J178" s="682">
        <v>158982.71100000001</v>
      </c>
      <c r="K178" s="682">
        <v>278219.74410000001</v>
      </c>
      <c r="L178" s="682">
        <v>189872.27100000001</v>
      </c>
      <c r="M178" s="682">
        <v>332276.4742</v>
      </c>
      <c r="N178" s="682">
        <v>226258.64780000001</v>
      </c>
      <c r="O178" s="682">
        <v>395952.6335</v>
      </c>
      <c r="P178" s="682">
        <v>266846.30729999999</v>
      </c>
      <c r="Q178" s="682">
        <v>466981.03779999999</v>
      </c>
      <c r="R178" s="682">
        <v>292690.5453</v>
      </c>
      <c r="S178" s="682">
        <v>512208.45429999998</v>
      </c>
      <c r="T178" s="682">
        <v>316970.11780000001</v>
      </c>
      <c r="U178" s="682">
        <v>554697.70620000002</v>
      </c>
    </row>
    <row r="179" spans="1:21">
      <c r="A179" t="s">
        <v>1178</v>
      </c>
      <c r="B179">
        <v>11</v>
      </c>
      <c r="C179" t="s">
        <v>178</v>
      </c>
      <c r="D179" t="s">
        <v>179</v>
      </c>
      <c r="E179" t="s">
        <v>182</v>
      </c>
      <c r="F179" t="s">
        <v>1175</v>
      </c>
      <c r="G179" t="s">
        <v>103</v>
      </c>
      <c r="H179" s="682">
        <v>103567.4667</v>
      </c>
      <c r="I179" s="682">
        <v>181243.06659999999</v>
      </c>
      <c r="J179" s="682">
        <v>137468.14780000001</v>
      </c>
      <c r="K179" s="682">
        <v>240569.2586</v>
      </c>
      <c r="L179" s="682">
        <v>168774.258</v>
      </c>
      <c r="M179" s="682">
        <v>295354.95140000002</v>
      </c>
      <c r="N179" s="682">
        <v>211255.38699999999</v>
      </c>
      <c r="O179" s="682">
        <v>369696.92719999998</v>
      </c>
      <c r="P179" s="682">
        <v>254907.33499999999</v>
      </c>
      <c r="Q179" s="682">
        <v>446087.83620000002</v>
      </c>
      <c r="R179" s="682">
        <v>281277.0502</v>
      </c>
      <c r="S179" s="682">
        <v>492234.83789999998</v>
      </c>
      <c r="T179" s="682">
        <v>305902.22700000001</v>
      </c>
      <c r="U179" s="682">
        <v>535328.89740000002</v>
      </c>
    </row>
    <row r="180" spans="1:21">
      <c r="A180" t="s">
        <v>1178</v>
      </c>
      <c r="B180">
        <v>11</v>
      </c>
      <c r="C180" t="s">
        <v>178</v>
      </c>
      <c r="D180" t="s">
        <v>179</v>
      </c>
      <c r="E180" t="s">
        <v>182</v>
      </c>
      <c r="F180" t="s">
        <v>1176</v>
      </c>
      <c r="G180" t="s">
        <v>104</v>
      </c>
      <c r="H180" s="682">
        <v>96075.804499999998</v>
      </c>
      <c r="I180" s="682">
        <v>168132.65779999999</v>
      </c>
      <c r="J180" s="682">
        <v>132787.18179999999</v>
      </c>
      <c r="K180" s="682">
        <v>232377.56820000001</v>
      </c>
      <c r="L180" s="682">
        <v>168520.60490000001</v>
      </c>
      <c r="M180" s="682">
        <v>294911.05859999999</v>
      </c>
      <c r="N180" s="682">
        <v>220273.997</v>
      </c>
      <c r="O180" s="682">
        <v>385479.49469999998</v>
      </c>
      <c r="P180" s="682">
        <v>274425.21620000002</v>
      </c>
      <c r="Q180" s="682">
        <v>480244.12839999999</v>
      </c>
      <c r="R180" s="682">
        <v>308927.95529999997</v>
      </c>
      <c r="S180" s="682">
        <v>540623.92180000001</v>
      </c>
      <c r="T180" s="682">
        <v>342939.5674</v>
      </c>
      <c r="U180" s="682">
        <v>600144.24300000002</v>
      </c>
    </row>
    <row r="181" spans="1:21">
      <c r="A181" t="s">
        <v>1178</v>
      </c>
      <c r="B181">
        <v>11</v>
      </c>
      <c r="C181" t="s">
        <v>178</v>
      </c>
      <c r="D181" t="s">
        <v>179</v>
      </c>
      <c r="E181" t="s">
        <v>182</v>
      </c>
      <c r="F181" t="s">
        <v>1177</v>
      </c>
      <c r="G181" t="s">
        <v>101</v>
      </c>
      <c r="H181" s="682">
        <v>105702.6005</v>
      </c>
      <c r="I181" s="682">
        <v>169124.16329999999</v>
      </c>
      <c r="J181" s="682">
        <v>147983.64069999999</v>
      </c>
      <c r="K181" s="682">
        <v>236773.82870000001</v>
      </c>
      <c r="L181" s="682">
        <v>190264.68090000001</v>
      </c>
      <c r="M181" s="682">
        <v>304423.4939</v>
      </c>
      <c r="N181" s="682">
        <v>253686.24119999999</v>
      </c>
      <c r="O181" s="682">
        <v>405897.99200000003</v>
      </c>
      <c r="P181" s="682">
        <v>317107.8015</v>
      </c>
      <c r="Q181" s="682">
        <v>507372.49</v>
      </c>
      <c r="R181" s="682">
        <v>359388.84169999999</v>
      </c>
      <c r="S181" s="682">
        <v>575022.15529999998</v>
      </c>
      <c r="T181" s="682">
        <v>401669.88189999998</v>
      </c>
      <c r="U181" s="682">
        <v>642671.82070000004</v>
      </c>
    </row>
    <row r="182" spans="1:21">
      <c r="A182" t="s">
        <v>1178</v>
      </c>
      <c r="B182">
        <v>11</v>
      </c>
      <c r="C182" t="s">
        <v>178</v>
      </c>
      <c r="D182" t="s">
        <v>179</v>
      </c>
      <c r="E182" t="s">
        <v>183</v>
      </c>
      <c r="F182" t="s">
        <v>1174</v>
      </c>
      <c r="G182" t="s">
        <v>84</v>
      </c>
      <c r="H182" s="682">
        <v>124366.67080000001</v>
      </c>
      <c r="I182" s="682">
        <v>217641.674</v>
      </c>
      <c r="J182" s="682">
        <v>161350.57139999999</v>
      </c>
      <c r="K182" s="682">
        <v>282363.4999</v>
      </c>
      <c r="L182" s="682">
        <v>192743.13680000001</v>
      </c>
      <c r="M182" s="682">
        <v>337300.48930000002</v>
      </c>
      <c r="N182" s="682">
        <v>229739.40839999999</v>
      </c>
      <c r="O182" s="682">
        <v>402043.96460000001</v>
      </c>
      <c r="P182" s="682">
        <v>270993.73599999998</v>
      </c>
      <c r="Q182" s="682">
        <v>474239.0379</v>
      </c>
      <c r="R182" s="682">
        <v>297257.60489999998</v>
      </c>
      <c r="S182" s="682">
        <v>520200.80859999999</v>
      </c>
      <c r="T182" s="682">
        <v>321948.04499999998</v>
      </c>
      <c r="U182" s="682">
        <v>563409.07880000002</v>
      </c>
    </row>
    <row r="183" spans="1:21">
      <c r="A183" t="s">
        <v>1178</v>
      </c>
      <c r="B183">
        <v>11</v>
      </c>
      <c r="C183" t="s">
        <v>178</v>
      </c>
      <c r="D183" t="s">
        <v>179</v>
      </c>
      <c r="E183" t="s">
        <v>183</v>
      </c>
      <c r="F183" t="s">
        <v>1175</v>
      </c>
      <c r="G183" t="s">
        <v>103</v>
      </c>
      <c r="H183" s="682">
        <v>104811.9409</v>
      </c>
      <c r="I183" s="682">
        <v>183420.89660000001</v>
      </c>
      <c r="J183" s="682">
        <v>139221.3046</v>
      </c>
      <c r="K183" s="682">
        <v>243637.28289999999</v>
      </c>
      <c r="L183" s="682">
        <v>171042.3216</v>
      </c>
      <c r="M183" s="682">
        <v>299324.06280000001</v>
      </c>
      <c r="N183" s="682">
        <v>214307.4817</v>
      </c>
      <c r="O183" s="682">
        <v>375038.09299999999</v>
      </c>
      <c r="P183" s="682">
        <v>258713.64910000001</v>
      </c>
      <c r="Q183" s="682">
        <v>452748.88589999999</v>
      </c>
      <c r="R183" s="682">
        <v>285518.00890000002</v>
      </c>
      <c r="S183" s="682">
        <v>499656.51569999999</v>
      </c>
      <c r="T183" s="682">
        <v>310563.9278</v>
      </c>
      <c r="U183" s="682">
        <v>543486.87379999994</v>
      </c>
    </row>
    <row r="184" spans="1:21">
      <c r="A184" t="s">
        <v>1178</v>
      </c>
      <c r="B184">
        <v>11</v>
      </c>
      <c r="C184" t="s">
        <v>178</v>
      </c>
      <c r="D184" t="s">
        <v>179</v>
      </c>
      <c r="E184" t="s">
        <v>183</v>
      </c>
      <c r="F184" t="s">
        <v>1176</v>
      </c>
      <c r="G184" t="s">
        <v>104</v>
      </c>
      <c r="H184" s="682">
        <v>97061.678799999994</v>
      </c>
      <c r="I184" s="682">
        <v>169857.93780000001</v>
      </c>
      <c r="J184" s="682">
        <v>134118.29300000001</v>
      </c>
      <c r="K184" s="682">
        <v>234707.01259999999</v>
      </c>
      <c r="L184" s="682">
        <v>170169.01120000001</v>
      </c>
      <c r="M184" s="682">
        <v>297795.7696</v>
      </c>
      <c r="N184" s="682">
        <v>222345.58180000001</v>
      </c>
      <c r="O184" s="682">
        <v>389104.7683</v>
      </c>
      <c r="P184" s="682">
        <v>276988.48930000002</v>
      </c>
      <c r="Q184" s="682">
        <v>484729.85619999998</v>
      </c>
      <c r="R184" s="682">
        <v>311773.36109999998</v>
      </c>
      <c r="S184" s="682">
        <v>545603.38190000004</v>
      </c>
      <c r="T184" s="682">
        <v>346053.07370000001</v>
      </c>
      <c r="U184" s="682">
        <v>605592.87899999996</v>
      </c>
    </row>
    <row r="185" spans="1:21">
      <c r="A185" t="s">
        <v>1178</v>
      </c>
      <c r="B185">
        <v>11</v>
      </c>
      <c r="C185" t="s">
        <v>178</v>
      </c>
      <c r="D185" t="s">
        <v>179</v>
      </c>
      <c r="E185" t="s">
        <v>183</v>
      </c>
      <c r="F185" t="s">
        <v>1177</v>
      </c>
      <c r="G185" t="s">
        <v>101</v>
      </c>
      <c r="H185" s="682">
        <v>107238.23020000001</v>
      </c>
      <c r="I185" s="682">
        <v>171581.1709</v>
      </c>
      <c r="J185" s="682">
        <v>150133.52230000001</v>
      </c>
      <c r="K185" s="682">
        <v>240213.63920000001</v>
      </c>
      <c r="L185" s="682">
        <v>193028.8143</v>
      </c>
      <c r="M185" s="682">
        <v>308846.10749999998</v>
      </c>
      <c r="N185" s="682">
        <v>257371.7524</v>
      </c>
      <c r="O185" s="682">
        <v>411794.81</v>
      </c>
      <c r="P185" s="682">
        <v>321714.69050000003</v>
      </c>
      <c r="Q185" s="682">
        <v>514743.51250000001</v>
      </c>
      <c r="R185" s="682">
        <v>364609.98269999999</v>
      </c>
      <c r="S185" s="682">
        <v>583375.98089999997</v>
      </c>
      <c r="T185" s="682">
        <v>407505.27470000001</v>
      </c>
      <c r="U185" s="682">
        <v>652008.44920000003</v>
      </c>
    </row>
    <row r="186" spans="1:21">
      <c r="A186" t="s">
        <v>1178</v>
      </c>
      <c r="B186">
        <v>11</v>
      </c>
      <c r="C186" t="s">
        <v>178</v>
      </c>
      <c r="D186" t="s">
        <v>179</v>
      </c>
      <c r="E186" t="s">
        <v>184</v>
      </c>
      <c r="F186" t="s">
        <v>1174</v>
      </c>
      <c r="G186" t="s">
        <v>84</v>
      </c>
      <c r="H186" s="682">
        <v>127346.21279999999</v>
      </c>
      <c r="I186" s="682">
        <v>222855.8725</v>
      </c>
      <c r="J186" s="682">
        <v>165296.98980000001</v>
      </c>
      <c r="K186" s="682">
        <v>289269.73210000002</v>
      </c>
      <c r="L186" s="682">
        <v>197527.89420000001</v>
      </c>
      <c r="M186" s="682">
        <v>345673.81479999999</v>
      </c>
      <c r="N186" s="682">
        <v>235540.65299999999</v>
      </c>
      <c r="O186" s="682">
        <v>412196.14270000003</v>
      </c>
      <c r="P186" s="682">
        <v>277906.0895</v>
      </c>
      <c r="Q186" s="682">
        <v>486335.65669999999</v>
      </c>
      <c r="R186" s="682">
        <v>304869.3407</v>
      </c>
      <c r="S186" s="682">
        <v>533521.34609999997</v>
      </c>
      <c r="T186" s="682">
        <v>330244.55739999999</v>
      </c>
      <c r="U186" s="682">
        <v>577927.97549999994</v>
      </c>
    </row>
    <row r="187" spans="1:21">
      <c r="A187" t="s">
        <v>1178</v>
      </c>
      <c r="B187">
        <v>11</v>
      </c>
      <c r="C187" t="s">
        <v>178</v>
      </c>
      <c r="D187" t="s">
        <v>179</v>
      </c>
      <c r="E187" t="s">
        <v>184</v>
      </c>
      <c r="F187" t="s">
        <v>1175</v>
      </c>
      <c r="G187" t="s">
        <v>103</v>
      </c>
      <c r="H187" s="682">
        <v>106886.05650000001</v>
      </c>
      <c r="I187" s="682">
        <v>187050.59890000001</v>
      </c>
      <c r="J187" s="682">
        <v>142143.22080000001</v>
      </c>
      <c r="K187" s="682">
        <v>248750.63639999999</v>
      </c>
      <c r="L187" s="682">
        <v>174822.41260000001</v>
      </c>
      <c r="M187" s="682">
        <v>305939.22200000001</v>
      </c>
      <c r="N187" s="682">
        <v>219394.28599999999</v>
      </c>
      <c r="O187" s="682">
        <v>383940.00040000002</v>
      </c>
      <c r="P187" s="682">
        <v>265057.48070000001</v>
      </c>
      <c r="Q187" s="682">
        <v>463850.59120000002</v>
      </c>
      <c r="R187" s="682">
        <v>292586.24540000001</v>
      </c>
      <c r="S187" s="682">
        <v>512025.92950000003</v>
      </c>
      <c r="T187" s="682">
        <v>318333.3983</v>
      </c>
      <c r="U187" s="682">
        <v>557083.44700000004</v>
      </c>
    </row>
    <row r="188" spans="1:21">
      <c r="A188" t="s">
        <v>1178</v>
      </c>
      <c r="B188">
        <v>11</v>
      </c>
      <c r="C188" t="s">
        <v>178</v>
      </c>
      <c r="D188" t="s">
        <v>179</v>
      </c>
      <c r="E188" t="s">
        <v>184</v>
      </c>
      <c r="F188" t="s">
        <v>1176</v>
      </c>
      <c r="G188" t="s">
        <v>104</v>
      </c>
      <c r="H188" s="682">
        <v>98704.795899999997</v>
      </c>
      <c r="I188" s="682">
        <v>172733.39300000001</v>
      </c>
      <c r="J188" s="682">
        <v>136336.8026</v>
      </c>
      <c r="K188" s="682">
        <v>238589.40460000001</v>
      </c>
      <c r="L188" s="682">
        <v>172916.34419999999</v>
      </c>
      <c r="M188" s="682">
        <v>302603.60230000003</v>
      </c>
      <c r="N188" s="682">
        <v>225798.20970000001</v>
      </c>
      <c r="O188" s="682">
        <v>395146.86690000002</v>
      </c>
      <c r="P188" s="682">
        <v>281260.59409999999</v>
      </c>
      <c r="Q188" s="682">
        <v>492206.03960000002</v>
      </c>
      <c r="R188" s="682">
        <v>316515.68520000001</v>
      </c>
      <c r="S188" s="682">
        <v>553902.44909999997</v>
      </c>
      <c r="T188" s="682">
        <v>351242.23019999999</v>
      </c>
      <c r="U188" s="682">
        <v>614673.90280000004</v>
      </c>
    </row>
    <row r="189" spans="1:21">
      <c r="A189" t="s">
        <v>1178</v>
      </c>
      <c r="B189">
        <v>11</v>
      </c>
      <c r="C189" t="s">
        <v>178</v>
      </c>
      <c r="D189" t="s">
        <v>179</v>
      </c>
      <c r="E189" t="s">
        <v>184</v>
      </c>
      <c r="F189" t="s">
        <v>1177</v>
      </c>
      <c r="G189" t="s">
        <v>101</v>
      </c>
      <c r="H189" s="682">
        <v>109797.60279999999</v>
      </c>
      <c r="I189" s="682">
        <v>175676.16709999999</v>
      </c>
      <c r="J189" s="682">
        <v>153716.6439</v>
      </c>
      <c r="K189" s="682">
        <v>245946.63399999999</v>
      </c>
      <c r="L189" s="682">
        <v>197635.6851</v>
      </c>
      <c r="M189" s="682">
        <v>316217.10080000001</v>
      </c>
      <c r="N189" s="682">
        <v>263514.24670000002</v>
      </c>
      <c r="O189" s="682">
        <v>421622.80109999998</v>
      </c>
      <c r="P189" s="682">
        <v>329392.80849999998</v>
      </c>
      <c r="Q189" s="682">
        <v>527028.50139999995</v>
      </c>
      <c r="R189" s="682">
        <v>373311.84960000002</v>
      </c>
      <c r="S189" s="682">
        <v>597298.9682</v>
      </c>
      <c r="T189" s="682">
        <v>417230.89069999999</v>
      </c>
      <c r="U189" s="682">
        <v>667569.4351</v>
      </c>
    </row>
    <row r="190" spans="1:21">
      <c r="A190" t="s">
        <v>1178</v>
      </c>
      <c r="B190">
        <v>11</v>
      </c>
      <c r="C190" t="s">
        <v>178</v>
      </c>
      <c r="D190" t="s">
        <v>179</v>
      </c>
      <c r="E190" t="s">
        <v>136</v>
      </c>
      <c r="F190" t="s">
        <v>1174</v>
      </c>
      <c r="G190" t="s">
        <v>84</v>
      </c>
      <c r="H190" s="682">
        <v>129146.46610000001</v>
      </c>
      <c r="I190" s="682">
        <v>226006.31580000001</v>
      </c>
      <c r="J190" s="682">
        <v>167580.2231</v>
      </c>
      <c r="K190" s="682">
        <v>293265.39039999997</v>
      </c>
      <c r="L190" s="682">
        <v>200209.65979999999</v>
      </c>
      <c r="M190" s="682">
        <v>350366.90470000001</v>
      </c>
      <c r="N190" s="682">
        <v>238673.622</v>
      </c>
      <c r="O190" s="682">
        <v>417678.83840000001</v>
      </c>
      <c r="P190" s="682">
        <v>281556.68859999999</v>
      </c>
      <c r="Q190" s="682">
        <v>492724.20490000001</v>
      </c>
      <c r="R190" s="682">
        <v>308854.65539999999</v>
      </c>
      <c r="S190" s="682">
        <v>540495.64679999999</v>
      </c>
      <c r="T190" s="682">
        <v>334526.8493</v>
      </c>
      <c r="U190" s="682">
        <v>585421.98629999999</v>
      </c>
    </row>
    <row r="191" spans="1:21">
      <c r="A191" t="s">
        <v>1178</v>
      </c>
      <c r="B191">
        <v>11</v>
      </c>
      <c r="C191" t="s">
        <v>178</v>
      </c>
      <c r="D191" t="s">
        <v>179</v>
      </c>
      <c r="E191" t="s">
        <v>136</v>
      </c>
      <c r="F191" t="s">
        <v>1175</v>
      </c>
      <c r="G191" t="s">
        <v>103</v>
      </c>
      <c r="H191" s="682">
        <v>108686.3848</v>
      </c>
      <c r="I191" s="682">
        <v>190201.1734</v>
      </c>
      <c r="J191" s="682">
        <v>144426.4541</v>
      </c>
      <c r="K191" s="682">
        <v>252746.2948</v>
      </c>
      <c r="L191" s="682">
        <v>177504.1783</v>
      </c>
      <c r="M191" s="682">
        <v>310632.31199999998</v>
      </c>
      <c r="N191" s="682">
        <v>222527.255</v>
      </c>
      <c r="O191" s="682">
        <v>389422.69620000001</v>
      </c>
      <c r="P191" s="682">
        <v>268708.0797</v>
      </c>
      <c r="Q191" s="682">
        <v>470239.13949999999</v>
      </c>
      <c r="R191" s="682">
        <v>296571.5601</v>
      </c>
      <c r="S191" s="682">
        <v>519000.23019999999</v>
      </c>
      <c r="T191" s="682">
        <v>322615.69020000001</v>
      </c>
      <c r="U191" s="682">
        <v>564577.45790000004</v>
      </c>
    </row>
    <row r="192" spans="1:21">
      <c r="A192" t="s">
        <v>1178</v>
      </c>
      <c r="B192">
        <v>11</v>
      </c>
      <c r="C192" t="s">
        <v>178</v>
      </c>
      <c r="D192" t="s">
        <v>179</v>
      </c>
      <c r="E192" t="s">
        <v>136</v>
      </c>
      <c r="F192" t="s">
        <v>1176</v>
      </c>
      <c r="G192" t="s">
        <v>104</v>
      </c>
      <c r="H192" s="682">
        <v>100551.90360000001</v>
      </c>
      <c r="I192" s="682">
        <v>175965.83119999999</v>
      </c>
      <c r="J192" s="682">
        <v>138922.75330000001</v>
      </c>
      <c r="K192" s="682">
        <v>243114.81820000001</v>
      </c>
      <c r="L192" s="682">
        <v>176241.1378</v>
      </c>
      <c r="M192" s="682">
        <v>308421.99119999999</v>
      </c>
      <c r="N192" s="682">
        <v>230231.26790000001</v>
      </c>
      <c r="O192" s="682">
        <v>402904.71879999997</v>
      </c>
      <c r="P192" s="682">
        <v>286801.91680000001</v>
      </c>
      <c r="Q192" s="682">
        <v>501903.35440000001</v>
      </c>
      <c r="R192" s="682">
        <v>322795.85090000002</v>
      </c>
      <c r="S192" s="682">
        <v>564892.73919999995</v>
      </c>
      <c r="T192" s="682">
        <v>358261.239</v>
      </c>
      <c r="U192" s="682">
        <v>626957.16819999996</v>
      </c>
    </row>
    <row r="193" spans="1:21">
      <c r="A193" t="s">
        <v>1178</v>
      </c>
      <c r="B193">
        <v>11</v>
      </c>
      <c r="C193" t="s">
        <v>178</v>
      </c>
      <c r="D193" t="s">
        <v>179</v>
      </c>
      <c r="E193" t="s">
        <v>136</v>
      </c>
      <c r="F193" t="s">
        <v>1177</v>
      </c>
      <c r="G193" t="s">
        <v>101</v>
      </c>
      <c r="H193" s="682">
        <v>111356.27310000001</v>
      </c>
      <c r="I193" s="682">
        <v>178170.03969999999</v>
      </c>
      <c r="J193" s="682">
        <v>155898.7824</v>
      </c>
      <c r="K193" s="682">
        <v>249438.05549999999</v>
      </c>
      <c r="L193" s="682">
        <v>200441.2916</v>
      </c>
      <c r="M193" s="682">
        <v>320706.07130000001</v>
      </c>
      <c r="N193" s="682">
        <v>267255.05550000002</v>
      </c>
      <c r="O193" s="682">
        <v>427608.09519999998</v>
      </c>
      <c r="P193" s="682">
        <v>334068.81939999998</v>
      </c>
      <c r="Q193" s="682">
        <v>534510.11899999995</v>
      </c>
      <c r="R193" s="682">
        <v>378611.32860000001</v>
      </c>
      <c r="S193" s="682">
        <v>605778.1348</v>
      </c>
      <c r="T193" s="682">
        <v>423153.83789999998</v>
      </c>
      <c r="U193" s="682">
        <v>677046.1507</v>
      </c>
    </row>
    <row r="194" spans="1:21">
      <c r="A194" t="s">
        <v>1178</v>
      </c>
      <c r="B194">
        <v>11</v>
      </c>
      <c r="C194" t="s">
        <v>178</v>
      </c>
      <c r="D194" t="s">
        <v>179</v>
      </c>
      <c r="E194" t="s">
        <v>185</v>
      </c>
      <c r="F194" t="s">
        <v>1174</v>
      </c>
      <c r="G194" t="s">
        <v>84</v>
      </c>
      <c r="H194" s="682">
        <v>125562.6637</v>
      </c>
      <c r="I194" s="682">
        <v>219734.66149999999</v>
      </c>
      <c r="J194" s="682">
        <v>162900.93280000001</v>
      </c>
      <c r="K194" s="682">
        <v>285076.6324</v>
      </c>
      <c r="L194" s="682">
        <v>194594.01010000001</v>
      </c>
      <c r="M194" s="682">
        <v>340539.51770000003</v>
      </c>
      <c r="N194" s="682">
        <v>231943.98019999999</v>
      </c>
      <c r="O194" s="682">
        <v>405901.96549999999</v>
      </c>
      <c r="P194" s="682">
        <v>273593.07299999997</v>
      </c>
      <c r="Q194" s="682">
        <v>478787.87770000001</v>
      </c>
      <c r="R194" s="682">
        <v>300108.39030000003</v>
      </c>
      <c r="S194" s="682">
        <v>525189.68299999996</v>
      </c>
      <c r="T194" s="682">
        <v>325034.7782</v>
      </c>
      <c r="U194" s="682">
        <v>568810.86170000001</v>
      </c>
    </row>
    <row r="195" spans="1:21">
      <c r="A195" t="s">
        <v>1178</v>
      </c>
      <c r="B195">
        <v>11</v>
      </c>
      <c r="C195" t="s">
        <v>178</v>
      </c>
      <c r="D195" t="s">
        <v>179</v>
      </c>
      <c r="E195" t="s">
        <v>185</v>
      </c>
      <c r="F195" t="s">
        <v>1175</v>
      </c>
      <c r="G195" t="s">
        <v>103</v>
      </c>
      <c r="H195" s="682">
        <v>105826.8735</v>
      </c>
      <c r="I195" s="682">
        <v>185197.02859999999</v>
      </c>
      <c r="J195" s="682">
        <v>140566.76560000001</v>
      </c>
      <c r="K195" s="682">
        <v>245991.83979999999</v>
      </c>
      <c r="L195" s="682">
        <v>172692.2617</v>
      </c>
      <c r="M195" s="682">
        <v>302211.45799999998</v>
      </c>
      <c r="N195" s="682">
        <v>216369.16560000001</v>
      </c>
      <c r="O195" s="682">
        <v>378646.03970000002</v>
      </c>
      <c r="P195" s="682">
        <v>261199.28169999999</v>
      </c>
      <c r="Q195" s="682">
        <v>457098.74300000002</v>
      </c>
      <c r="R195" s="682">
        <v>288260.09450000001</v>
      </c>
      <c r="S195" s="682">
        <v>504455.1654</v>
      </c>
      <c r="T195" s="682">
        <v>313545.25260000001</v>
      </c>
      <c r="U195" s="682">
        <v>548704.19200000004</v>
      </c>
    </row>
    <row r="196" spans="1:21">
      <c r="A196" t="s">
        <v>1178</v>
      </c>
      <c r="B196">
        <v>11</v>
      </c>
      <c r="C196" t="s">
        <v>178</v>
      </c>
      <c r="D196" t="s">
        <v>179</v>
      </c>
      <c r="E196" t="s">
        <v>185</v>
      </c>
      <c r="F196" t="s">
        <v>1176</v>
      </c>
      <c r="G196" t="s">
        <v>104</v>
      </c>
      <c r="H196" s="682">
        <v>98006.004700000005</v>
      </c>
      <c r="I196" s="682">
        <v>171510.50829999999</v>
      </c>
      <c r="J196" s="682">
        <v>135423.97839999999</v>
      </c>
      <c r="K196" s="682">
        <v>236991.96230000001</v>
      </c>
      <c r="L196" s="682">
        <v>171826.74230000001</v>
      </c>
      <c r="M196" s="682">
        <v>300696.7991</v>
      </c>
      <c r="N196" s="682">
        <v>224513.7934</v>
      </c>
      <c r="O196" s="682">
        <v>392899.13860000001</v>
      </c>
      <c r="P196" s="682">
        <v>279690.01789999998</v>
      </c>
      <c r="Q196" s="682">
        <v>489457.53110000002</v>
      </c>
      <c r="R196" s="682">
        <v>314815.2145</v>
      </c>
      <c r="S196" s="682">
        <v>550926.62540000002</v>
      </c>
      <c r="T196" s="682">
        <v>349430.57459999999</v>
      </c>
      <c r="U196" s="682">
        <v>611503.50549999997</v>
      </c>
    </row>
    <row r="197" spans="1:21">
      <c r="A197" t="s">
        <v>1178</v>
      </c>
      <c r="B197">
        <v>11</v>
      </c>
      <c r="C197" t="s">
        <v>178</v>
      </c>
      <c r="D197" t="s">
        <v>179</v>
      </c>
      <c r="E197" t="s">
        <v>185</v>
      </c>
      <c r="F197" t="s">
        <v>1177</v>
      </c>
      <c r="G197" t="s">
        <v>101</v>
      </c>
      <c r="H197" s="682">
        <v>108269.6614</v>
      </c>
      <c r="I197" s="682">
        <v>173231.46100000001</v>
      </c>
      <c r="J197" s="682">
        <v>151577.52609999999</v>
      </c>
      <c r="K197" s="682">
        <v>242524.0454</v>
      </c>
      <c r="L197" s="682">
        <v>194885.39060000001</v>
      </c>
      <c r="M197" s="682">
        <v>311816.62969999999</v>
      </c>
      <c r="N197" s="682">
        <v>259847.1876</v>
      </c>
      <c r="O197" s="682">
        <v>415755.5062</v>
      </c>
      <c r="P197" s="682">
        <v>324808.98440000002</v>
      </c>
      <c r="Q197" s="682">
        <v>519694.38290000003</v>
      </c>
      <c r="R197" s="682">
        <v>368116.84909999999</v>
      </c>
      <c r="S197" s="682">
        <v>588986.96719999996</v>
      </c>
      <c r="T197" s="682">
        <v>411424.71360000002</v>
      </c>
      <c r="U197" s="682">
        <v>658279.55160000001</v>
      </c>
    </row>
    <row r="198" spans="1:21">
      <c r="A198" t="s">
        <v>1178</v>
      </c>
      <c r="B198">
        <v>11</v>
      </c>
      <c r="C198" t="s">
        <v>186</v>
      </c>
      <c r="D198" t="s">
        <v>187</v>
      </c>
      <c r="E198" t="s">
        <v>188</v>
      </c>
      <c r="F198" t="s">
        <v>1174</v>
      </c>
      <c r="G198" t="s">
        <v>84</v>
      </c>
      <c r="H198" s="682">
        <v>140506.3242</v>
      </c>
      <c r="I198" s="682">
        <v>245886.0673</v>
      </c>
      <c r="J198" s="682">
        <v>182322.77830000001</v>
      </c>
      <c r="K198" s="682">
        <v>319064.86190000002</v>
      </c>
      <c r="L198" s="682">
        <v>217824.49369999999</v>
      </c>
      <c r="M198" s="682">
        <v>381192.864</v>
      </c>
      <c r="N198" s="682">
        <v>259675.04449999999</v>
      </c>
      <c r="O198" s="682">
        <v>454431.32789999997</v>
      </c>
      <c r="P198" s="682">
        <v>306333.22379999998</v>
      </c>
      <c r="Q198" s="682">
        <v>536083.14159999997</v>
      </c>
      <c r="R198" s="682">
        <v>336034.10489999998</v>
      </c>
      <c r="S198" s="682">
        <v>588059.68350000004</v>
      </c>
      <c r="T198" s="682">
        <v>363966.78659999999</v>
      </c>
      <c r="U198" s="682">
        <v>636941.87650000001</v>
      </c>
    </row>
    <row r="199" spans="1:21">
      <c r="A199" t="s">
        <v>1178</v>
      </c>
      <c r="B199">
        <v>11</v>
      </c>
      <c r="C199" t="s">
        <v>186</v>
      </c>
      <c r="D199" t="s">
        <v>187</v>
      </c>
      <c r="E199" t="s">
        <v>188</v>
      </c>
      <c r="F199" t="s">
        <v>1175</v>
      </c>
      <c r="G199" t="s">
        <v>103</v>
      </c>
      <c r="H199" s="682">
        <v>118235.61289999999</v>
      </c>
      <c r="I199" s="682">
        <v>206912.32260000001</v>
      </c>
      <c r="J199" s="682">
        <v>157120.00279999999</v>
      </c>
      <c r="K199" s="682">
        <v>274960.0048</v>
      </c>
      <c r="L199" s="682">
        <v>193109.677</v>
      </c>
      <c r="M199" s="682">
        <v>337941.93479999999</v>
      </c>
      <c r="N199" s="682">
        <v>242099.79509999999</v>
      </c>
      <c r="O199" s="682">
        <v>423674.64150000003</v>
      </c>
      <c r="P199" s="682">
        <v>292347.56969999999</v>
      </c>
      <c r="Q199" s="682">
        <v>511608.24690000003</v>
      </c>
      <c r="R199" s="682">
        <v>322664.0098</v>
      </c>
      <c r="S199" s="682">
        <v>564662.01710000006</v>
      </c>
      <c r="T199" s="682">
        <v>351001.54239999998</v>
      </c>
      <c r="U199" s="682">
        <v>614252.69909999997</v>
      </c>
    </row>
    <row r="200" spans="1:21">
      <c r="A200" t="s">
        <v>1178</v>
      </c>
      <c r="B200">
        <v>11</v>
      </c>
      <c r="C200" t="s">
        <v>186</v>
      </c>
      <c r="D200" t="s">
        <v>187</v>
      </c>
      <c r="E200" t="s">
        <v>188</v>
      </c>
      <c r="F200" t="s">
        <v>1176</v>
      </c>
      <c r="G200" t="s">
        <v>104</v>
      </c>
      <c r="H200" s="682">
        <v>109379.47199999999</v>
      </c>
      <c r="I200" s="682">
        <v>191414.076</v>
      </c>
      <c r="J200" s="682">
        <v>151117.64000000001</v>
      </c>
      <c r="K200" s="682">
        <v>264455.8701</v>
      </c>
      <c r="L200" s="682">
        <v>191710.20439999999</v>
      </c>
      <c r="M200" s="682">
        <v>335492.85769999999</v>
      </c>
      <c r="N200" s="682">
        <v>250435.72390000001</v>
      </c>
      <c r="O200" s="682">
        <v>438262.51679999998</v>
      </c>
      <c r="P200" s="682">
        <v>311970.12680000003</v>
      </c>
      <c r="Q200" s="682">
        <v>545947.7219</v>
      </c>
      <c r="R200" s="682">
        <v>351121.03269999998</v>
      </c>
      <c r="S200" s="682">
        <v>614461.80720000004</v>
      </c>
      <c r="T200" s="682">
        <v>389696.61849999998</v>
      </c>
      <c r="U200" s="682">
        <v>681969.08239999996</v>
      </c>
    </row>
    <row r="201" spans="1:21">
      <c r="A201" t="s">
        <v>1178</v>
      </c>
      <c r="B201">
        <v>11</v>
      </c>
      <c r="C201" t="s">
        <v>186</v>
      </c>
      <c r="D201" t="s">
        <v>187</v>
      </c>
      <c r="E201" t="s">
        <v>188</v>
      </c>
      <c r="F201" t="s">
        <v>1177</v>
      </c>
      <c r="G201" t="s">
        <v>101</v>
      </c>
      <c r="H201" s="682">
        <v>121151.0416</v>
      </c>
      <c r="I201" s="682">
        <v>193841.66949999999</v>
      </c>
      <c r="J201" s="682">
        <v>169611.45819999999</v>
      </c>
      <c r="K201" s="682">
        <v>271378.33720000001</v>
      </c>
      <c r="L201" s="682">
        <v>218071.87479999999</v>
      </c>
      <c r="M201" s="682">
        <v>348915.0049</v>
      </c>
      <c r="N201" s="682">
        <v>290762.4999</v>
      </c>
      <c r="O201" s="682">
        <v>465220.00670000003</v>
      </c>
      <c r="P201" s="682">
        <v>363453.12479999999</v>
      </c>
      <c r="Q201" s="682">
        <v>581525.00840000005</v>
      </c>
      <c r="R201" s="682">
        <v>411913.54149999999</v>
      </c>
      <c r="S201" s="682">
        <v>659061.67610000004</v>
      </c>
      <c r="T201" s="682">
        <v>460373.95809999999</v>
      </c>
      <c r="U201" s="682">
        <v>736598.34400000004</v>
      </c>
    </row>
    <row r="202" spans="1:21">
      <c r="A202" t="s">
        <v>1178</v>
      </c>
      <c r="B202">
        <v>11</v>
      </c>
      <c r="C202" t="s">
        <v>186</v>
      </c>
      <c r="D202" t="s">
        <v>187</v>
      </c>
      <c r="E202" t="s">
        <v>189</v>
      </c>
      <c r="F202" t="s">
        <v>1174</v>
      </c>
      <c r="G202" t="s">
        <v>84</v>
      </c>
      <c r="H202" s="682">
        <v>135705.64170000001</v>
      </c>
      <c r="I202" s="682">
        <v>237484.87289999999</v>
      </c>
      <c r="J202" s="682">
        <v>176234.147</v>
      </c>
      <c r="K202" s="682">
        <v>308409.7573</v>
      </c>
      <c r="L202" s="682">
        <v>210673.1079</v>
      </c>
      <c r="M202" s="682">
        <v>368677.9387</v>
      </c>
      <c r="N202" s="682">
        <v>251320.44810000001</v>
      </c>
      <c r="O202" s="682">
        <v>439810.78409999999</v>
      </c>
      <c r="P202" s="682">
        <v>296598.27860000002</v>
      </c>
      <c r="Q202" s="682">
        <v>519046.98749999999</v>
      </c>
      <c r="R202" s="682">
        <v>325406.58319999999</v>
      </c>
      <c r="S202" s="682">
        <v>569461.52060000005</v>
      </c>
      <c r="T202" s="682">
        <v>352547.32449999999</v>
      </c>
      <c r="U202" s="682">
        <v>616957.81779999996</v>
      </c>
    </row>
    <row r="203" spans="1:21">
      <c r="A203" t="s">
        <v>1178</v>
      </c>
      <c r="B203">
        <v>11</v>
      </c>
      <c r="C203" t="s">
        <v>186</v>
      </c>
      <c r="D203" t="s">
        <v>187</v>
      </c>
      <c r="E203" t="s">
        <v>189</v>
      </c>
      <c r="F203" t="s">
        <v>1175</v>
      </c>
      <c r="G203" t="s">
        <v>103</v>
      </c>
      <c r="H203" s="682">
        <v>113434.7303</v>
      </c>
      <c r="I203" s="682">
        <v>198510.7781</v>
      </c>
      <c r="J203" s="682">
        <v>151031.37150000001</v>
      </c>
      <c r="K203" s="682">
        <v>264304.90010000003</v>
      </c>
      <c r="L203" s="682">
        <v>185958.29120000001</v>
      </c>
      <c r="M203" s="682">
        <v>325427.00959999999</v>
      </c>
      <c r="N203" s="682">
        <v>233745.19870000001</v>
      </c>
      <c r="O203" s="682">
        <v>409054.09769999998</v>
      </c>
      <c r="P203" s="682">
        <v>282612.62449999998</v>
      </c>
      <c r="Q203" s="682">
        <v>494572.09279999998</v>
      </c>
      <c r="R203" s="682">
        <v>312036.48810000002</v>
      </c>
      <c r="S203" s="682">
        <v>546063.85419999994</v>
      </c>
      <c r="T203" s="682">
        <v>339582.08020000003</v>
      </c>
      <c r="U203" s="682">
        <v>594268.64040000003</v>
      </c>
    </row>
    <row r="204" spans="1:21">
      <c r="A204" t="s">
        <v>1178</v>
      </c>
      <c r="B204">
        <v>11</v>
      </c>
      <c r="C204" t="s">
        <v>186</v>
      </c>
      <c r="D204" t="s">
        <v>187</v>
      </c>
      <c r="E204" t="s">
        <v>189</v>
      </c>
      <c r="F204" t="s">
        <v>1176</v>
      </c>
      <c r="G204" t="s">
        <v>104</v>
      </c>
      <c r="H204" s="682">
        <v>104453.84450000001</v>
      </c>
      <c r="I204" s="682">
        <v>182794.22779999999</v>
      </c>
      <c r="J204" s="682">
        <v>144221.76139999999</v>
      </c>
      <c r="K204" s="682">
        <v>252388.08249999999</v>
      </c>
      <c r="L204" s="682">
        <v>182844.07490000001</v>
      </c>
      <c r="M204" s="682">
        <v>319977.13099999999</v>
      </c>
      <c r="N204" s="682">
        <v>238614.21780000001</v>
      </c>
      <c r="O204" s="682">
        <v>417574.8811</v>
      </c>
      <c r="P204" s="682">
        <v>297193.24410000001</v>
      </c>
      <c r="Q204" s="682">
        <v>520088.17729999998</v>
      </c>
      <c r="R204" s="682">
        <v>334373.89909999998</v>
      </c>
      <c r="S204" s="682">
        <v>585154.32330000005</v>
      </c>
      <c r="T204" s="682">
        <v>370979.23379999999</v>
      </c>
      <c r="U204" s="682">
        <v>649213.65910000005</v>
      </c>
    </row>
    <row r="205" spans="1:21">
      <c r="A205" t="s">
        <v>1178</v>
      </c>
      <c r="B205">
        <v>11</v>
      </c>
      <c r="C205" t="s">
        <v>186</v>
      </c>
      <c r="D205" t="s">
        <v>187</v>
      </c>
      <c r="E205" t="s">
        <v>189</v>
      </c>
      <c r="F205" t="s">
        <v>1177</v>
      </c>
      <c r="G205" t="s">
        <v>101</v>
      </c>
      <c r="H205" s="682">
        <v>116994.58130000001</v>
      </c>
      <c r="I205" s="682">
        <v>187191.33290000001</v>
      </c>
      <c r="J205" s="682">
        <v>163792.41380000001</v>
      </c>
      <c r="K205" s="682">
        <v>262067.86600000001</v>
      </c>
      <c r="L205" s="682">
        <v>210590.24619999999</v>
      </c>
      <c r="M205" s="682">
        <v>336944.39899999998</v>
      </c>
      <c r="N205" s="682">
        <v>280786.9951</v>
      </c>
      <c r="O205" s="682">
        <v>449259.19870000001</v>
      </c>
      <c r="P205" s="682">
        <v>350983.7438</v>
      </c>
      <c r="Q205" s="682">
        <v>561573.99840000004</v>
      </c>
      <c r="R205" s="682">
        <v>397781.57630000002</v>
      </c>
      <c r="S205" s="682">
        <v>636450.53150000004</v>
      </c>
      <c r="T205" s="682">
        <v>444579.40879999998</v>
      </c>
      <c r="U205" s="682">
        <v>711327.06469999999</v>
      </c>
    </row>
    <row r="206" spans="1:21">
      <c r="A206" t="s">
        <v>1178</v>
      </c>
      <c r="B206">
        <v>11</v>
      </c>
      <c r="C206" t="s">
        <v>186</v>
      </c>
      <c r="D206" t="s">
        <v>187</v>
      </c>
      <c r="E206" t="s">
        <v>190</v>
      </c>
      <c r="F206" t="s">
        <v>1174</v>
      </c>
      <c r="G206" t="s">
        <v>84</v>
      </c>
      <c r="H206" s="682">
        <v>138710.247</v>
      </c>
      <c r="I206" s="682">
        <v>242742.93229999999</v>
      </c>
      <c r="J206" s="682">
        <v>180011.33910000001</v>
      </c>
      <c r="K206" s="682">
        <v>315019.84330000001</v>
      </c>
      <c r="L206" s="682">
        <v>215079.69839999999</v>
      </c>
      <c r="M206" s="682">
        <v>376389.47220000002</v>
      </c>
      <c r="N206" s="682">
        <v>256426.1496</v>
      </c>
      <c r="O206" s="682">
        <v>448745.76179999998</v>
      </c>
      <c r="P206" s="682">
        <v>302517.02039999998</v>
      </c>
      <c r="Q206" s="682">
        <v>529404.78559999994</v>
      </c>
      <c r="R206" s="682">
        <v>331854.8812</v>
      </c>
      <c r="S206" s="682">
        <v>580746.04220000003</v>
      </c>
      <c r="T206" s="682">
        <v>359452.62280000001</v>
      </c>
      <c r="U206" s="682">
        <v>629042.09</v>
      </c>
    </row>
    <row r="207" spans="1:21">
      <c r="A207" t="s">
        <v>1178</v>
      </c>
      <c r="B207">
        <v>11</v>
      </c>
      <c r="C207" t="s">
        <v>186</v>
      </c>
      <c r="D207" t="s">
        <v>187</v>
      </c>
      <c r="E207" t="s">
        <v>190</v>
      </c>
      <c r="F207" t="s">
        <v>1175</v>
      </c>
      <c r="G207" t="s">
        <v>103</v>
      </c>
      <c r="H207" s="682">
        <v>116620.57090000001</v>
      </c>
      <c r="I207" s="682">
        <v>204085.99909999999</v>
      </c>
      <c r="J207" s="682">
        <v>155013.46400000001</v>
      </c>
      <c r="K207" s="682">
        <v>271273.56180000002</v>
      </c>
      <c r="L207" s="682">
        <v>190565.815</v>
      </c>
      <c r="M207" s="682">
        <v>333490.17629999999</v>
      </c>
      <c r="N207" s="682">
        <v>238993.78829999999</v>
      </c>
      <c r="O207" s="682">
        <v>418239.12949999998</v>
      </c>
      <c r="P207" s="682">
        <v>288645.07069999998</v>
      </c>
      <c r="Q207" s="682">
        <v>505128.87359999999</v>
      </c>
      <c r="R207" s="682">
        <v>318593.48609999998</v>
      </c>
      <c r="S207" s="682">
        <v>557538.60060000001</v>
      </c>
      <c r="T207" s="682">
        <v>346592.78690000001</v>
      </c>
      <c r="U207" s="682">
        <v>606537.37730000005</v>
      </c>
    </row>
    <row r="208" spans="1:21">
      <c r="A208" t="s">
        <v>1178</v>
      </c>
      <c r="B208">
        <v>11</v>
      </c>
      <c r="C208" t="s">
        <v>186</v>
      </c>
      <c r="D208" t="s">
        <v>187</v>
      </c>
      <c r="E208" t="s">
        <v>190</v>
      </c>
      <c r="F208" t="s">
        <v>1176</v>
      </c>
      <c r="G208" t="s">
        <v>104</v>
      </c>
      <c r="H208" s="682">
        <v>107819.44349999999</v>
      </c>
      <c r="I208" s="682">
        <v>188684.02609999999</v>
      </c>
      <c r="J208" s="682">
        <v>148949.97099999999</v>
      </c>
      <c r="K208" s="682">
        <v>260662.44930000001</v>
      </c>
      <c r="L208" s="682">
        <v>188944.20869999999</v>
      </c>
      <c r="M208" s="682">
        <v>330652.3653</v>
      </c>
      <c r="N208" s="682">
        <v>246789.82620000001</v>
      </c>
      <c r="O208" s="682">
        <v>431882.19579999999</v>
      </c>
      <c r="P208" s="682">
        <v>307421.49070000002</v>
      </c>
      <c r="Q208" s="682">
        <v>537987.60869999998</v>
      </c>
      <c r="R208" s="682">
        <v>345985.79070000001</v>
      </c>
      <c r="S208" s="682">
        <v>605475.13379999995</v>
      </c>
      <c r="T208" s="682">
        <v>383979.44799999997</v>
      </c>
      <c r="U208" s="682">
        <v>671964.03399999999</v>
      </c>
    </row>
    <row r="209" spans="1:21">
      <c r="A209" t="s">
        <v>1178</v>
      </c>
      <c r="B209">
        <v>11</v>
      </c>
      <c r="C209" t="s">
        <v>186</v>
      </c>
      <c r="D209" t="s">
        <v>187</v>
      </c>
      <c r="E209" t="s">
        <v>190</v>
      </c>
      <c r="F209" t="s">
        <v>1177</v>
      </c>
      <c r="G209" t="s">
        <v>101</v>
      </c>
      <c r="H209" s="682">
        <v>119600.05349999999</v>
      </c>
      <c r="I209" s="682">
        <v>191360.08850000001</v>
      </c>
      <c r="J209" s="682">
        <v>167440.07500000001</v>
      </c>
      <c r="K209" s="682">
        <v>267904.12390000001</v>
      </c>
      <c r="L209" s="682">
        <v>215280.09640000001</v>
      </c>
      <c r="M209" s="682">
        <v>344448.1593</v>
      </c>
      <c r="N209" s="682">
        <v>287040.12849999999</v>
      </c>
      <c r="O209" s="682">
        <v>459264.21240000002</v>
      </c>
      <c r="P209" s="682">
        <v>358800.1606</v>
      </c>
      <c r="Q209" s="682">
        <v>574080.26560000004</v>
      </c>
      <c r="R209" s="682">
        <v>406640.18209999998</v>
      </c>
      <c r="S209" s="682">
        <v>650624.30090000003</v>
      </c>
      <c r="T209" s="682">
        <v>454480.2034</v>
      </c>
      <c r="U209" s="682">
        <v>727168.33629999997</v>
      </c>
    </row>
    <row r="210" spans="1:21">
      <c r="A210" t="s">
        <v>1178</v>
      </c>
      <c r="B210">
        <v>11</v>
      </c>
      <c r="C210" t="s">
        <v>186</v>
      </c>
      <c r="D210" t="s">
        <v>187</v>
      </c>
      <c r="E210" t="s">
        <v>191</v>
      </c>
      <c r="F210" t="s">
        <v>1174</v>
      </c>
      <c r="G210" t="s">
        <v>84</v>
      </c>
      <c r="H210" s="682">
        <v>121962.15360000001</v>
      </c>
      <c r="I210" s="682">
        <v>213433.76869999999</v>
      </c>
      <c r="J210" s="682">
        <v>158334.46170000001</v>
      </c>
      <c r="K210" s="682">
        <v>277085.30790000001</v>
      </c>
      <c r="L210" s="682">
        <v>189230.47339999999</v>
      </c>
      <c r="M210" s="682">
        <v>331153.3285</v>
      </c>
      <c r="N210" s="682">
        <v>225678.03599999999</v>
      </c>
      <c r="O210" s="682">
        <v>394936.56300000002</v>
      </c>
      <c r="P210" s="682">
        <v>266291.8677</v>
      </c>
      <c r="Q210" s="682">
        <v>466010.76850000001</v>
      </c>
      <c r="R210" s="682">
        <v>292137.75300000003</v>
      </c>
      <c r="S210" s="682">
        <v>511241.06770000001</v>
      </c>
      <c r="T210" s="682">
        <v>316470.18579999998</v>
      </c>
      <c r="U210" s="682">
        <v>553822.82519999996</v>
      </c>
    </row>
    <row r="211" spans="1:21">
      <c r="A211" t="s">
        <v>1178</v>
      </c>
      <c r="B211">
        <v>11</v>
      </c>
      <c r="C211" t="s">
        <v>186</v>
      </c>
      <c r="D211" t="s">
        <v>187</v>
      </c>
      <c r="E211" t="s">
        <v>191</v>
      </c>
      <c r="F211" t="s">
        <v>1175</v>
      </c>
      <c r="G211" t="s">
        <v>103</v>
      </c>
      <c r="H211" s="682">
        <v>102226.21339999999</v>
      </c>
      <c r="I211" s="682">
        <v>178895.87340000001</v>
      </c>
      <c r="J211" s="682">
        <v>136000.29440000001</v>
      </c>
      <c r="K211" s="682">
        <v>238000.51519999999</v>
      </c>
      <c r="L211" s="682">
        <v>167328.72500000001</v>
      </c>
      <c r="M211" s="682">
        <v>292825.26870000002</v>
      </c>
      <c r="N211" s="682">
        <v>210103.2213</v>
      </c>
      <c r="O211" s="682">
        <v>367680.6373</v>
      </c>
      <c r="P211" s="682">
        <v>253898.07639999999</v>
      </c>
      <c r="Q211" s="682">
        <v>444321.63380000001</v>
      </c>
      <c r="R211" s="682">
        <v>280289.4572</v>
      </c>
      <c r="S211" s="682">
        <v>490506.55009999999</v>
      </c>
      <c r="T211" s="682">
        <v>304980.66029999999</v>
      </c>
      <c r="U211" s="682">
        <v>533716.15540000005</v>
      </c>
    </row>
    <row r="212" spans="1:21">
      <c r="A212" t="s">
        <v>1178</v>
      </c>
      <c r="B212">
        <v>11</v>
      </c>
      <c r="C212" t="s">
        <v>186</v>
      </c>
      <c r="D212" t="s">
        <v>187</v>
      </c>
      <c r="E212" t="s">
        <v>191</v>
      </c>
      <c r="F212" t="s">
        <v>1176</v>
      </c>
      <c r="G212" t="s">
        <v>104</v>
      </c>
      <c r="H212" s="682">
        <v>94311.785900000003</v>
      </c>
      <c r="I212" s="682">
        <v>165045.62530000001</v>
      </c>
      <c r="J212" s="682">
        <v>130252.0721</v>
      </c>
      <c r="K212" s="682">
        <v>227941.12609999999</v>
      </c>
      <c r="L212" s="682">
        <v>165177.14850000001</v>
      </c>
      <c r="M212" s="682">
        <v>289060.0098</v>
      </c>
      <c r="N212" s="682">
        <v>215647.66829999999</v>
      </c>
      <c r="O212" s="682">
        <v>377383.41950000002</v>
      </c>
      <c r="P212" s="682">
        <v>268607.36139999999</v>
      </c>
      <c r="Q212" s="682">
        <v>470062.8824</v>
      </c>
      <c r="R212" s="682">
        <v>302254.87050000002</v>
      </c>
      <c r="S212" s="682">
        <v>528946.02339999995</v>
      </c>
      <c r="T212" s="682">
        <v>335392.54300000001</v>
      </c>
      <c r="U212" s="682">
        <v>586936.95030000003</v>
      </c>
    </row>
    <row r="213" spans="1:21">
      <c r="A213" t="s">
        <v>1178</v>
      </c>
      <c r="B213">
        <v>11</v>
      </c>
      <c r="C213" t="s">
        <v>186</v>
      </c>
      <c r="D213" t="s">
        <v>187</v>
      </c>
      <c r="E213" t="s">
        <v>191</v>
      </c>
      <c r="F213" t="s">
        <v>1177</v>
      </c>
      <c r="G213" t="s">
        <v>101</v>
      </c>
      <c r="H213" s="682">
        <v>105152.3178</v>
      </c>
      <c r="I213" s="682">
        <v>168243.71100000001</v>
      </c>
      <c r="J213" s="682">
        <v>147213.24489999999</v>
      </c>
      <c r="K213" s="682">
        <v>235541.19529999999</v>
      </c>
      <c r="L213" s="682">
        <v>189274.17189999999</v>
      </c>
      <c r="M213" s="682">
        <v>302838.67969999998</v>
      </c>
      <c r="N213" s="682">
        <v>252365.56270000001</v>
      </c>
      <c r="O213" s="682">
        <v>403784.90620000003</v>
      </c>
      <c r="P213" s="682">
        <v>315456.9534</v>
      </c>
      <c r="Q213" s="682">
        <v>504731.13280000002</v>
      </c>
      <c r="R213" s="682">
        <v>357517.88040000002</v>
      </c>
      <c r="S213" s="682">
        <v>572028.61719999998</v>
      </c>
      <c r="T213" s="682">
        <v>399578.8076</v>
      </c>
      <c r="U213" s="682">
        <v>639326.10160000005</v>
      </c>
    </row>
    <row r="214" spans="1:21">
      <c r="A214" t="s">
        <v>1178</v>
      </c>
      <c r="B214">
        <v>11</v>
      </c>
      <c r="C214" t="s">
        <v>186</v>
      </c>
      <c r="D214" t="s">
        <v>187</v>
      </c>
      <c r="E214" t="s">
        <v>192</v>
      </c>
      <c r="F214" t="s">
        <v>1174</v>
      </c>
      <c r="G214" t="s">
        <v>84</v>
      </c>
      <c r="H214" s="682">
        <v>136909.99369999999</v>
      </c>
      <c r="I214" s="682">
        <v>239592.489</v>
      </c>
      <c r="J214" s="682">
        <v>177728.10569999999</v>
      </c>
      <c r="K214" s="682">
        <v>311024.185</v>
      </c>
      <c r="L214" s="682">
        <v>212397.9327</v>
      </c>
      <c r="M214" s="682">
        <v>371696.3823</v>
      </c>
      <c r="N214" s="682">
        <v>253293.18059999999</v>
      </c>
      <c r="O214" s="682">
        <v>443263.0661</v>
      </c>
      <c r="P214" s="682">
        <v>298866.42139999999</v>
      </c>
      <c r="Q214" s="682">
        <v>523016.23739999998</v>
      </c>
      <c r="R214" s="682">
        <v>327869.56650000002</v>
      </c>
      <c r="S214" s="682">
        <v>573771.7415</v>
      </c>
      <c r="T214" s="682">
        <v>355170.3309</v>
      </c>
      <c r="U214" s="682">
        <v>621548.07909999997</v>
      </c>
    </row>
    <row r="215" spans="1:21">
      <c r="A215" t="s">
        <v>1178</v>
      </c>
      <c r="B215">
        <v>11</v>
      </c>
      <c r="C215" t="s">
        <v>186</v>
      </c>
      <c r="D215" t="s">
        <v>187</v>
      </c>
      <c r="E215" t="s">
        <v>192</v>
      </c>
      <c r="F215" t="s">
        <v>1175</v>
      </c>
      <c r="G215" t="s">
        <v>103</v>
      </c>
      <c r="H215" s="682">
        <v>114820.2427</v>
      </c>
      <c r="I215" s="682">
        <v>200935.4247</v>
      </c>
      <c r="J215" s="682">
        <v>152730.23069999999</v>
      </c>
      <c r="K215" s="682">
        <v>267277.90350000001</v>
      </c>
      <c r="L215" s="682">
        <v>187884.04930000001</v>
      </c>
      <c r="M215" s="682">
        <v>328797.08630000002</v>
      </c>
      <c r="N215" s="682">
        <v>235860.8193</v>
      </c>
      <c r="O215" s="682">
        <v>412756.4338</v>
      </c>
      <c r="P215" s="682">
        <v>284994.47169999999</v>
      </c>
      <c r="Q215" s="682">
        <v>498740.32530000003</v>
      </c>
      <c r="R215" s="682">
        <v>314608.17139999999</v>
      </c>
      <c r="S215" s="682">
        <v>550564.29989999998</v>
      </c>
      <c r="T215" s="682">
        <v>342310.4951</v>
      </c>
      <c r="U215" s="682">
        <v>599043.36640000006</v>
      </c>
    </row>
    <row r="216" spans="1:21">
      <c r="A216" t="s">
        <v>1178</v>
      </c>
      <c r="B216">
        <v>11</v>
      </c>
      <c r="C216" t="s">
        <v>186</v>
      </c>
      <c r="D216" t="s">
        <v>187</v>
      </c>
      <c r="E216" t="s">
        <v>192</v>
      </c>
      <c r="F216" t="s">
        <v>1176</v>
      </c>
      <c r="G216" t="s">
        <v>104</v>
      </c>
      <c r="H216" s="682">
        <v>105972.33590000001</v>
      </c>
      <c r="I216" s="682">
        <v>185451.58790000001</v>
      </c>
      <c r="J216" s="682">
        <v>146364.02050000001</v>
      </c>
      <c r="K216" s="682">
        <v>256137.03580000001</v>
      </c>
      <c r="L216" s="682">
        <v>185619.41510000001</v>
      </c>
      <c r="M216" s="682">
        <v>324833.97639999999</v>
      </c>
      <c r="N216" s="682">
        <v>242356.76800000001</v>
      </c>
      <c r="O216" s="682">
        <v>424124.34399999998</v>
      </c>
      <c r="P216" s="682">
        <v>301880.1679</v>
      </c>
      <c r="Q216" s="682">
        <v>528290.29390000005</v>
      </c>
      <c r="R216" s="682">
        <v>339705.625</v>
      </c>
      <c r="S216" s="682">
        <v>594484.84380000003</v>
      </c>
      <c r="T216" s="682">
        <v>376960.43920000002</v>
      </c>
      <c r="U216" s="682">
        <v>659680.76859999995</v>
      </c>
    </row>
    <row r="217" spans="1:21">
      <c r="A217" t="s">
        <v>1178</v>
      </c>
      <c r="B217">
        <v>11</v>
      </c>
      <c r="C217" t="s">
        <v>186</v>
      </c>
      <c r="D217" t="s">
        <v>187</v>
      </c>
      <c r="E217" t="s">
        <v>192</v>
      </c>
      <c r="F217" t="s">
        <v>1177</v>
      </c>
      <c r="G217" t="s">
        <v>101</v>
      </c>
      <c r="H217" s="682">
        <v>118041.3832</v>
      </c>
      <c r="I217" s="682">
        <v>188866.21599999999</v>
      </c>
      <c r="J217" s="682">
        <v>165257.93650000001</v>
      </c>
      <c r="K217" s="682">
        <v>264412.7023</v>
      </c>
      <c r="L217" s="682">
        <v>212474.48989999999</v>
      </c>
      <c r="M217" s="682">
        <v>339959.1887</v>
      </c>
      <c r="N217" s="682">
        <v>283299.3198</v>
      </c>
      <c r="O217" s="682">
        <v>453278.91840000002</v>
      </c>
      <c r="P217" s="682">
        <v>354124.14970000001</v>
      </c>
      <c r="Q217" s="682">
        <v>566598.64800000004</v>
      </c>
      <c r="R217" s="682">
        <v>401340.70299999998</v>
      </c>
      <c r="S217" s="682">
        <v>642145.13430000003</v>
      </c>
      <c r="T217" s="682">
        <v>448557.25630000001</v>
      </c>
      <c r="U217" s="682">
        <v>717691.62080000003</v>
      </c>
    </row>
    <row r="218" spans="1:21">
      <c r="A218" t="s">
        <v>1178</v>
      </c>
      <c r="B218">
        <v>11</v>
      </c>
      <c r="C218" t="s">
        <v>186</v>
      </c>
      <c r="D218" t="s">
        <v>187</v>
      </c>
      <c r="E218" t="s">
        <v>193</v>
      </c>
      <c r="F218" t="s">
        <v>1174</v>
      </c>
      <c r="G218" t="s">
        <v>84</v>
      </c>
      <c r="H218" s="682">
        <v>128554.7337</v>
      </c>
      <c r="I218" s="682">
        <v>224970.78409999999</v>
      </c>
      <c r="J218" s="682">
        <v>166762.7335</v>
      </c>
      <c r="K218" s="682">
        <v>291834.78360000002</v>
      </c>
      <c r="L218" s="682">
        <v>199189.67879999999</v>
      </c>
      <c r="M218" s="682">
        <v>348581.93780000001</v>
      </c>
      <c r="N218" s="682">
        <v>237397.44709999999</v>
      </c>
      <c r="O218" s="682">
        <v>415445.53240000003</v>
      </c>
      <c r="P218" s="682">
        <v>280008.61349999998</v>
      </c>
      <c r="Q218" s="682">
        <v>490015.0735</v>
      </c>
      <c r="R218" s="682">
        <v>307138.39929999999</v>
      </c>
      <c r="S218" s="682">
        <v>537492.19869999995</v>
      </c>
      <c r="T218" s="682">
        <v>332635.67499999999</v>
      </c>
      <c r="U218" s="682">
        <v>582112.43130000005</v>
      </c>
    </row>
    <row r="219" spans="1:21">
      <c r="A219" t="s">
        <v>1178</v>
      </c>
      <c r="B219">
        <v>11</v>
      </c>
      <c r="C219" t="s">
        <v>186</v>
      </c>
      <c r="D219" t="s">
        <v>187</v>
      </c>
      <c r="E219" t="s">
        <v>193</v>
      </c>
      <c r="F219" t="s">
        <v>1175</v>
      </c>
      <c r="G219" t="s">
        <v>103</v>
      </c>
      <c r="H219" s="682">
        <v>108456.84789999999</v>
      </c>
      <c r="I219" s="682">
        <v>189799.484</v>
      </c>
      <c r="J219" s="682">
        <v>144018.7654</v>
      </c>
      <c r="K219" s="682">
        <v>252032.8394</v>
      </c>
      <c r="L219" s="682">
        <v>176886.0638</v>
      </c>
      <c r="M219" s="682">
        <v>309550.6116</v>
      </c>
      <c r="N219" s="682">
        <v>221536.85630000001</v>
      </c>
      <c r="O219" s="682">
        <v>387689.49849999999</v>
      </c>
      <c r="P219" s="682">
        <v>267387.41340000002</v>
      </c>
      <c r="Q219" s="682">
        <v>467927.97340000002</v>
      </c>
      <c r="R219" s="682">
        <v>295072.70370000001</v>
      </c>
      <c r="S219" s="682">
        <v>516377.2316</v>
      </c>
      <c r="T219" s="682">
        <v>320935.33260000002</v>
      </c>
      <c r="U219" s="682">
        <v>561636.83219999995</v>
      </c>
    </row>
    <row r="220" spans="1:21">
      <c r="A220" t="s">
        <v>1178</v>
      </c>
      <c r="B220">
        <v>11</v>
      </c>
      <c r="C220" t="s">
        <v>186</v>
      </c>
      <c r="D220" t="s">
        <v>187</v>
      </c>
      <c r="E220" t="s">
        <v>193</v>
      </c>
      <c r="F220" t="s">
        <v>1176</v>
      </c>
      <c r="G220" t="s">
        <v>104</v>
      </c>
      <c r="H220" s="682">
        <v>100510.35920000001</v>
      </c>
      <c r="I220" s="682">
        <v>175893.1286</v>
      </c>
      <c r="J220" s="682">
        <v>138897.33290000001</v>
      </c>
      <c r="K220" s="682">
        <v>243070.33259999999</v>
      </c>
      <c r="L220" s="682">
        <v>176250.46919999999</v>
      </c>
      <c r="M220" s="682">
        <v>308438.3211</v>
      </c>
      <c r="N220" s="682">
        <v>230327.90280000001</v>
      </c>
      <c r="O220" s="682">
        <v>403073.82990000001</v>
      </c>
      <c r="P220" s="682">
        <v>286940.1825</v>
      </c>
      <c r="Q220" s="682">
        <v>502145.31929999997</v>
      </c>
      <c r="R220" s="682">
        <v>322992.30989999999</v>
      </c>
      <c r="S220" s="682">
        <v>565236.54229999997</v>
      </c>
      <c r="T220" s="682">
        <v>358525.24599999998</v>
      </c>
      <c r="U220" s="682">
        <v>627419.18039999995</v>
      </c>
    </row>
    <row r="221" spans="1:21">
      <c r="A221" t="s">
        <v>1178</v>
      </c>
      <c r="B221">
        <v>11</v>
      </c>
      <c r="C221" t="s">
        <v>186</v>
      </c>
      <c r="D221" t="s">
        <v>187</v>
      </c>
      <c r="E221" t="s">
        <v>193</v>
      </c>
      <c r="F221" t="s">
        <v>1177</v>
      </c>
      <c r="G221" t="s">
        <v>101</v>
      </c>
      <c r="H221" s="682">
        <v>110852.0808</v>
      </c>
      <c r="I221" s="682">
        <v>177363.33199999999</v>
      </c>
      <c r="J221" s="682">
        <v>155192.91320000001</v>
      </c>
      <c r="K221" s="682">
        <v>248308.6648</v>
      </c>
      <c r="L221" s="682">
        <v>199533.74549999999</v>
      </c>
      <c r="M221" s="682">
        <v>319253.9975</v>
      </c>
      <c r="N221" s="682">
        <v>266044.99400000001</v>
      </c>
      <c r="O221" s="682">
        <v>425671.99680000002</v>
      </c>
      <c r="P221" s="682">
        <v>332556.24249999999</v>
      </c>
      <c r="Q221" s="682">
        <v>532089.99600000004</v>
      </c>
      <c r="R221" s="682">
        <v>376897.0748</v>
      </c>
      <c r="S221" s="682">
        <v>603035.32869999995</v>
      </c>
      <c r="T221" s="682">
        <v>421237.90720000002</v>
      </c>
      <c r="U221" s="682">
        <v>673980.66150000005</v>
      </c>
    </row>
    <row r="222" spans="1:21">
      <c r="A222" t="s">
        <v>1178</v>
      </c>
      <c r="B222">
        <v>11</v>
      </c>
      <c r="C222" t="s">
        <v>186</v>
      </c>
      <c r="D222" t="s">
        <v>187</v>
      </c>
      <c r="E222" t="s">
        <v>194</v>
      </c>
      <c r="F222" t="s">
        <v>1174</v>
      </c>
      <c r="G222" t="s">
        <v>84</v>
      </c>
      <c r="H222" s="682">
        <v>124958.4032</v>
      </c>
      <c r="I222" s="682">
        <v>218677.20559999999</v>
      </c>
      <c r="J222" s="682">
        <v>162168.06099999999</v>
      </c>
      <c r="K222" s="682">
        <v>283794.1067</v>
      </c>
      <c r="L222" s="682">
        <v>193763.11780000001</v>
      </c>
      <c r="M222" s="682">
        <v>339085.45620000002</v>
      </c>
      <c r="N222" s="682">
        <v>231015.58319999999</v>
      </c>
      <c r="O222" s="682">
        <v>404277.27059999999</v>
      </c>
      <c r="P222" s="682">
        <v>272541.81109999999</v>
      </c>
      <c r="Q222" s="682">
        <v>476948.16930000001</v>
      </c>
      <c r="R222" s="682">
        <v>298973.86099999998</v>
      </c>
      <c r="S222" s="682">
        <v>523204.25670000003</v>
      </c>
      <c r="T222" s="682">
        <v>323839.2193</v>
      </c>
      <c r="U222" s="682">
        <v>566718.63379999995</v>
      </c>
    </row>
    <row r="223" spans="1:21">
      <c r="A223" t="s">
        <v>1178</v>
      </c>
      <c r="B223">
        <v>11</v>
      </c>
      <c r="C223" t="s">
        <v>186</v>
      </c>
      <c r="D223" t="s">
        <v>187</v>
      </c>
      <c r="E223" t="s">
        <v>194</v>
      </c>
      <c r="F223" t="s">
        <v>1175</v>
      </c>
      <c r="G223" t="s">
        <v>103</v>
      </c>
      <c r="H223" s="682">
        <v>105041.4777</v>
      </c>
      <c r="I223" s="682">
        <v>183822.58609999999</v>
      </c>
      <c r="J223" s="682">
        <v>139628.9933</v>
      </c>
      <c r="K223" s="682">
        <v>244350.73819999999</v>
      </c>
      <c r="L223" s="682">
        <v>171660.43609999999</v>
      </c>
      <c r="M223" s="682">
        <v>300405.76319999999</v>
      </c>
      <c r="N223" s="682">
        <v>215297.88039999999</v>
      </c>
      <c r="O223" s="682">
        <v>376771.29070000001</v>
      </c>
      <c r="P223" s="682">
        <v>260034.31539999999</v>
      </c>
      <c r="Q223" s="682">
        <v>455060.05190000002</v>
      </c>
      <c r="R223" s="682">
        <v>287016.8653</v>
      </c>
      <c r="S223" s="682">
        <v>502279.51429999998</v>
      </c>
      <c r="T223" s="682">
        <v>312244.28539999999</v>
      </c>
      <c r="U223" s="682">
        <v>546427.49950000003</v>
      </c>
    </row>
    <row r="224" spans="1:21">
      <c r="A224" t="s">
        <v>1178</v>
      </c>
      <c r="B224">
        <v>11</v>
      </c>
      <c r="C224" t="s">
        <v>186</v>
      </c>
      <c r="D224" t="s">
        <v>187</v>
      </c>
      <c r="E224" t="s">
        <v>194</v>
      </c>
      <c r="F224" t="s">
        <v>1176</v>
      </c>
      <c r="G224" t="s">
        <v>104</v>
      </c>
      <c r="H224" s="682">
        <v>97103.223100000003</v>
      </c>
      <c r="I224" s="682">
        <v>169930.64050000001</v>
      </c>
      <c r="J224" s="682">
        <v>134143.7133</v>
      </c>
      <c r="K224" s="682">
        <v>234751.49830000001</v>
      </c>
      <c r="L224" s="682">
        <v>170159.67980000001</v>
      </c>
      <c r="M224" s="682">
        <v>297779.43979999999</v>
      </c>
      <c r="N224" s="682">
        <v>222248.94699999999</v>
      </c>
      <c r="O224" s="682">
        <v>388935.65710000001</v>
      </c>
      <c r="P224" s="682">
        <v>276850.22360000003</v>
      </c>
      <c r="Q224" s="682">
        <v>484487.89130000002</v>
      </c>
      <c r="R224" s="682">
        <v>311576.90210000001</v>
      </c>
      <c r="S224" s="682">
        <v>545259.57869999995</v>
      </c>
      <c r="T224" s="682">
        <v>345789.06660000002</v>
      </c>
      <c r="U224" s="682">
        <v>605130.86659999995</v>
      </c>
    </row>
    <row r="225" spans="1:21">
      <c r="A225" t="s">
        <v>1178</v>
      </c>
      <c r="B225">
        <v>11</v>
      </c>
      <c r="C225" t="s">
        <v>186</v>
      </c>
      <c r="D225" t="s">
        <v>187</v>
      </c>
      <c r="E225" t="s">
        <v>194</v>
      </c>
      <c r="F225" t="s">
        <v>1177</v>
      </c>
      <c r="G225" t="s">
        <v>101</v>
      </c>
      <c r="H225" s="682">
        <v>107742.4225</v>
      </c>
      <c r="I225" s="682">
        <v>172387.87849999999</v>
      </c>
      <c r="J225" s="682">
        <v>150839.39139999999</v>
      </c>
      <c r="K225" s="682">
        <v>241343.02989999999</v>
      </c>
      <c r="L225" s="682">
        <v>193936.36040000001</v>
      </c>
      <c r="M225" s="682">
        <v>310298.1814</v>
      </c>
      <c r="N225" s="682">
        <v>258581.81390000001</v>
      </c>
      <c r="O225" s="682">
        <v>413730.90840000001</v>
      </c>
      <c r="P225" s="682">
        <v>323227.26740000001</v>
      </c>
      <c r="Q225" s="682">
        <v>517163.63559999998</v>
      </c>
      <c r="R225" s="682">
        <v>366324.23639999999</v>
      </c>
      <c r="S225" s="682">
        <v>586118.78689999995</v>
      </c>
      <c r="T225" s="682">
        <v>409421.20539999998</v>
      </c>
      <c r="U225" s="682">
        <v>655073.93839999998</v>
      </c>
    </row>
    <row r="226" spans="1:21">
      <c r="A226" t="s">
        <v>1178</v>
      </c>
      <c r="B226">
        <v>11</v>
      </c>
      <c r="C226" t="s">
        <v>186</v>
      </c>
      <c r="D226" t="s">
        <v>187</v>
      </c>
      <c r="E226" t="s">
        <v>195</v>
      </c>
      <c r="F226" t="s">
        <v>1174</v>
      </c>
      <c r="G226" t="s">
        <v>84</v>
      </c>
      <c r="H226" s="682">
        <v>127350.38890000001</v>
      </c>
      <c r="I226" s="682">
        <v>222863.18049999999</v>
      </c>
      <c r="J226" s="682">
        <v>165268.78390000001</v>
      </c>
      <c r="K226" s="682">
        <v>289220.37170000002</v>
      </c>
      <c r="L226" s="682">
        <v>197464.8645</v>
      </c>
      <c r="M226" s="682">
        <v>345563.51299999998</v>
      </c>
      <c r="N226" s="682">
        <v>235424.72700000001</v>
      </c>
      <c r="O226" s="682">
        <v>411993.27230000001</v>
      </c>
      <c r="P226" s="682">
        <v>277740.4852</v>
      </c>
      <c r="Q226" s="682">
        <v>486045.84899999999</v>
      </c>
      <c r="R226" s="682">
        <v>304675.43170000002</v>
      </c>
      <c r="S226" s="682">
        <v>533182.00549999997</v>
      </c>
      <c r="T226" s="682">
        <v>330012.68550000002</v>
      </c>
      <c r="U226" s="682">
        <v>577522.1997</v>
      </c>
    </row>
    <row r="227" spans="1:21">
      <c r="A227" t="s">
        <v>1178</v>
      </c>
      <c r="B227">
        <v>11</v>
      </c>
      <c r="C227" t="s">
        <v>186</v>
      </c>
      <c r="D227" t="s">
        <v>187</v>
      </c>
      <c r="E227" t="s">
        <v>195</v>
      </c>
      <c r="F227" t="s">
        <v>1175</v>
      </c>
      <c r="G227" t="s">
        <v>103</v>
      </c>
      <c r="H227" s="682">
        <v>107071.3429</v>
      </c>
      <c r="I227" s="682">
        <v>187374.85</v>
      </c>
      <c r="J227" s="682">
        <v>142319.91529999999</v>
      </c>
      <c r="K227" s="682">
        <v>249059.85190000001</v>
      </c>
      <c r="L227" s="682">
        <v>174960.31630000001</v>
      </c>
      <c r="M227" s="682">
        <v>306180.55349999998</v>
      </c>
      <c r="N227" s="682">
        <v>219421.2481</v>
      </c>
      <c r="O227" s="682">
        <v>383987.18420000002</v>
      </c>
      <c r="P227" s="682">
        <v>265005.5808</v>
      </c>
      <c r="Q227" s="682">
        <v>463759.76630000002</v>
      </c>
      <c r="R227" s="682">
        <v>292501.03639999998</v>
      </c>
      <c r="S227" s="682">
        <v>511876.81359999999</v>
      </c>
      <c r="T227" s="682">
        <v>318206.93489999999</v>
      </c>
      <c r="U227" s="682">
        <v>556862.13600000006</v>
      </c>
    </row>
    <row r="228" spans="1:21">
      <c r="A228" t="s">
        <v>1178</v>
      </c>
      <c r="B228">
        <v>11</v>
      </c>
      <c r="C228" t="s">
        <v>186</v>
      </c>
      <c r="D228" t="s">
        <v>187</v>
      </c>
      <c r="E228" t="s">
        <v>195</v>
      </c>
      <c r="F228" t="s">
        <v>1176</v>
      </c>
      <c r="G228" t="s">
        <v>104</v>
      </c>
      <c r="H228" s="682">
        <v>98991.875100000005</v>
      </c>
      <c r="I228" s="682">
        <v>173235.78140000001</v>
      </c>
      <c r="J228" s="682">
        <v>136755.08429999999</v>
      </c>
      <c r="K228" s="682">
        <v>239321.39739999999</v>
      </c>
      <c r="L228" s="682">
        <v>173475.1421</v>
      </c>
      <c r="M228" s="682">
        <v>303581.4987</v>
      </c>
      <c r="N228" s="682">
        <v>226585.3702</v>
      </c>
      <c r="O228" s="682">
        <v>396524.39779999998</v>
      </c>
      <c r="P228" s="682">
        <v>282253.2807</v>
      </c>
      <c r="Q228" s="682">
        <v>493943.24119999999</v>
      </c>
      <c r="R228" s="682">
        <v>317660.609</v>
      </c>
      <c r="S228" s="682">
        <v>555906.06570000004</v>
      </c>
      <c r="T228" s="682">
        <v>352544.06849999999</v>
      </c>
      <c r="U228" s="682">
        <v>616952.11979999999</v>
      </c>
    </row>
    <row r="229" spans="1:21">
      <c r="A229" t="s">
        <v>1178</v>
      </c>
      <c r="B229">
        <v>11</v>
      </c>
      <c r="C229" t="s">
        <v>186</v>
      </c>
      <c r="D229" t="s">
        <v>187</v>
      </c>
      <c r="E229" t="s">
        <v>195</v>
      </c>
      <c r="F229" t="s">
        <v>1177</v>
      </c>
      <c r="G229" t="s">
        <v>101</v>
      </c>
      <c r="H229" s="682">
        <v>109805.28509999999</v>
      </c>
      <c r="I229" s="682">
        <v>175688.45869999999</v>
      </c>
      <c r="J229" s="682">
        <v>153727.39910000001</v>
      </c>
      <c r="K229" s="682">
        <v>245963.84220000001</v>
      </c>
      <c r="L229" s="682">
        <v>197649.51310000001</v>
      </c>
      <c r="M229" s="682">
        <v>316239.22560000001</v>
      </c>
      <c r="N229" s="682">
        <v>263532.68410000001</v>
      </c>
      <c r="O229" s="682">
        <v>421652.30089999997</v>
      </c>
      <c r="P229" s="682">
        <v>329415.85519999999</v>
      </c>
      <c r="Q229" s="682">
        <v>527065.37620000006</v>
      </c>
      <c r="R229" s="682">
        <v>373337.96919999999</v>
      </c>
      <c r="S229" s="682">
        <v>597340.75959999999</v>
      </c>
      <c r="T229" s="682">
        <v>417260.08319999999</v>
      </c>
      <c r="U229" s="682">
        <v>667616.14320000005</v>
      </c>
    </row>
    <row r="230" spans="1:21">
      <c r="A230" t="s">
        <v>1175</v>
      </c>
      <c r="B230">
        <v>3</v>
      </c>
      <c r="C230" t="s">
        <v>196</v>
      </c>
      <c r="D230" t="s">
        <v>197</v>
      </c>
      <c r="E230" t="s">
        <v>196</v>
      </c>
      <c r="F230" t="s">
        <v>1174</v>
      </c>
      <c r="G230" t="s">
        <v>84</v>
      </c>
      <c r="H230" s="682">
        <v>140310.34</v>
      </c>
      <c r="I230" s="682">
        <v>245543.09510000001</v>
      </c>
      <c r="J230" s="682">
        <v>182535.51560000001</v>
      </c>
      <c r="K230" s="682">
        <v>319437.15240000002</v>
      </c>
      <c r="L230" s="682">
        <v>218486.06969999999</v>
      </c>
      <c r="M230" s="682">
        <v>382350.62209999998</v>
      </c>
      <c r="N230" s="682">
        <v>261030.25450000001</v>
      </c>
      <c r="O230" s="682">
        <v>456802.94530000002</v>
      </c>
      <c r="P230" s="682">
        <v>308332.64990000002</v>
      </c>
      <c r="Q230" s="682">
        <v>539582.1372</v>
      </c>
      <c r="R230" s="682">
        <v>338397.51500000001</v>
      </c>
      <c r="S230" s="682">
        <v>592195.65119999996</v>
      </c>
      <c r="T230" s="682">
        <v>366830.0724</v>
      </c>
      <c r="U230" s="682">
        <v>641952.62679999997</v>
      </c>
    </row>
    <row r="231" spans="1:21">
      <c r="A231" t="s">
        <v>1175</v>
      </c>
      <c r="B231">
        <v>3</v>
      </c>
      <c r="C231" t="s">
        <v>196</v>
      </c>
      <c r="D231" t="s">
        <v>197</v>
      </c>
      <c r="E231" t="s">
        <v>196</v>
      </c>
      <c r="F231" t="s">
        <v>1175</v>
      </c>
      <c r="G231" t="s">
        <v>103</v>
      </c>
      <c r="H231" s="682">
        <v>115545.8723</v>
      </c>
      <c r="I231" s="682">
        <v>202205.27650000001</v>
      </c>
      <c r="J231" s="682">
        <v>154511.41740000001</v>
      </c>
      <c r="K231" s="682">
        <v>270394.9804</v>
      </c>
      <c r="L231" s="682">
        <v>191004.55480000001</v>
      </c>
      <c r="M231" s="682">
        <v>334257.97100000002</v>
      </c>
      <c r="N231" s="682">
        <v>241487.54509999999</v>
      </c>
      <c r="O231" s="682">
        <v>422603.20409999997</v>
      </c>
      <c r="P231" s="682">
        <v>292781.37280000001</v>
      </c>
      <c r="Q231" s="682">
        <v>512367.40230000002</v>
      </c>
      <c r="R231" s="682">
        <v>323530.70569999999</v>
      </c>
      <c r="S231" s="682">
        <v>566178.73490000004</v>
      </c>
      <c r="T231" s="682">
        <v>352413.435</v>
      </c>
      <c r="U231" s="682">
        <v>616723.51119999995</v>
      </c>
    </row>
    <row r="232" spans="1:21">
      <c r="A232" t="s">
        <v>1175</v>
      </c>
      <c r="B232">
        <v>3</v>
      </c>
      <c r="C232" t="s">
        <v>196</v>
      </c>
      <c r="D232" t="s">
        <v>197</v>
      </c>
      <c r="E232" t="s">
        <v>196</v>
      </c>
      <c r="F232" t="s">
        <v>1176</v>
      </c>
      <c r="G232" t="s">
        <v>104</v>
      </c>
      <c r="H232" s="682">
        <v>105284.524</v>
      </c>
      <c r="I232" s="682">
        <v>184247.91690000001</v>
      </c>
      <c r="J232" s="682">
        <v>145159.29810000001</v>
      </c>
      <c r="K232" s="682">
        <v>254028.77179999999</v>
      </c>
      <c r="L232" s="682">
        <v>183760.2242</v>
      </c>
      <c r="M232" s="682">
        <v>321580.39230000001</v>
      </c>
      <c r="N232" s="682">
        <v>239256.11259999999</v>
      </c>
      <c r="O232" s="682">
        <v>418698.1972</v>
      </c>
      <c r="P232" s="682">
        <v>297875.3248</v>
      </c>
      <c r="Q232" s="682">
        <v>521281.81849999999</v>
      </c>
      <c r="R232" s="682">
        <v>334873.20600000001</v>
      </c>
      <c r="S232" s="682">
        <v>586028.11060000001</v>
      </c>
      <c r="T232" s="682">
        <v>371231.36290000001</v>
      </c>
      <c r="U232" s="682">
        <v>649654.88509999996</v>
      </c>
    </row>
    <row r="233" spans="1:21">
      <c r="A233" t="s">
        <v>1175</v>
      </c>
      <c r="B233">
        <v>3</v>
      </c>
      <c r="C233" t="s">
        <v>196</v>
      </c>
      <c r="D233" t="s">
        <v>197</v>
      </c>
      <c r="E233" t="s">
        <v>196</v>
      </c>
      <c r="F233" t="s">
        <v>1177</v>
      </c>
      <c r="G233" t="s">
        <v>101</v>
      </c>
      <c r="H233" s="682">
        <v>120925.36320000001</v>
      </c>
      <c r="I233" s="682">
        <v>193480.584</v>
      </c>
      <c r="J233" s="682">
        <v>169295.50839999999</v>
      </c>
      <c r="K233" s="682">
        <v>270872.8175</v>
      </c>
      <c r="L233" s="682">
        <v>217665.6537</v>
      </c>
      <c r="M233" s="682">
        <v>348265.05109999998</v>
      </c>
      <c r="N233" s="682">
        <v>290220.87160000001</v>
      </c>
      <c r="O233" s="682">
        <v>464353.40149999998</v>
      </c>
      <c r="P233" s="682">
        <v>362776.0895</v>
      </c>
      <c r="Q233" s="682">
        <v>580441.75190000003</v>
      </c>
      <c r="R233" s="682">
        <v>411146.23479999998</v>
      </c>
      <c r="S233" s="682">
        <v>657833.98540000001</v>
      </c>
      <c r="T233" s="682">
        <v>459516.38</v>
      </c>
      <c r="U233" s="682">
        <v>735226.21900000004</v>
      </c>
    </row>
    <row r="234" spans="1:21">
      <c r="A234" t="s">
        <v>1175</v>
      </c>
      <c r="B234">
        <v>3</v>
      </c>
      <c r="C234" t="s">
        <v>198</v>
      </c>
      <c r="D234" t="s">
        <v>199</v>
      </c>
      <c r="E234" t="s">
        <v>200</v>
      </c>
      <c r="F234" t="s">
        <v>1174</v>
      </c>
      <c r="G234" t="s">
        <v>84</v>
      </c>
      <c r="H234" s="682">
        <v>152828.80119999999</v>
      </c>
      <c r="I234" s="682">
        <v>267450.402</v>
      </c>
      <c r="J234" s="682">
        <v>198340.32689999999</v>
      </c>
      <c r="K234" s="682">
        <v>347095.5723</v>
      </c>
      <c r="L234" s="682">
        <v>236985.1684</v>
      </c>
      <c r="M234" s="682">
        <v>414724.04479999997</v>
      </c>
      <c r="N234" s="682">
        <v>282550.7108</v>
      </c>
      <c r="O234" s="682">
        <v>494463.7438</v>
      </c>
      <c r="P234" s="682">
        <v>333342.9754</v>
      </c>
      <c r="Q234" s="682">
        <v>583350.20700000005</v>
      </c>
      <c r="R234" s="682">
        <v>365672.72440000001</v>
      </c>
      <c r="S234" s="682">
        <v>639927.26769999997</v>
      </c>
      <c r="T234" s="682">
        <v>396087.12880000001</v>
      </c>
      <c r="U234" s="682">
        <v>693152.47549999994</v>
      </c>
    </row>
    <row r="235" spans="1:21">
      <c r="A235" t="s">
        <v>1175</v>
      </c>
      <c r="B235">
        <v>3</v>
      </c>
      <c r="C235" t="s">
        <v>198</v>
      </c>
      <c r="D235" t="s">
        <v>199</v>
      </c>
      <c r="E235" t="s">
        <v>200</v>
      </c>
      <c r="F235" t="s">
        <v>1175</v>
      </c>
      <c r="G235" t="s">
        <v>103</v>
      </c>
      <c r="H235" s="682">
        <v>128454.9382</v>
      </c>
      <c r="I235" s="682">
        <v>224796.14189999999</v>
      </c>
      <c r="J235" s="682">
        <v>170757.5527</v>
      </c>
      <c r="K235" s="682">
        <v>298825.71720000001</v>
      </c>
      <c r="L235" s="682">
        <v>209936.43290000001</v>
      </c>
      <c r="M235" s="682">
        <v>367388.75750000001</v>
      </c>
      <c r="N235" s="682">
        <v>263315.76030000002</v>
      </c>
      <c r="O235" s="682">
        <v>460802.58059999999</v>
      </c>
      <c r="P235" s="682">
        <v>318036.60009999998</v>
      </c>
      <c r="Q235" s="682">
        <v>556564.05020000006</v>
      </c>
      <c r="R235" s="682">
        <v>351040.0379</v>
      </c>
      <c r="S235" s="682">
        <v>614320.06629999995</v>
      </c>
      <c r="T235" s="682">
        <v>381897.52480000001</v>
      </c>
      <c r="U235" s="682">
        <v>668320.66850000003</v>
      </c>
    </row>
    <row r="236" spans="1:21">
      <c r="A236" t="s">
        <v>1175</v>
      </c>
      <c r="B236">
        <v>3</v>
      </c>
      <c r="C236" t="s">
        <v>198</v>
      </c>
      <c r="D236" t="s">
        <v>199</v>
      </c>
      <c r="E236" t="s">
        <v>200</v>
      </c>
      <c r="F236" t="s">
        <v>1176</v>
      </c>
      <c r="G236" t="s">
        <v>104</v>
      </c>
      <c r="H236" s="682">
        <v>118737.89230000001</v>
      </c>
      <c r="I236" s="682">
        <v>207791.31169999999</v>
      </c>
      <c r="J236" s="682">
        <v>164029.27429999999</v>
      </c>
      <c r="K236" s="682">
        <v>287051.23009999999</v>
      </c>
      <c r="L236" s="682">
        <v>208066.86869999999</v>
      </c>
      <c r="M236" s="682">
        <v>364117.02010000002</v>
      </c>
      <c r="N236" s="682">
        <v>271755.64150000003</v>
      </c>
      <c r="O236" s="682">
        <v>475572.3726</v>
      </c>
      <c r="P236" s="682">
        <v>338518.55190000002</v>
      </c>
      <c r="Q236" s="682">
        <v>592407.46569999994</v>
      </c>
      <c r="R236" s="682">
        <v>380978.34620000003</v>
      </c>
      <c r="S236" s="682">
        <v>666712.10589999997</v>
      </c>
      <c r="T236" s="682">
        <v>422808.49050000001</v>
      </c>
      <c r="U236" s="682">
        <v>739914.85849999997</v>
      </c>
    </row>
    <row r="237" spans="1:21">
      <c r="A237" t="s">
        <v>1175</v>
      </c>
      <c r="B237">
        <v>3</v>
      </c>
      <c r="C237" t="s">
        <v>198</v>
      </c>
      <c r="D237" t="s">
        <v>199</v>
      </c>
      <c r="E237" t="s">
        <v>200</v>
      </c>
      <c r="F237" t="s">
        <v>1177</v>
      </c>
      <c r="G237" t="s">
        <v>101</v>
      </c>
      <c r="H237" s="682">
        <v>131772.68229999999</v>
      </c>
      <c r="I237" s="682">
        <v>210836.2948</v>
      </c>
      <c r="J237" s="682">
        <v>184481.75520000001</v>
      </c>
      <c r="K237" s="682">
        <v>295170.81270000001</v>
      </c>
      <c r="L237" s="682">
        <v>237190.82810000001</v>
      </c>
      <c r="M237" s="682">
        <v>379505.33059999999</v>
      </c>
      <c r="N237" s="682">
        <v>316254.4374</v>
      </c>
      <c r="O237" s="682">
        <v>506007.10739999998</v>
      </c>
      <c r="P237" s="682">
        <v>395318.04680000001</v>
      </c>
      <c r="Q237" s="682">
        <v>632508.88430000003</v>
      </c>
      <c r="R237" s="682">
        <v>448027.11969999998</v>
      </c>
      <c r="S237" s="682">
        <v>716843.40209999995</v>
      </c>
      <c r="T237" s="682">
        <v>500736.19260000001</v>
      </c>
      <c r="U237" s="682">
        <v>801177.92009999999</v>
      </c>
    </row>
    <row r="238" spans="1:21">
      <c r="A238" t="s">
        <v>1175</v>
      </c>
      <c r="B238">
        <v>3</v>
      </c>
      <c r="C238" t="s">
        <v>198</v>
      </c>
      <c r="D238" t="s">
        <v>199</v>
      </c>
      <c r="E238" t="s">
        <v>201</v>
      </c>
      <c r="F238" t="s">
        <v>1174</v>
      </c>
      <c r="G238" t="s">
        <v>84</v>
      </c>
      <c r="H238" s="682">
        <v>144010.9736</v>
      </c>
      <c r="I238" s="682">
        <v>252019.20389999999</v>
      </c>
      <c r="J238" s="682">
        <v>186796.01869999999</v>
      </c>
      <c r="K238" s="682">
        <v>326893.03279999999</v>
      </c>
      <c r="L238" s="682">
        <v>223103.82680000001</v>
      </c>
      <c r="M238" s="682">
        <v>390431.69679999998</v>
      </c>
      <c r="N238" s="682">
        <v>265878.4031</v>
      </c>
      <c r="O238" s="682">
        <v>465287.20539999998</v>
      </c>
      <c r="P238" s="682">
        <v>313587.33179999999</v>
      </c>
      <c r="Q238" s="682">
        <v>548777.83050000004</v>
      </c>
      <c r="R238" s="682">
        <v>343964.42859999998</v>
      </c>
      <c r="S238" s="682">
        <v>601937.74990000005</v>
      </c>
      <c r="T238" s="682">
        <v>372507.95689999999</v>
      </c>
      <c r="U238" s="682">
        <v>651888.92460000003</v>
      </c>
    </row>
    <row r="239" spans="1:21">
      <c r="A239" t="s">
        <v>1175</v>
      </c>
      <c r="B239">
        <v>3</v>
      </c>
      <c r="C239" t="s">
        <v>198</v>
      </c>
      <c r="D239" t="s">
        <v>199</v>
      </c>
      <c r="E239" t="s">
        <v>201</v>
      </c>
      <c r="F239" t="s">
        <v>1175</v>
      </c>
      <c r="G239" t="s">
        <v>103</v>
      </c>
      <c r="H239" s="682">
        <v>121587.16220000001</v>
      </c>
      <c r="I239" s="682">
        <v>212777.53390000001</v>
      </c>
      <c r="J239" s="682">
        <v>161419.86689999999</v>
      </c>
      <c r="K239" s="682">
        <v>282484.7671</v>
      </c>
      <c r="L239" s="682">
        <v>198218.99059999999</v>
      </c>
      <c r="M239" s="682">
        <v>346883.23349999997</v>
      </c>
      <c r="N239" s="682">
        <v>248182.24909999999</v>
      </c>
      <c r="O239" s="682">
        <v>434318.93589999998</v>
      </c>
      <c r="P239" s="682">
        <v>299505.46679999999</v>
      </c>
      <c r="Q239" s="682">
        <v>524134.56670000002</v>
      </c>
      <c r="R239" s="682">
        <v>330502.35729999997</v>
      </c>
      <c r="S239" s="682">
        <v>578379.12509999995</v>
      </c>
      <c r="T239" s="682">
        <v>359453.52149999997</v>
      </c>
      <c r="U239" s="682">
        <v>629043.66260000004</v>
      </c>
    </row>
    <row r="240" spans="1:21">
      <c r="A240" t="s">
        <v>1175</v>
      </c>
      <c r="B240">
        <v>3</v>
      </c>
      <c r="C240" t="s">
        <v>198</v>
      </c>
      <c r="D240" t="s">
        <v>199</v>
      </c>
      <c r="E240" t="s">
        <v>201</v>
      </c>
      <c r="F240" t="s">
        <v>1176</v>
      </c>
      <c r="G240" t="s">
        <v>104</v>
      </c>
      <c r="H240" s="682">
        <v>112736.0491</v>
      </c>
      <c r="I240" s="682">
        <v>197288.08590000001</v>
      </c>
      <c r="J240" s="682">
        <v>155802.9957</v>
      </c>
      <c r="K240" s="682">
        <v>272655.24249999999</v>
      </c>
      <c r="L240" s="682">
        <v>197716.4578</v>
      </c>
      <c r="M240" s="682">
        <v>346003.80109999998</v>
      </c>
      <c r="N240" s="682">
        <v>258408.4417</v>
      </c>
      <c r="O240" s="682">
        <v>452214.77299999999</v>
      </c>
      <c r="P240" s="682">
        <v>321928.63219999999</v>
      </c>
      <c r="Q240" s="682">
        <v>563375.10629999998</v>
      </c>
      <c r="R240" s="682">
        <v>362390.5183</v>
      </c>
      <c r="S240" s="682">
        <v>634183.40689999994</v>
      </c>
      <c r="T240" s="682">
        <v>402273.12640000001</v>
      </c>
      <c r="U240" s="682">
        <v>703977.97120000003</v>
      </c>
    </row>
    <row r="241" spans="1:21">
      <c r="A241" t="s">
        <v>1175</v>
      </c>
      <c r="B241">
        <v>3</v>
      </c>
      <c r="C241" t="s">
        <v>198</v>
      </c>
      <c r="D241" t="s">
        <v>199</v>
      </c>
      <c r="E241" t="s">
        <v>201</v>
      </c>
      <c r="F241" t="s">
        <v>1177</v>
      </c>
      <c r="G241" t="s">
        <v>101</v>
      </c>
      <c r="H241" s="682">
        <v>124181.94749999999</v>
      </c>
      <c r="I241" s="682">
        <v>198691.11919999999</v>
      </c>
      <c r="J241" s="682">
        <v>173854.72659999999</v>
      </c>
      <c r="K241" s="682">
        <v>278167.56670000002</v>
      </c>
      <c r="L241" s="682">
        <v>223527.5056</v>
      </c>
      <c r="M241" s="682">
        <v>357644.01429999998</v>
      </c>
      <c r="N241" s="682">
        <v>298036.6741</v>
      </c>
      <c r="O241" s="682">
        <v>476858.68579999998</v>
      </c>
      <c r="P241" s="682">
        <v>372545.84269999998</v>
      </c>
      <c r="Q241" s="682">
        <v>596073.35719999997</v>
      </c>
      <c r="R241" s="682">
        <v>422218.62180000002</v>
      </c>
      <c r="S241" s="682">
        <v>675549.80480000004</v>
      </c>
      <c r="T241" s="682">
        <v>471891.4008</v>
      </c>
      <c r="U241" s="682">
        <v>755026.25249999994</v>
      </c>
    </row>
    <row r="242" spans="1:21">
      <c r="A242" t="s">
        <v>1175</v>
      </c>
      <c r="B242">
        <v>3</v>
      </c>
      <c r="C242" t="s">
        <v>198</v>
      </c>
      <c r="D242" t="s">
        <v>199</v>
      </c>
      <c r="E242" t="s">
        <v>202</v>
      </c>
      <c r="F242" t="s">
        <v>1174</v>
      </c>
      <c r="G242" t="s">
        <v>84</v>
      </c>
      <c r="H242" s="682">
        <v>149103.29819999999</v>
      </c>
      <c r="I242" s="682">
        <v>260930.77189999999</v>
      </c>
      <c r="J242" s="682">
        <v>193507.0912</v>
      </c>
      <c r="K242" s="682">
        <v>338637.40960000001</v>
      </c>
      <c r="L242" s="682">
        <v>231211.70269999999</v>
      </c>
      <c r="M242" s="682">
        <v>404620.47970000003</v>
      </c>
      <c r="N242" s="682">
        <v>275669.2328</v>
      </c>
      <c r="O242" s="682">
        <v>482421.15730000002</v>
      </c>
      <c r="P242" s="682">
        <v>325225.91800000001</v>
      </c>
      <c r="Q242" s="682">
        <v>569145.35660000006</v>
      </c>
      <c r="R242" s="682">
        <v>356769.0417</v>
      </c>
      <c r="S242" s="682">
        <v>624345.82279999997</v>
      </c>
      <c r="T242" s="682">
        <v>386443.99660000001</v>
      </c>
      <c r="U242" s="682">
        <v>676276.99410000001</v>
      </c>
    </row>
    <row r="243" spans="1:21">
      <c r="A243" t="s">
        <v>1175</v>
      </c>
      <c r="B243">
        <v>3</v>
      </c>
      <c r="C243" t="s">
        <v>198</v>
      </c>
      <c r="D243" t="s">
        <v>199</v>
      </c>
      <c r="E243" t="s">
        <v>202</v>
      </c>
      <c r="F243" t="s">
        <v>1175</v>
      </c>
      <c r="G243" t="s">
        <v>103</v>
      </c>
      <c r="H243" s="682">
        <v>125314.4051</v>
      </c>
      <c r="I243" s="682">
        <v>219300.20879999999</v>
      </c>
      <c r="J243" s="682">
        <v>166586.30290000001</v>
      </c>
      <c r="K243" s="682">
        <v>291526.03000000003</v>
      </c>
      <c r="L243" s="682">
        <v>204812.13630000001</v>
      </c>
      <c r="M243" s="682">
        <v>358421.23839999997</v>
      </c>
      <c r="N243" s="682">
        <v>256895.92079999999</v>
      </c>
      <c r="O243" s="682">
        <v>449567.86139999999</v>
      </c>
      <c r="P243" s="682">
        <v>310286.89539999998</v>
      </c>
      <c r="Q243" s="682">
        <v>543002.06700000004</v>
      </c>
      <c r="R243" s="682">
        <v>342487.5392</v>
      </c>
      <c r="S243" s="682">
        <v>599353.19369999995</v>
      </c>
      <c r="T243" s="682">
        <v>372594.94270000001</v>
      </c>
      <c r="U243" s="682">
        <v>652041.14989999996</v>
      </c>
    </row>
    <row r="244" spans="1:21">
      <c r="A244" t="s">
        <v>1175</v>
      </c>
      <c r="B244">
        <v>3</v>
      </c>
      <c r="C244" t="s">
        <v>198</v>
      </c>
      <c r="D244" t="s">
        <v>199</v>
      </c>
      <c r="E244" t="s">
        <v>202</v>
      </c>
      <c r="F244" t="s">
        <v>1176</v>
      </c>
      <c r="G244" t="s">
        <v>104</v>
      </c>
      <c r="H244" s="682">
        <v>115829.07090000001</v>
      </c>
      <c r="I244" s="682">
        <v>202700.87419999999</v>
      </c>
      <c r="J244" s="682">
        <v>160009.8149</v>
      </c>
      <c r="K244" s="682">
        <v>280017.17609999998</v>
      </c>
      <c r="L244" s="682">
        <v>202966.8621</v>
      </c>
      <c r="M244" s="682">
        <v>355192.0086</v>
      </c>
      <c r="N244" s="682">
        <v>265091.63699999999</v>
      </c>
      <c r="O244" s="682">
        <v>463910.36469999998</v>
      </c>
      <c r="P244" s="682">
        <v>330216.77010000002</v>
      </c>
      <c r="Q244" s="682">
        <v>577879.34790000005</v>
      </c>
      <c r="R244" s="682">
        <v>371633.88459999999</v>
      </c>
      <c r="S244" s="682">
        <v>650359.29799999995</v>
      </c>
      <c r="T244" s="682">
        <v>412436.46049999999</v>
      </c>
      <c r="U244" s="682">
        <v>721763.80590000004</v>
      </c>
    </row>
    <row r="245" spans="1:21">
      <c r="A245" t="s">
        <v>1175</v>
      </c>
      <c r="B245">
        <v>3</v>
      </c>
      <c r="C245" t="s">
        <v>198</v>
      </c>
      <c r="D245" t="s">
        <v>199</v>
      </c>
      <c r="E245" t="s">
        <v>202</v>
      </c>
      <c r="F245" t="s">
        <v>1177</v>
      </c>
      <c r="G245" t="s">
        <v>101</v>
      </c>
      <c r="H245" s="682">
        <v>128560.2573</v>
      </c>
      <c r="I245" s="682">
        <v>205696.4148</v>
      </c>
      <c r="J245" s="682">
        <v>179984.3602</v>
      </c>
      <c r="K245" s="682">
        <v>287974.98070000001</v>
      </c>
      <c r="L245" s="682">
        <v>231408.46309999999</v>
      </c>
      <c r="M245" s="682">
        <v>370253.5466</v>
      </c>
      <c r="N245" s="682">
        <v>308544.6176</v>
      </c>
      <c r="O245" s="682">
        <v>493671.39539999998</v>
      </c>
      <c r="P245" s="682">
        <v>385680.772</v>
      </c>
      <c r="Q245" s="682">
        <v>617089.24430000002</v>
      </c>
      <c r="R245" s="682">
        <v>437104.8749</v>
      </c>
      <c r="S245" s="682">
        <v>699367.81019999995</v>
      </c>
      <c r="T245" s="682">
        <v>488528.97779999999</v>
      </c>
      <c r="U245" s="682">
        <v>781646.37609999999</v>
      </c>
    </row>
    <row r="246" spans="1:21">
      <c r="A246" t="s">
        <v>1175</v>
      </c>
      <c r="B246">
        <v>3</v>
      </c>
      <c r="C246" t="s">
        <v>198</v>
      </c>
      <c r="D246" t="s">
        <v>199</v>
      </c>
      <c r="E246" t="s">
        <v>203</v>
      </c>
      <c r="F246" t="s">
        <v>1174</v>
      </c>
      <c r="G246" t="s">
        <v>84</v>
      </c>
      <c r="H246" s="682">
        <v>146744.62359999999</v>
      </c>
      <c r="I246" s="682">
        <v>256803.0913</v>
      </c>
      <c r="J246" s="682">
        <v>190551.70009999999</v>
      </c>
      <c r="K246" s="682">
        <v>333465.47529999999</v>
      </c>
      <c r="L246" s="682">
        <v>227772.65640000001</v>
      </c>
      <c r="M246" s="682">
        <v>398602.14860000001</v>
      </c>
      <c r="N246" s="682">
        <v>271697.1165</v>
      </c>
      <c r="O246" s="682">
        <v>475469.95400000003</v>
      </c>
      <c r="P246" s="682">
        <v>320630.40100000001</v>
      </c>
      <c r="Q246" s="682">
        <v>561103.20169999998</v>
      </c>
      <c r="R246" s="682">
        <v>351766.30129999999</v>
      </c>
      <c r="S246" s="682">
        <v>615591.02709999995</v>
      </c>
      <c r="T246" s="682">
        <v>381093.78450000001</v>
      </c>
      <c r="U246" s="682">
        <v>666914.12300000002</v>
      </c>
    </row>
    <row r="247" spans="1:21">
      <c r="A247" t="s">
        <v>1175</v>
      </c>
      <c r="B247">
        <v>3</v>
      </c>
      <c r="C247" t="s">
        <v>198</v>
      </c>
      <c r="D247" t="s">
        <v>199</v>
      </c>
      <c r="E247" t="s">
        <v>203</v>
      </c>
      <c r="F247" t="s">
        <v>1175</v>
      </c>
      <c r="G247" t="s">
        <v>103</v>
      </c>
      <c r="H247" s="682">
        <v>122760.59050000001</v>
      </c>
      <c r="I247" s="682">
        <v>214831.03330000001</v>
      </c>
      <c r="J247" s="682">
        <v>163410.24979999999</v>
      </c>
      <c r="K247" s="682">
        <v>285967.93719999999</v>
      </c>
      <c r="L247" s="682">
        <v>201156.70019999999</v>
      </c>
      <c r="M247" s="682">
        <v>352024.2254</v>
      </c>
      <c r="N247" s="682">
        <v>252769.92509999999</v>
      </c>
      <c r="O247" s="682">
        <v>442347.3689</v>
      </c>
      <c r="P247" s="682">
        <v>305568.92749999999</v>
      </c>
      <c r="Q247" s="682">
        <v>534745.62309999997</v>
      </c>
      <c r="R247" s="682">
        <v>337367.73749999999</v>
      </c>
      <c r="S247" s="682">
        <v>590393.54059999995</v>
      </c>
      <c r="T247" s="682">
        <v>367131.21399999998</v>
      </c>
      <c r="U247" s="682">
        <v>642479.62450000003</v>
      </c>
    </row>
    <row r="248" spans="1:21">
      <c r="A248" t="s">
        <v>1175</v>
      </c>
      <c r="B248">
        <v>3</v>
      </c>
      <c r="C248" t="s">
        <v>198</v>
      </c>
      <c r="D248" t="s">
        <v>199</v>
      </c>
      <c r="E248" t="s">
        <v>203</v>
      </c>
      <c r="F248" t="s">
        <v>1176</v>
      </c>
      <c r="G248" t="s">
        <v>104</v>
      </c>
      <c r="H248" s="682">
        <v>113104.4605</v>
      </c>
      <c r="I248" s="682">
        <v>197932.80590000001</v>
      </c>
      <c r="J248" s="682">
        <v>156177.73009999999</v>
      </c>
      <c r="K248" s="682">
        <v>273311.02759999997</v>
      </c>
      <c r="L248" s="682">
        <v>198017.2726</v>
      </c>
      <c r="M248" s="682">
        <v>346530.22700000001</v>
      </c>
      <c r="N248" s="682">
        <v>258446.84959999999</v>
      </c>
      <c r="O248" s="682">
        <v>452281.98670000001</v>
      </c>
      <c r="P248" s="682">
        <v>321901.37790000002</v>
      </c>
      <c r="Q248" s="682">
        <v>563327.41139999998</v>
      </c>
      <c r="R248" s="682">
        <v>362188.3652</v>
      </c>
      <c r="S248" s="682">
        <v>633829.63919999998</v>
      </c>
      <c r="T248" s="682">
        <v>401855.777</v>
      </c>
      <c r="U248" s="682">
        <v>703247.60970000003</v>
      </c>
    </row>
    <row r="249" spans="1:21">
      <c r="A249" t="s">
        <v>1175</v>
      </c>
      <c r="B249">
        <v>3</v>
      </c>
      <c r="C249" t="s">
        <v>198</v>
      </c>
      <c r="D249" t="s">
        <v>199</v>
      </c>
      <c r="E249" t="s">
        <v>203</v>
      </c>
      <c r="F249" t="s">
        <v>1177</v>
      </c>
      <c r="G249" t="s">
        <v>101</v>
      </c>
      <c r="H249" s="682">
        <v>126513.72289999999</v>
      </c>
      <c r="I249" s="682">
        <v>202421.95980000001</v>
      </c>
      <c r="J249" s="682">
        <v>177119.2121</v>
      </c>
      <c r="K249" s="682">
        <v>283390.74369999999</v>
      </c>
      <c r="L249" s="682">
        <v>227724.70129999999</v>
      </c>
      <c r="M249" s="682">
        <v>364359.52750000003</v>
      </c>
      <c r="N249" s="682">
        <v>303632.9351</v>
      </c>
      <c r="O249" s="682">
        <v>485812.7034</v>
      </c>
      <c r="P249" s="682">
        <v>379541.16889999999</v>
      </c>
      <c r="Q249" s="682">
        <v>607265.87919999997</v>
      </c>
      <c r="R249" s="682">
        <v>430146.6581</v>
      </c>
      <c r="S249" s="682">
        <v>688234.66310000001</v>
      </c>
      <c r="T249" s="682">
        <v>480752.14720000001</v>
      </c>
      <c r="U249" s="682">
        <v>769203.44700000004</v>
      </c>
    </row>
    <row r="250" spans="1:21">
      <c r="A250" t="s">
        <v>1175</v>
      </c>
      <c r="B250">
        <v>3</v>
      </c>
      <c r="C250" t="s">
        <v>198</v>
      </c>
      <c r="D250" t="s">
        <v>199</v>
      </c>
      <c r="E250" t="s">
        <v>204</v>
      </c>
      <c r="F250" t="s">
        <v>1174</v>
      </c>
      <c r="G250" t="s">
        <v>84</v>
      </c>
      <c r="H250" s="682">
        <v>146744.62359999999</v>
      </c>
      <c r="I250" s="682">
        <v>256803.0913</v>
      </c>
      <c r="J250" s="682">
        <v>190551.70009999999</v>
      </c>
      <c r="K250" s="682">
        <v>333465.47529999999</v>
      </c>
      <c r="L250" s="682">
        <v>227772.65640000001</v>
      </c>
      <c r="M250" s="682">
        <v>398602.14860000001</v>
      </c>
      <c r="N250" s="682">
        <v>271697.1165</v>
      </c>
      <c r="O250" s="682">
        <v>475469.95400000003</v>
      </c>
      <c r="P250" s="682">
        <v>320630.40100000001</v>
      </c>
      <c r="Q250" s="682">
        <v>561103.20169999998</v>
      </c>
      <c r="R250" s="682">
        <v>351766.30129999999</v>
      </c>
      <c r="S250" s="682">
        <v>615591.02709999995</v>
      </c>
      <c r="T250" s="682">
        <v>381093.78450000001</v>
      </c>
      <c r="U250" s="682">
        <v>666914.12300000002</v>
      </c>
    </row>
    <row r="251" spans="1:21">
      <c r="A251" t="s">
        <v>1175</v>
      </c>
      <c r="B251">
        <v>3</v>
      </c>
      <c r="C251" t="s">
        <v>198</v>
      </c>
      <c r="D251" t="s">
        <v>199</v>
      </c>
      <c r="E251" t="s">
        <v>204</v>
      </c>
      <c r="F251" t="s">
        <v>1175</v>
      </c>
      <c r="G251" t="s">
        <v>103</v>
      </c>
      <c r="H251" s="682">
        <v>122760.59050000001</v>
      </c>
      <c r="I251" s="682">
        <v>214831.03330000001</v>
      </c>
      <c r="J251" s="682">
        <v>163410.24979999999</v>
      </c>
      <c r="K251" s="682">
        <v>285967.93719999999</v>
      </c>
      <c r="L251" s="682">
        <v>201156.70019999999</v>
      </c>
      <c r="M251" s="682">
        <v>352024.2254</v>
      </c>
      <c r="N251" s="682">
        <v>252769.92509999999</v>
      </c>
      <c r="O251" s="682">
        <v>442347.3689</v>
      </c>
      <c r="P251" s="682">
        <v>305568.92749999999</v>
      </c>
      <c r="Q251" s="682">
        <v>534745.62309999997</v>
      </c>
      <c r="R251" s="682">
        <v>337367.73749999999</v>
      </c>
      <c r="S251" s="682">
        <v>590393.54059999995</v>
      </c>
      <c r="T251" s="682">
        <v>367131.21399999998</v>
      </c>
      <c r="U251" s="682">
        <v>642479.62450000003</v>
      </c>
    </row>
    <row r="252" spans="1:21">
      <c r="A252" t="s">
        <v>1175</v>
      </c>
      <c r="B252">
        <v>3</v>
      </c>
      <c r="C252" t="s">
        <v>198</v>
      </c>
      <c r="D252" t="s">
        <v>199</v>
      </c>
      <c r="E252" t="s">
        <v>204</v>
      </c>
      <c r="F252" t="s">
        <v>1176</v>
      </c>
      <c r="G252" t="s">
        <v>104</v>
      </c>
      <c r="H252" s="682">
        <v>113104.4605</v>
      </c>
      <c r="I252" s="682">
        <v>197932.80590000001</v>
      </c>
      <c r="J252" s="682">
        <v>156177.73009999999</v>
      </c>
      <c r="K252" s="682">
        <v>273311.02759999997</v>
      </c>
      <c r="L252" s="682">
        <v>198017.2726</v>
      </c>
      <c r="M252" s="682">
        <v>346530.22700000001</v>
      </c>
      <c r="N252" s="682">
        <v>258446.84959999999</v>
      </c>
      <c r="O252" s="682">
        <v>452281.98670000001</v>
      </c>
      <c r="P252" s="682">
        <v>321901.37790000002</v>
      </c>
      <c r="Q252" s="682">
        <v>563327.41139999998</v>
      </c>
      <c r="R252" s="682">
        <v>362188.3652</v>
      </c>
      <c r="S252" s="682">
        <v>633829.63919999998</v>
      </c>
      <c r="T252" s="682">
        <v>401855.777</v>
      </c>
      <c r="U252" s="682">
        <v>703247.60970000003</v>
      </c>
    </row>
    <row r="253" spans="1:21">
      <c r="A253" t="s">
        <v>1175</v>
      </c>
      <c r="B253">
        <v>3</v>
      </c>
      <c r="C253" t="s">
        <v>198</v>
      </c>
      <c r="D253" t="s">
        <v>199</v>
      </c>
      <c r="E253" t="s">
        <v>204</v>
      </c>
      <c r="F253" t="s">
        <v>1177</v>
      </c>
      <c r="G253" t="s">
        <v>101</v>
      </c>
      <c r="H253" s="682">
        <v>126513.72289999999</v>
      </c>
      <c r="I253" s="682">
        <v>202421.95980000001</v>
      </c>
      <c r="J253" s="682">
        <v>177119.2121</v>
      </c>
      <c r="K253" s="682">
        <v>283390.74369999999</v>
      </c>
      <c r="L253" s="682">
        <v>227724.70129999999</v>
      </c>
      <c r="M253" s="682">
        <v>364359.52750000003</v>
      </c>
      <c r="N253" s="682">
        <v>303632.9351</v>
      </c>
      <c r="O253" s="682">
        <v>485812.7034</v>
      </c>
      <c r="P253" s="682">
        <v>379541.16889999999</v>
      </c>
      <c r="Q253" s="682">
        <v>607265.87919999997</v>
      </c>
      <c r="R253" s="682">
        <v>430146.6581</v>
      </c>
      <c r="S253" s="682">
        <v>688234.66310000001</v>
      </c>
      <c r="T253" s="682">
        <v>480752.14720000001</v>
      </c>
      <c r="U253" s="682">
        <v>769203.44700000004</v>
      </c>
    </row>
    <row r="254" spans="1:21">
      <c r="A254" t="s">
        <v>1175</v>
      </c>
      <c r="B254">
        <v>3</v>
      </c>
      <c r="C254" t="s">
        <v>198</v>
      </c>
      <c r="D254" t="s">
        <v>199</v>
      </c>
      <c r="E254" t="s">
        <v>205</v>
      </c>
      <c r="F254" t="s">
        <v>1174</v>
      </c>
      <c r="G254" t="s">
        <v>84</v>
      </c>
      <c r="H254" s="682">
        <v>150303.4742</v>
      </c>
      <c r="I254" s="682">
        <v>263031.07990000001</v>
      </c>
      <c r="J254" s="682">
        <v>195029.25580000001</v>
      </c>
      <c r="K254" s="682">
        <v>341301.19770000002</v>
      </c>
      <c r="L254" s="682">
        <v>232999.55720000001</v>
      </c>
      <c r="M254" s="682">
        <v>407749.22509999998</v>
      </c>
      <c r="N254" s="682">
        <v>277757.89120000001</v>
      </c>
      <c r="O254" s="682">
        <v>486076.30959999998</v>
      </c>
      <c r="P254" s="682">
        <v>327659.66529999999</v>
      </c>
      <c r="Q254" s="682">
        <v>573404.41410000005</v>
      </c>
      <c r="R254" s="682">
        <v>359425.9339</v>
      </c>
      <c r="S254" s="682">
        <v>628995.38439999998</v>
      </c>
      <c r="T254" s="682">
        <v>389298.8749</v>
      </c>
      <c r="U254" s="682">
        <v>681273.03110000002</v>
      </c>
    </row>
    <row r="255" spans="1:21">
      <c r="A255" t="s">
        <v>1175</v>
      </c>
      <c r="B255">
        <v>3</v>
      </c>
      <c r="C255" t="s">
        <v>198</v>
      </c>
      <c r="D255" t="s">
        <v>199</v>
      </c>
      <c r="E255" t="s">
        <v>205</v>
      </c>
      <c r="F255" t="s">
        <v>1175</v>
      </c>
      <c r="G255" t="s">
        <v>103</v>
      </c>
      <c r="H255" s="682">
        <v>126514.63099999999</v>
      </c>
      <c r="I255" s="682">
        <v>221400.60430000001</v>
      </c>
      <c r="J255" s="682">
        <v>168108.4675</v>
      </c>
      <c r="K255" s="682">
        <v>294189.81809999997</v>
      </c>
      <c r="L255" s="682">
        <v>206599.99059999999</v>
      </c>
      <c r="M255" s="682">
        <v>361549.98369999998</v>
      </c>
      <c r="N255" s="682">
        <v>258984.57930000001</v>
      </c>
      <c r="O255" s="682">
        <v>453223.01360000001</v>
      </c>
      <c r="P255" s="682">
        <v>312720.64260000002</v>
      </c>
      <c r="Q255" s="682">
        <v>547261.12450000003</v>
      </c>
      <c r="R255" s="682">
        <v>345144.43150000001</v>
      </c>
      <c r="S255" s="682">
        <v>604002.75520000001</v>
      </c>
      <c r="T255" s="682">
        <v>375449.8211</v>
      </c>
      <c r="U255" s="682">
        <v>657037.18689999997</v>
      </c>
    </row>
    <row r="256" spans="1:21">
      <c r="A256" t="s">
        <v>1175</v>
      </c>
      <c r="B256">
        <v>3</v>
      </c>
      <c r="C256" t="s">
        <v>198</v>
      </c>
      <c r="D256" t="s">
        <v>199</v>
      </c>
      <c r="E256" t="s">
        <v>205</v>
      </c>
      <c r="F256" t="s">
        <v>1176</v>
      </c>
      <c r="G256" t="s">
        <v>104</v>
      </c>
      <c r="H256" s="682">
        <v>117060.48330000001</v>
      </c>
      <c r="I256" s="682">
        <v>204855.84589999999</v>
      </c>
      <c r="J256" s="682">
        <v>161733.7922</v>
      </c>
      <c r="K256" s="682">
        <v>283034.13640000002</v>
      </c>
      <c r="L256" s="682">
        <v>205183.4044</v>
      </c>
      <c r="M256" s="682">
        <v>359070.95760000002</v>
      </c>
      <c r="N256" s="682">
        <v>268047.02679999999</v>
      </c>
      <c r="O256" s="682">
        <v>469082.29670000001</v>
      </c>
      <c r="P256" s="682">
        <v>333911.0074</v>
      </c>
      <c r="Q256" s="682">
        <v>584344.26289999997</v>
      </c>
      <c r="R256" s="682">
        <v>375820.68660000002</v>
      </c>
      <c r="S256" s="682">
        <v>657686.20169999998</v>
      </c>
      <c r="T256" s="682">
        <v>417115.82760000002</v>
      </c>
      <c r="U256" s="682">
        <v>729952.69830000005</v>
      </c>
    </row>
    <row r="257" spans="1:21">
      <c r="A257" t="s">
        <v>1175</v>
      </c>
      <c r="B257">
        <v>3</v>
      </c>
      <c r="C257" t="s">
        <v>198</v>
      </c>
      <c r="D257" t="s">
        <v>199</v>
      </c>
      <c r="E257" t="s">
        <v>205</v>
      </c>
      <c r="F257" t="s">
        <v>1177</v>
      </c>
      <c r="G257" t="s">
        <v>101</v>
      </c>
      <c r="H257" s="682">
        <v>129599.37699999999</v>
      </c>
      <c r="I257" s="682">
        <v>207359.00640000001</v>
      </c>
      <c r="J257" s="682">
        <v>181439.12779999999</v>
      </c>
      <c r="K257" s="682">
        <v>290302.60889999999</v>
      </c>
      <c r="L257" s="682">
        <v>233278.8786</v>
      </c>
      <c r="M257" s="682">
        <v>373246.21149999998</v>
      </c>
      <c r="N257" s="682">
        <v>311038.5049</v>
      </c>
      <c r="O257" s="682">
        <v>497661.6152</v>
      </c>
      <c r="P257" s="682">
        <v>388798.1311</v>
      </c>
      <c r="Q257" s="682">
        <v>622077.01910000003</v>
      </c>
      <c r="R257" s="682">
        <v>440637.88189999998</v>
      </c>
      <c r="S257" s="682">
        <v>705020.62159999995</v>
      </c>
      <c r="T257" s="682">
        <v>492477.63270000002</v>
      </c>
      <c r="U257" s="682">
        <v>787964.22420000006</v>
      </c>
    </row>
    <row r="258" spans="1:21">
      <c r="A258" t="s">
        <v>1175</v>
      </c>
      <c r="B258">
        <v>3</v>
      </c>
      <c r="C258" t="s">
        <v>198</v>
      </c>
      <c r="D258" t="s">
        <v>199</v>
      </c>
      <c r="E258" t="s">
        <v>206</v>
      </c>
      <c r="F258" t="s">
        <v>1174</v>
      </c>
      <c r="G258" t="s">
        <v>84</v>
      </c>
      <c r="H258" s="682">
        <v>149828.37179999999</v>
      </c>
      <c r="I258" s="682">
        <v>262199.6508</v>
      </c>
      <c r="J258" s="682">
        <v>194534.92910000001</v>
      </c>
      <c r="K258" s="682">
        <v>340436.12589999998</v>
      </c>
      <c r="L258" s="682">
        <v>232515.54829999999</v>
      </c>
      <c r="M258" s="682">
        <v>406902.2095</v>
      </c>
      <c r="N258" s="682">
        <v>277329.0833</v>
      </c>
      <c r="O258" s="682">
        <v>485325.89569999999</v>
      </c>
      <c r="P258" s="682">
        <v>327258.62920000002</v>
      </c>
      <c r="Q258" s="682">
        <v>572702.60109999997</v>
      </c>
      <c r="R258" s="682">
        <v>359030.51740000001</v>
      </c>
      <c r="S258" s="682">
        <v>628303.40549999999</v>
      </c>
      <c r="T258" s="682">
        <v>388949.95870000002</v>
      </c>
      <c r="U258" s="682">
        <v>680662.4277</v>
      </c>
    </row>
    <row r="259" spans="1:21">
      <c r="A259" t="s">
        <v>1175</v>
      </c>
      <c r="B259">
        <v>3</v>
      </c>
      <c r="C259" t="s">
        <v>198</v>
      </c>
      <c r="D259" t="s">
        <v>199</v>
      </c>
      <c r="E259" t="s">
        <v>206</v>
      </c>
      <c r="F259" t="s">
        <v>1175</v>
      </c>
      <c r="G259" t="s">
        <v>103</v>
      </c>
      <c r="H259" s="682">
        <v>125454.3839</v>
      </c>
      <c r="I259" s="682">
        <v>219545.17189999999</v>
      </c>
      <c r="J259" s="682">
        <v>166952.15479999999</v>
      </c>
      <c r="K259" s="682">
        <v>292166.2708</v>
      </c>
      <c r="L259" s="682">
        <v>205466.81280000001</v>
      </c>
      <c r="M259" s="682">
        <v>359566.92229999998</v>
      </c>
      <c r="N259" s="682">
        <v>258094.13279999999</v>
      </c>
      <c r="O259" s="682">
        <v>451664.73259999999</v>
      </c>
      <c r="P259" s="682">
        <v>311952.25390000001</v>
      </c>
      <c r="Q259" s="682">
        <v>545916.44429999997</v>
      </c>
      <c r="R259" s="682">
        <v>344397.8309</v>
      </c>
      <c r="S259" s="682">
        <v>602696.20409999997</v>
      </c>
      <c r="T259" s="682">
        <v>374760.35460000002</v>
      </c>
      <c r="U259" s="682">
        <v>655830.62069999997</v>
      </c>
    </row>
    <row r="260" spans="1:21">
      <c r="A260" t="s">
        <v>1175</v>
      </c>
      <c r="B260">
        <v>3</v>
      </c>
      <c r="C260" t="s">
        <v>198</v>
      </c>
      <c r="D260" t="s">
        <v>199</v>
      </c>
      <c r="E260" t="s">
        <v>206</v>
      </c>
      <c r="F260" t="s">
        <v>1176</v>
      </c>
      <c r="G260" t="s">
        <v>104</v>
      </c>
      <c r="H260" s="682">
        <v>115659.37239999999</v>
      </c>
      <c r="I260" s="682">
        <v>202403.90169999999</v>
      </c>
      <c r="J260" s="682">
        <v>159719.34640000001</v>
      </c>
      <c r="K260" s="682">
        <v>279508.85619999998</v>
      </c>
      <c r="L260" s="682">
        <v>202525.53279999999</v>
      </c>
      <c r="M260" s="682">
        <v>354419.68229999999</v>
      </c>
      <c r="N260" s="682">
        <v>264367.1936</v>
      </c>
      <c r="O260" s="682">
        <v>462642.58870000002</v>
      </c>
      <c r="P260" s="682">
        <v>329282.99190000002</v>
      </c>
      <c r="Q260" s="682">
        <v>576245.23589999997</v>
      </c>
      <c r="R260" s="682">
        <v>370511.37829999998</v>
      </c>
      <c r="S260" s="682">
        <v>648394.91209999996</v>
      </c>
      <c r="T260" s="682">
        <v>411110.11469999998</v>
      </c>
      <c r="U260" s="682">
        <v>719442.70070000004</v>
      </c>
    </row>
    <row r="261" spans="1:21">
      <c r="A261" t="s">
        <v>1175</v>
      </c>
      <c r="B261">
        <v>3</v>
      </c>
      <c r="C261" t="s">
        <v>198</v>
      </c>
      <c r="D261" t="s">
        <v>199</v>
      </c>
      <c r="E261" t="s">
        <v>206</v>
      </c>
      <c r="F261" t="s">
        <v>1177</v>
      </c>
      <c r="G261" t="s">
        <v>101</v>
      </c>
      <c r="H261" s="682">
        <v>129174.89230000001</v>
      </c>
      <c r="I261" s="682">
        <v>206679.83069999999</v>
      </c>
      <c r="J261" s="682">
        <v>180844.84909999999</v>
      </c>
      <c r="K261" s="682">
        <v>289351.76299999998</v>
      </c>
      <c r="L261" s="682">
        <v>232514.80600000001</v>
      </c>
      <c r="M261" s="682">
        <v>372023.69510000001</v>
      </c>
      <c r="N261" s="682">
        <v>310019.74129999999</v>
      </c>
      <c r="O261" s="682">
        <v>496031.59350000002</v>
      </c>
      <c r="P261" s="682">
        <v>387524.67660000001</v>
      </c>
      <c r="Q261" s="682">
        <v>620039.49199999997</v>
      </c>
      <c r="R261" s="682">
        <v>439194.6336</v>
      </c>
      <c r="S261" s="682">
        <v>702711.42409999995</v>
      </c>
      <c r="T261" s="682">
        <v>490864.59049999999</v>
      </c>
      <c r="U261" s="682">
        <v>785383.35640000005</v>
      </c>
    </row>
    <row r="262" spans="1:21">
      <c r="A262" t="s">
        <v>1175</v>
      </c>
      <c r="B262">
        <v>3</v>
      </c>
      <c r="C262" t="s">
        <v>198</v>
      </c>
      <c r="D262" t="s">
        <v>199</v>
      </c>
      <c r="E262" t="s">
        <v>207</v>
      </c>
      <c r="F262" t="s">
        <v>1174</v>
      </c>
      <c r="G262" t="s">
        <v>84</v>
      </c>
      <c r="H262" s="682">
        <v>146702.96049999999</v>
      </c>
      <c r="I262" s="682">
        <v>256730.18100000001</v>
      </c>
      <c r="J262" s="682">
        <v>190462.78020000001</v>
      </c>
      <c r="K262" s="682">
        <v>333309.8652</v>
      </c>
      <c r="L262" s="682">
        <v>227636.01509999999</v>
      </c>
      <c r="M262" s="682">
        <v>398363.02649999998</v>
      </c>
      <c r="N262" s="682">
        <v>271491.94079999998</v>
      </c>
      <c r="O262" s="682">
        <v>475110.89630000002</v>
      </c>
      <c r="P262" s="682">
        <v>320358.45270000002</v>
      </c>
      <c r="Q262" s="682">
        <v>560627.29229999997</v>
      </c>
      <c r="R262" s="682">
        <v>351455.28869999998</v>
      </c>
      <c r="S262" s="682">
        <v>615046.75529999996</v>
      </c>
      <c r="T262" s="682">
        <v>380734.27409999998</v>
      </c>
      <c r="U262" s="682">
        <v>666284.97959999996</v>
      </c>
    </row>
    <row r="263" spans="1:21">
      <c r="A263" t="s">
        <v>1175</v>
      </c>
      <c r="B263">
        <v>3</v>
      </c>
      <c r="C263" t="s">
        <v>198</v>
      </c>
      <c r="D263" t="s">
        <v>199</v>
      </c>
      <c r="E263" t="s">
        <v>207</v>
      </c>
      <c r="F263" t="s">
        <v>1175</v>
      </c>
      <c r="G263" t="s">
        <v>103</v>
      </c>
      <c r="H263" s="682">
        <v>122913.9673</v>
      </c>
      <c r="I263" s="682">
        <v>215099.44279999999</v>
      </c>
      <c r="J263" s="682">
        <v>163541.99179999999</v>
      </c>
      <c r="K263" s="682">
        <v>286198.48560000001</v>
      </c>
      <c r="L263" s="682">
        <v>201236.44870000001</v>
      </c>
      <c r="M263" s="682">
        <v>352163.78519999998</v>
      </c>
      <c r="N263" s="682">
        <v>252718.62880000001</v>
      </c>
      <c r="O263" s="682">
        <v>442257.60029999999</v>
      </c>
      <c r="P263" s="682">
        <v>305419.4301</v>
      </c>
      <c r="Q263" s="682">
        <v>534484.00260000001</v>
      </c>
      <c r="R263" s="682">
        <v>337173.78629999998</v>
      </c>
      <c r="S263" s="682">
        <v>590054.12600000005</v>
      </c>
      <c r="T263" s="682">
        <v>366885.22019999998</v>
      </c>
      <c r="U263" s="682">
        <v>642049.13540000003</v>
      </c>
    </row>
    <row r="264" spans="1:21">
      <c r="A264" t="s">
        <v>1175</v>
      </c>
      <c r="B264">
        <v>3</v>
      </c>
      <c r="C264" t="s">
        <v>198</v>
      </c>
      <c r="D264" t="s">
        <v>199</v>
      </c>
      <c r="E264" t="s">
        <v>207</v>
      </c>
      <c r="F264" t="s">
        <v>1176</v>
      </c>
      <c r="G264" t="s">
        <v>104</v>
      </c>
      <c r="H264" s="682">
        <v>113366.26089999999</v>
      </c>
      <c r="I264" s="682">
        <v>198390.9566</v>
      </c>
      <c r="J264" s="682">
        <v>156561.88080000001</v>
      </c>
      <c r="K264" s="682">
        <v>273983.29139999999</v>
      </c>
      <c r="L264" s="682">
        <v>198533.8039</v>
      </c>
      <c r="M264" s="682">
        <v>347434.1568</v>
      </c>
      <c r="N264" s="682">
        <v>259180.8927</v>
      </c>
      <c r="O264" s="682">
        <v>453566.56229999999</v>
      </c>
      <c r="P264" s="682">
        <v>322828.33980000002</v>
      </c>
      <c r="Q264" s="682">
        <v>564949.59479999996</v>
      </c>
      <c r="R264" s="682">
        <v>363260.33020000003</v>
      </c>
      <c r="S264" s="682">
        <v>635705.57790000003</v>
      </c>
      <c r="T264" s="682">
        <v>403077.78210000001</v>
      </c>
      <c r="U264" s="682">
        <v>705386.11880000005</v>
      </c>
    </row>
    <row r="265" spans="1:21">
      <c r="A265" t="s">
        <v>1175</v>
      </c>
      <c r="B265">
        <v>3</v>
      </c>
      <c r="C265" t="s">
        <v>198</v>
      </c>
      <c r="D265" t="s">
        <v>199</v>
      </c>
      <c r="E265" t="s">
        <v>207</v>
      </c>
      <c r="F265" t="s">
        <v>1177</v>
      </c>
      <c r="G265" t="s">
        <v>101</v>
      </c>
      <c r="H265" s="682">
        <v>126482.03019999999</v>
      </c>
      <c r="I265" s="682">
        <v>202371.25150000001</v>
      </c>
      <c r="J265" s="682">
        <v>177074.84229999999</v>
      </c>
      <c r="K265" s="682">
        <v>283319.75199999998</v>
      </c>
      <c r="L265" s="682">
        <v>227667.6544</v>
      </c>
      <c r="M265" s="682">
        <v>364268.2525</v>
      </c>
      <c r="N265" s="682">
        <v>303556.8726</v>
      </c>
      <c r="O265" s="682">
        <v>485691.00329999998</v>
      </c>
      <c r="P265" s="682">
        <v>379446.0907</v>
      </c>
      <c r="Q265" s="682">
        <v>607113.75419999997</v>
      </c>
      <c r="R265" s="682">
        <v>430038.90279999998</v>
      </c>
      <c r="S265" s="682">
        <v>688062.25470000005</v>
      </c>
      <c r="T265" s="682">
        <v>480631.71480000002</v>
      </c>
      <c r="U265" s="682">
        <v>769010.75529999996</v>
      </c>
    </row>
    <row r="266" spans="1:21">
      <c r="A266" t="s">
        <v>1175</v>
      </c>
      <c r="B266">
        <v>3</v>
      </c>
      <c r="C266" t="s">
        <v>198</v>
      </c>
      <c r="D266" t="s">
        <v>199</v>
      </c>
      <c r="E266" t="s">
        <v>208</v>
      </c>
      <c r="F266" t="s">
        <v>1174</v>
      </c>
      <c r="G266" t="s">
        <v>84</v>
      </c>
      <c r="H266" s="682">
        <v>146577.9713</v>
      </c>
      <c r="I266" s="682">
        <v>256511.4498</v>
      </c>
      <c r="J266" s="682">
        <v>190196.02</v>
      </c>
      <c r="K266" s="682">
        <v>332843.03509999998</v>
      </c>
      <c r="L266" s="682">
        <v>227226.09150000001</v>
      </c>
      <c r="M266" s="682">
        <v>397645.66009999998</v>
      </c>
      <c r="N266" s="682">
        <v>270876.41330000001</v>
      </c>
      <c r="O266" s="682">
        <v>474033.72320000001</v>
      </c>
      <c r="P266" s="682">
        <v>319542.6079</v>
      </c>
      <c r="Q266" s="682">
        <v>559199.5638</v>
      </c>
      <c r="R266" s="682">
        <v>350522.2512</v>
      </c>
      <c r="S266" s="682">
        <v>613413.93940000003</v>
      </c>
      <c r="T266" s="682">
        <v>379655.7426</v>
      </c>
      <c r="U266" s="682">
        <v>664397.54960000003</v>
      </c>
    </row>
    <row r="267" spans="1:21">
      <c r="A267" t="s">
        <v>1175</v>
      </c>
      <c r="B267">
        <v>3</v>
      </c>
      <c r="C267" t="s">
        <v>198</v>
      </c>
      <c r="D267" t="s">
        <v>199</v>
      </c>
      <c r="E267" t="s">
        <v>208</v>
      </c>
      <c r="F267" t="s">
        <v>1175</v>
      </c>
      <c r="G267" t="s">
        <v>103</v>
      </c>
      <c r="H267" s="682">
        <v>123374.09789999999</v>
      </c>
      <c r="I267" s="682">
        <v>215904.67129999999</v>
      </c>
      <c r="J267" s="682">
        <v>163937.21770000001</v>
      </c>
      <c r="K267" s="682">
        <v>286890.13089999999</v>
      </c>
      <c r="L267" s="682">
        <v>201475.69399999999</v>
      </c>
      <c r="M267" s="682">
        <v>352582.4645</v>
      </c>
      <c r="N267" s="682">
        <v>252564.73970000001</v>
      </c>
      <c r="O267" s="682">
        <v>441988.29430000001</v>
      </c>
      <c r="P267" s="682">
        <v>304970.93790000002</v>
      </c>
      <c r="Q267" s="682">
        <v>533699.14130000002</v>
      </c>
      <c r="R267" s="682">
        <v>336591.93290000001</v>
      </c>
      <c r="S267" s="682">
        <v>589035.88249999995</v>
      </c>
      <c r="T267" s="682">
        <v>366147.239</v>
      </c>
      <c r="U267" s="682">
        <v>640757.66819999996</v>
      </c>
    </row>
    <row r="268" spans="1:21">
      <c r="A268" t="s">
        <v>1175</v>
      </c>
      <c r="B268">
        <v>3</v>
      </c>
      <c r="C268" t="s">
        <v>198</v>
      </c>
      <c r="D268" t="s">
        <v>199</v>
      </c>
      <c r="E268" t="s">
        <v>208</v>
      </c>
      <c r="F268" t="s">
        <v>1176</v>
      </c>
      <c r="G268" t="s">
        <v>104</v>
      </c>
      <c r="H268" s="682">
        <v>114151.66190000001</v>
      </c>
      <c r="I268" s="682">
        <v>199765.40839999999</v>
      </c>
      <c r="J268" s="682">
        <v>157714.3328</v>
      </c>
      <c r="K268" s="682">
        <v>276000.08240000001</v>
      </c>
      <c r="L268" s="682">
        <v>200083.39780000001</v>
      </c>
      <c r="M268" s="682">
        <v>350145.9461</v>
      </c>
      <c r="N268" s="682">
        <v>261383.02220000001</v>
      </c>
      <c r="O268" s="682">
        <v>457420.28889999999</v>
      </c>
      <c r="P268" s="682">
        <v>325609.22570000001</v>
      </c>
      <c r="Q268" s="682">
        <v>569816.14489999996</v>
      </c>
      <c r="R268" s="682">
        <v>366476.22499999998</v>
      </c>
      <c r="S268" s="682">
        <v>641333.39379999996</v>
      </c>
      <c r="T268" s="682">
        <v>406743.79759999999</v>
      </c>
      <c r="U268" s="682">
        <v>711801.64569999999</v>
      </c>
    </row>
    <row r="269" spans="1:21">
      <c r="A269" t="s">
        <v>1175</v>
      </c>
      <c r="B269">
        <v>3</v>
      </c>
      <c r="C269" t="s">
        <v>198</v>
      </c>
      <c r="D269" t="s">
        <v>199</v>
      </c>
      <c r="E269" t="s">
        <v>208</v>
      </c>
      <c r="F269" t="s">
        <v>1177</v>
      </c>
      <c r="G269" t="s">
        <v>101</v>
      </c>
      <c r="H269" s="682">
        <v>126386.95209999999</v>
      </c>
      <c r="I269" s="682">
        <v>202219.12640000001</v>
      </c>
      <c r="J269" s="682">
        <v>176941.7329</v>
      </c>
      <c r="K269" s="682">
        <v>283106.7769</v>
      </c>
      <c r="L269" s="682">
        <v>227496.51379999999</v>
      </c>
      <c r="M269" s="682">
        <v>363994.42739999999</v>
      </c>
      <c r="N269" s="682">
        <v>303328.685</v>
      </c>
      <c r="O269" s="682">
        <v>485325.9032</v>
      </c>
      <c r="P269" s="682">
        <v>379160.85629999998</v>
      </c>
      <c r="Q269" s="682">
        <v>606657.37899999996</v>
      </c>
      <c r="R269" s="682">
        <v>429715.63709999999</v>
      </c>
      <c r="S269" s="682">
        <v>687545.02949999995</v>
      </c>
      <c r="T269" s="682">
        <v>480270.4179</v>
      </c>
      <c r="U269" s="682">
        <v>768432.68019999994</v>
      </c>
    </row>
    <row r="270" spans="1:21">
      <c r="A270" t="s">
        <v>1175</v>
      </c>
      <c r="B270">
        <v>3</v>
      </c>
      <c r="C270" t="s">
        <v>198</v>
      </c>
      <c r="D270" t="s">
        <v>199</v>
      </c>
      <c r="E270" t="s">
        <v>209</v>
      </c>
      <c r="F270" t="s">
        <v>1174</v>
      </c>
      <c r="G270" t="s">
        <v>84</v>
      </c>
      <c r="H270" s="682">
        <v>142169.05729999999</v>
      </c>
      <c r="I270" s="682">
        <v>248795.85029999999</v>
      </c>
      <c r="J270" s="682">
        <v>184423.86540000001</v>
      </c>
      <c r="K270" s="682">
        <v>322741.76449999999</v>
      </c>
      <c r="L270" s="682">
        <v>220285.41990000001</v>
      </c>
      <c r="M270" s="682">
        <v>385499.48469999997</v>
      </c>
      <c r="N270" s="682">
        <v>262540.25819999998</v>
      </c>
      <c r="O270" s="682">
        <v>459445.45189999999</v>
      </c>
      <c r="P270" s="682">
        <v>309664.7844</v>
      </c>
      <c r="Q270" s="682">
        <v>541913.37269999995</v>
      </c>
      <c r="R270" s="682">
        <v>339668.10139999999</v>
      </c>
      <c r="S270" s="682">
        <v>594419.17729999998</v>
      </c>
      <c r="T270" s="682">
        <v>367866.1545</v>
      </c>
      <c r="U270" s="682">
        <v>643765.77040000004</v>
      </c>
    </row>
    <row r="271" spans="1:21">
      <c r="A271" t="s">
        <v>1175</v>
      </c>
      <c r="B271">
        <v>3</v>
      </c>
      <c r="C271" t="s">
        <v>198</v>
      </c>
      <c r="D271" t="s">
        <v>199</v>
      </c>
      <c r="E271" t="s">
        <v>209</v>
      </c>
      <c r="F271" t="s">
        <v>1175</v>
      </c>
      <c r="G271" t="s">
        <v>103</v>
      </c>
      <c r="H271" s="682">
        <v>119940.2107</v>
      </c>
      <c r="I271" s="682">
        <v>209895.3688</v>
      </c>
      <c r="J271" s="682">
        <v>159268.37549999999</v>
      </c>
      <c r="K271" s="682">
        <v>278719.65720000002</v>
      </c>
      <c r="L271" s="682">
        <v>195616.97330000001</v>
      </c>
      <c r="M271" s="682">
        <v>342329.70329999999</v>
      </c>
      <c r="N271" s="682">
        <v>244997.98370000001</v>
      </c>
      <c r="O271" s="682">
        <v>428746.47149999999</v>
      </c>
      <c r="P271" s="682">
        <v>295705.37030000001</v>
      </c>
      <c r="Q271" s="682">
        <v>517484.39809999999</v>
      </c>
      <c r="R271" s="682">
        <v>326323.09139999998</v>
      </c>
      <c r="S271" s="682">
        <v>571065.40989999997</v>
      </c>
      <c r="T271" s="682">
        <v>354925.23580000002</v>
      </c>
      <c r="U271" s="682">
        <v>621119.16269999999</v>
      </c>
    </row>
    <row r="272" spans="1:21">
      <c r="A272" t="s">
        <v>1175</v>
      </c>
      <c r="B272">
        <v>3</v>
      </c>
      <c r="C272" t="s">
        <v>198</v>
      </c>
      <c r="D272" t="s">
        <v>199</v>
      </c>
      <c r="E272" t="s">
        <v>209</v>
      </c>
      <c r="F272" t="s">
        <v>1176</v>
      </c>
      <c r="G272" t="s">
        <v>104</v>
      </c>
      <c r="H272" s="682">
        <v>111150.74189999999</v>
      </c>
      <c r="I272" s="682">
        <v>194513.79819999999</v>
      </c>
      <c r="J272" s="682">
        <v>153601.19579999999</v>
      </c>
      <c r="K272" s="682">
        <v>268802.09259999997</v>
      </c>
      <c r="L272" s="682">
        <v>194908.1954</v>
      </c>
      <c r="M272" s="682">
        <v>341089.3419</v>
      </c>
      <c r="N272" s="682">
        <v>254709.42670000001</v>
      </c>
      <c r="O272" s="682">
        <v>445741.49670000002</v>
      </c>
      <c r="P272" s="682">
        <v>317314.27140000003</v>
      </c>
      <c r="Q272" s="682">
        <v>555299.97479999997</v>
      </c>
      <c r="R272" s="682">
        <v>357182.3174</v>
      </c>
      <c r="S272" s="682">
        <v>625069.05550000002</v>
      </c>
      <c r="T272" s="682">
        <v>396476.12270000001</v>
      </c>
      <c r="U272" s="682">
        <v>693833.21479999996</v>
      </c>
    </row>
    <row r="273" spans="1:21">
      <c r="A273" t="s">
        <v>1175</v>
      </c>
      <c r="B273">
        <v>3</v>
      </c>
      <c r="C273" t="s">
        <v>198</v>
      </c>
      <c r="D273" t="s">
        <v>199</v>
      </c>
      <c r="E273" t="s">
        <v>209</v>
      </c>
      <c r="F273" t="s">
        <v>1177</v>
      </c>
      <c r="G273" t="s">
        <v>101</v>
      </c>
      <c r="H273" s="682">
        <v>122591.5845</v>
      </c>
      <c r="I273" s="682">
        <v>196146.53829999999</v>
      </c>
      <c r="J273" s="682">
        <v>171628.21840000001</v>
      </c>
      <c r="K273" s="682">
        <v>274605.15350000001</v>
      </c>
      <c r="L273" s="682">
        <v>220664.85219999999</v>
      </c>
      <c r="M273" s="682">
        <v>353063.76870000002</v>
      </c>
      <c r="N273" s="682">
        <v>294219.80290000001</v>
      </c>
      <c r="O273" s="682">
        <v>470751.69170000002</v>
      </c>
      <c r="P273" s="682">
        <v>367774.7537</v>
      </c>
      <c r="Q273" s="682">
        <v>588439.61459999997</v>
      </c>
      <c r="R273" s="682">
        <v>416811.38750000001</v>
      </c>
      <c r="S273" s="682">
        <v>666898.22990000003</v>
      </c>
      <c r="T273" s="682">
        <v>465848.02130000002</v>
      </c>
      <c r="U273" s="682">
        <v>745356.84519999998</v>
      </c>
    </row>
    <row r="274" spans="1:21">
      <c r="A274" t="s">
        <v>1175</v>
      </c>
      <c r="B274">
        <v>3</v>
      </c>
      <c r="C274" t="s">
        <v>210</v>
      </c>
      <c r="D274" t="s">
        <v>211</v>
      </c>
      <c r="E274" t="s">
        <v>212</v>
      </c>
      <c r="F274" t="s">
        <v>1174</v>
      </c>
      <c r="G274" t="s">
        <v>84</v>
      </c>
      <c r="H274" s="682">
        <v>133001.13140000001</v>
      </c>
      <c r="I274" s="682">
        <v>232751.98009999999</v>
      </c>
      <c r="J274" s="682">
        <v>172652.00959999999</v>
      </c>
      <c r="K274" s="682">
        <v>302141.01689999999</v>
      </c>
      <c r="L274" s="682">
        <v>206330.01579999999</v>
      </c>
      <c r="M274" s="682">
        <v>361077.52769999998</v>
      </c>
      <c r="N274" s="682">
        <v>246054.6974</v>
      </c>
      <c r="O274" s="682">
        <v>430595.7205</v>
      </c>
      <c r="P274" s="682">
        <v>290323.98180000001</v>
      </c>
      <c r="Q274" s="682">
        <v>508066.9681</v>
      </c>
      <c r="R274" s="682">
        <v>318497.46189999999</v>
      </c>
      <c r="S274" s="682">
        <v>557370.55830000003</v>
      </c>
      <c r="T274" s="682">
        <v>345016.6361</v>
      </c>
      <c r="U274" s="682">
        <v>603779.11309999996</v>
      </c>
    </row>
    <row r="275" spans="1:21">
      <c r="A275" t="s">
        <v>1175</v>
      </c>
      <c r="B275">
        <v>3</v>
      </c>
      <c r="C275" t="s">
        <v>210</v>
      </c>
      <c r="D275" t="s">
        <v>211</v>
      </c>
      <c r="E275" t="s">
        <v>212</v>
      </c>
      <c r="F275" t="s">
        <v>1175</v>
      </c>
      <c r="G275" t="s">
        <v>103</v>
      </c>
      <c r="H275" s="682">
        <v>111552.0696</v>
      </c>
      <c r="I275" s="682">
        <v>195216.12179999999</v>
      </c>
      <c r="J275" s="682">
        <v>148379.16769999999</v>
      </c>
      <c r="K275" s="682">
        <v>259663.5436</v>
      </c>
      <c r="L275" s="682">
        <v>182527.1281</v>
      </c>
      <c r="M275" s="682">
        <v>319422.47409999999</v>
      </c>
      <c r="N275" s="682">
        <v>229127.94070000001</v>
      </c>
      <c r="O275" s="682">
        <v>400973.89620000002</v>
      </c>
      <c r="P275" s="682">
        <v>276854.3713</v>
      </c>
      <c r="Q275" s="682">
        <v>484495.1496</v>
      </c>
      <c r="R275" s="682">
        <v>305620.69750000001</v>
      </c>
      <c r="S275" s="682">
        <v>534836.2206</v>
      </c>
      <c r="T275" s="682">
        <v>332529.7843</v>
      </c>
      <c r="U275" s="682">
        <v>581927.12250000006</v>
      </c>
    </row>
    <row r="276" spans="1:21">
      <c r="A276" t="s">
        <v>1175</v>
      </c>
      <c r="B276">
        <v>3</v>
      </c>
      <c r="C276" t="s">
        <v>210</v>
      </c>
      <c r="D276" t="s">
        <v>211</v>
      </c>
      <c r="E276" t="s">
        <v>212</v>
      </c>
      <c r="F276" t="s">
        <v>1176</v>
      </c>
      <c r="G276" t="s">
        <v>104</v>
      </c>
      <c r="H276" s="682">
        <v>102962.398</v>
      </c>
      <c r="I276" s="682">
        <v>180184.19649999999</v>
      </c>
      <c r="J276" s="682">
        <v>142208.03520000001</v>
      </c>
      <c r="K276" s="682">
        <v>248864.06159999999</v>
      </c>
      <c r="L276" s="682">
        <v>180350.33919999999</v>
      </c>
      <c r="M276" s="682">
        <v>315613.09360000002</v>
      </c>
      <c r="N276" s="682">
        <v>235480.29070000001</v>
      </c>
      <c r="O276" s="682">
        <v>412090.50880000001</v>
      </c>
      <c r="P276" s="682">
        <v>293315.48340000003</v>
      </c>
      <c r="Q276" s="682">
        <v>513302.09600000002</v>
      </c>
      <c r="R276" s="682">
        <v>330069.32339999999</v>
      </c>
      <c r="S276" s="682">
        <v>577621.31599999999</v>
      </c>
      <c r="T276" s="682">
        <v>366269.07140000002</v>
      </c>
      <c r="U276" s="682">
        <v>640970.87509999995</v>
      </c>
    </row>
    <row r="277" spans="1:21">
      <c r="A277" t="s">
        <v>1175</v>
      </c>
      <c r="B277">
        <v>3</v>
      </c>
      <c r="C277" t="s">
        <v>210</v>
      </c>
      <c r="D277" t="s">
        <v>211</v>
      </c>
      <c r="E277" t="s">
        <v>212</v>
      </c>
      <c r="F277" t="s">
        <v>1177</v>
      </c>
      <c r="G277" t="s">
        <v>101</v>
      </c>
      <c r="H277" s="682">
        <v>114671.45600000001</v>
      </c>
      <c r="I277" s="682">
        <v>183474.33230000001</v>
      </c>
      <c r="J277" s="682">
        <v>160540.03829999999</v>
      </c>
      <c r="K277" s="682">
        <v>256864.06520000001</v>
      </c>
      <c r="L277" s="682">
        <v>206408.6208</v>
      </c>
      <c r="M277" s="682">
        <v>330253.79800000001</v>
      </c>
      <c r="N277" s="682">
        <v>275211.49430000002</v>
      </c>
      <c r="O277" s="682">
        <v>440338.39750000002</v>
      </c>
      <c r="P277" s="682">
        <v>344014.36790000001</v>
      </c>
      <c r="Q277" s="682">
        <v>550422.99679999996</v>
      </c>
      <c r="R277" s="682">
        <v>389882.95030000003</v>
      </c>
      <c r="S277" s="682">
        <v>623812.72970000003</v>
      </c>
      <c r="T277" s="682">
        <v>435751.53269999998</v>
      </c>
      <c r="U277" s="682">
        <v>697202.46270000003</v>
      </c>
    </row>
    <row r="278" spans="1:21">
      <c r="A278" t="s">
        <v>1175</v>
      </c>
      <c r="B278">
        <v>3</v>
      </c>
      <c r="C278" t="s">
        <v>210</v>
      </c>
      <c r="D278" t="s">
        <v>211</v>
      </c>
      <c r="E278" t="s">
        <v>213</v>
      </c>
      <c r="F278" t="s">
        <v>1174</v>
      </c>
      <c r="G278" t="s">
        <v>84</v>
      </c>
      <c r="H278" s="682">
        <v>124183.31110000001</v>
      </c>
      <c r="I278" s="682">
        <v>217320.79440000001</v>
      </c>
      <c r="J278" s="682">
        <v>161107.71049999999</v>
      </c>
      <c r="K278" s="682">
        <v>281938.49329999997</v>
      </c>
      <c r="L278" s="682">
        <v>192448.68479999999</v>
      </c>
      <c r="M278" s="682">
        <v>336785.19839999999</v>
      </c>
      <c r="N278" s="682">
        <v>229382.40220000001</v>
      </c>
      <c r="O278" s="682">
        <v>401419.20380000002</v>
      </c>
      <c r="P278" s="682">
        <v>270568.35259999998</v>
      </c>
      <c r="Q278" s="682">
        <v>473494.61700000003</v>
      </c>
      <c r="R278" s="682">
        <v>296789.18190000003</v>
      </c>
      <c r="S278" s="682">
        <v>519381.06829999998</v>
      </c>
      <c r="T278" s="682">
        <v>321437.48119999998</v>
      </c>
      <c r="U278" s="682">
        <v>562515.59199999995</v>
      </c>
    </row>
    <row r="279" spans="1:21">
      <c r="A279" t="s">
        <v>1175</v>
      </c>
      <c r="B279">
        <v>3</v>
      </c>
      <c r="C279" t="s">
        <v>210</v>
      </c>
      <c r="D279" t="s">
        <v>211</v>
      </c>
      <c r="E279" t="s">
        <v>213</v>
      </c>
      <c r="F279" t="s">
        <v>1175</v>
      </c>
      <c r="G279" t="s">
        <v>103</v>
      </c>
      <c r="H279" s="682">
        <v>104684.30070000001</v>
      </c>
      <c r="I279" s="682">
        <v>183197.52619999999</v>
      </c>
      <c r="J279" s="682">
        <v>139041.49100000001</v>
      </c>
      <c r="K279" s="682">
        <v>243322.60930000001</v>
      </c>
      <c r="L279" s="682">
        <v>170809.69639999999</v>
      </c>
      <c r="M279" s="682">
        <v>298916.96860000002</v>
      </c>
      <c r="N279" s="682">
        <v>213994.44190000001</v>
      </c>
      <c r="O279" s="682">
        <v>374490.2733</v>
      </c>
      <c r="P279" s="682">
        <v>258323.25229999999</v>
      </c>
      <c r="Q279" s="682">
        <v>452065.69160000002</v>
      </c>
      <c r="R279" s="682">
        <v>285083.03269999998</v>
      </c>
      <c r="S279" s="682">
        <v>498895.30719999998</v>
      </c>
      <c r="T279" s="682">
        <v>310085.79790000001</v>
      </c>
      <c r="U279" s="682">
        <v>542650.14639999997</v>
      </c>
    </row>
    <row r="280" spans="1:21">
      <c r="A280" t="s">
        <v>1175</v>
      </c>
      <c r="B280">
        <v>3</v>
      </c>
      <c r="C280" t="s">
        <v>210</v>
      </c>
      <c r="D280" t="s">
        <v>211</v>
      </c>
      <c r="E280" t="s">
        <v>213</v>
      </c>
      <c r="F280" t="s">
        <v>1176</v>
      </c>
      <c r="G280" t="s">
        <v>104</v>
      </c>
      <c r="H280" s="682">
        <v>96960.562000000005</v>
      </c>
      <c r="I280" s="682">
        <v>169680.9835</v>
      </c>
      <c r="J280" s="682">
        <v>133981.76680000001</v>
      </c>
      <c r="K280" s="682">
        <v>234468.0919</v>
      </c>
      <c r="L280" s="682">
        <v>169999.94149999999</v>
      </c>
      <c r="M280" s="682">
        <v>297499.89760000003</v>
      </c>
      <c r="N280" s="682">
        <v>222133.10860000001</v>
      </c>
      <c r="O280" s="682">
        <v>388732.94</v>
      </c>
      <c r="P280" s="682">
        <v>276725.5858</v>
      </c>
      <c r="Q280" s="682">
        <v>484269.77500000002</v>
      </c>
      <c r="R280" s="682">
        <v>311481.52049999998</v>
      </c>
      <c r="S280" s="682">
        <v>545092.66079999995</v>
      </c>
      <c r="T280" s="682">
        <v>345733.7352</v>
      </c>
      <c r="U280" s="682">
        <v>605034.03650000005</v>
      </c>
    </row>
    <row r="281" spans="1:21">
      <c r="A281" t="s">
        <v>1175</v>
      </c>
      <c r="B281">
        <v>3</v>
      </c>
      <c r="C281" t="s">
        <v>210</v>
      </c>
      <c r="D281" t="s">
        <v>211</v>
      </c>
      <c r="E281" t="s">
        <v>213</v>
      </c>
      <c r="F281" t="s">
        <v>1177</v>
      </c>
      <c r="G281" t="s">
        <v>101</v>
      </c>
      <c r="H281" s="682">
        <v>107080.72749999999</v>
      </c>
      <c r="I281" s="682">
        <v>171329.16649999999</v>
      </c>
      <c r="J281" s="682">
        <v>149913.01850000001</v>
      </c>
      <c r="K281" s="682">
        <v>239860.83309999999</v>
      </c>
      <c r="L281" s="682">
        <v>192745.3095</v>
      </c>
      <c r="M281" s="682">
        <v>308392.49969999999</v>
      </c>
      <c r="N281" s="682">
        <v>256993.74590000001</v>
      </c>
      <c r="O281" s="682">
        <v>411189.99959999998</v>
      </c>
      <c r="P281" s="682">
        <v>321242.18239999999</v>
      </c>
      <c r="Q281" s="682">
        <v>513987.49949999998</v>
      </c>
      <c r="R281" s="682">
        <v>364074.47340000002</v>
      </c>
      <c r="S281" s="682">
        <v>582519.16610000003</v>
      </c>
      <c r="T281" s="682">
        <v>406906.76439999999</v>
      </c>
      <c r="U281" s="682">
        <v>651050.83270000003</v>
      </c>
    </row>
    <row r="282" spans="1:21">
      <c r="A282" t="s">
        <v>1175</v>
      </c>
      <c r="B282">
        <v>3</v>
      </c>
      <c r="C282" t="s">
        <v>210</v>
      </c>
      <c r="D282" t="s">
        <v>211</v>
      </c>
      <c r="E282" t="s">
        <v>214</v>
      </c>
      <c r="F282" t="s">
        <v>1174</v>
      </c>
      <c r="G282" t="s">
        <v>84</v>
      </c>
      <c r="H282" s="682">
        <v>165372.11730000001</v>
      </c>
      <c r="I282" s="682">
        <v>289401.20539999998</v>
      </c>
      <c r="J282" s="682">
        <v>214717.85279999999</v>
      </c>
      <c r="K282" s="682">
        <v>375756.24249999999</v>
      </c>
      <c r="L282" s="682">
        <v>256639.95449999999</v>
      </c>
      <c r="M282" s="682">
        <v>449119.9204</v>
      </c>
      <c r="N282" s="682">
        <v>306104.47149999999</v>
      </c>
      <c r="O282" s="682">
        <v>535682.82499999995</v>
      </c>
      <c r="P282" s="682">
        <v>361215.64740000002</v>
      </c>
      <c r="Q282" s="682">
        <v>632127.38289999997</v>
      </c>
      <c r="R282" s="682">
        <v>396284.6715</v>
      </c>
      <c r="S282" s="682">
        <v>693498.17500000005</v>
      </c>
      <c r="T282" s="682">
        <v>429309.39909999998</v>
      </c>
      <c r="U282" s="682">
        <v>751291.44839999999</v>
      </c>
    </row>
    <row r="283" spans="1:21">
      <c r="A283" t="s">
        <v>1175</v>
      </c>
      <c r="B283">
        <v>3</v>
      </c>
      <c r="C283" t="s">
        <v>210</v>
      </c>
      <c r="D283" t="s">
        <v>211</v>
      </c>
      <c r="E283" t="s">
        <v>214</v>
      </c>
      <c r="F283" t="s">
        <v>1175</v>
      </c>
      <c r="G283" t="s">
        <v>103</v>
      </c>
      <c r="H283" s="682">
        <v>138463.23310000001</v>
      </c>
      <c r="I283" s="682">
        <v>242310.65789999999</v>
      </c>
      <c r="J283" s="682">
        <v>184266.47020000001</v>
      </c>
      <c r="K283" s="682">
        <v>322466.32280000002</v>
      </c>
      <c r="L283" s="682">
        <v>226778.15059999999</v>
      </c>
      <c r="M283" s="682">
        <v>396861.7635</v>
      </c>
      <c r="N283" s="682">
        <v>284869.08630000002</v>
      </c>
      <c r="O283" s="682">
        <v>498520.90100000001</v>
      </c>
      <c r="P283" s="682">
        <v>344317.40919999999</v>
      </c>
      <c r="Q283" s="682">
        <v>602555.46600000001</v>
      </c>
      <c r="R283" s="682">
        <v>380130.18550000002</v>
      </c>
      <c r="S283" s="682">
        <v>665227.82479999994</v>
      </c>
      <c r="T283" s="682">
        <v>413644.07620000001</v>
      </c>
      <c r="U283" s="682">
        <v>723877.1335</v>
      </c>
    </row>
    <row r="284" spans="1:21">
      <c r="A284" t="s">
        <v>1175</v>
      </c>
      <c r="B284">
        <v>3</v>
      </c>
      <c r="C284" t="s">
        <v>210</v>
      </c>
      <c r="D284" t="s">
        <v>211</v>
      </c>
      <c r="E284" t="s">
        <v>214</v>
      </c>
      <c r="F284" t="s">
        <v>1176</v>
      </c>
      <c r="G284" t="s">
        <v>104</v>
      </c>
      <c r="H284" s="682">
        <v>127648.5425</v>
      </c>
      <c r="I284" s="682">
        <v>223384.94940000001</v>
      </c>
      <c r="J284" s="682">
        <v>176274.99179999999</v>
      </c>
      <c r="K284" s="682">
        <v>308481.23580000002</v>
      </c>
      <c r="L284" s="682">
        <v>223517.2598</v>
      </c>
      <c r="M284" s="682">
        <v>391155.2046</v>
      </c>
      <c r="N284" s="682">
        <v>291766.81050000002</v>
      </c>
      <c r="O284" s="682">
        <v>510591.91840000002</v>
      </c>
      <c r="P284" s="682">
        <v>363410.20919999998</v>
      </c>
      <c r="Q284" s="682">
        <v>635967.86609999998</v>
      </c>
      <c r="R284" s="682">
        <v>408910.58590000001</v>
      </c>
      <c r="S284" s="682">
        <v>715593.52529999998</v>
      </c>
      <c r="T284" s="682">
        <v>453715.82900000003</v>
      </c>
      <c r="U284" s="682">
        <v>794002.70070000004</v>
      </c>
    </row>
    <row r="285" spans="1:21">
      <c r="A285" t="s">
        <v>1175</v>
      </c>
      <c r="B285">
        <v>3</v>
      </c>
      <c r="C285" t="s">
        <v>210</v>
      </c>
      <c r="D285" t="s">
        <v>211</v>
      </c>
      <c r="E285" t="s">
        <v>214</v>
      </c>
      <c r="F285" t="s">
        <v>1177</v>
      </c>
      <c r="G285" t="s">
        <v>101</v>
      </c>
      <c r="H285" s="682">
        <v>142575.82949999999</v>
      </c>
      <c r="I285" s="682">
        <v>228121.33059999999</v>
      </c>
      <c r="J285" s="682">
        <v>199606.16130000001</v>
      </c>
      <c r="K285" s="682">
        <v>319369.86290000001</v>
      </c>
      <c r="L285" s="682">
        <v>256636.49309999999</v>
      </c>
      <c r="M285" s="682">
        <v>410618.39510000002</v>
      </c>
      <c r="N285" s="682">
        <v>342181.99080000003</v>
      </c>
      <c r="O285" s="682">
        <v>547491.19350000005</v>
      </c>
      <c r="P285" s="682">
        <v>427727.48859999998</v>
      </c>
      <c r="Q285" s="682">
        <v>684363.99190000002</v>
      </c>
      <c r="R285" s="682">
        <v>484757.82040000003</v>
      </c>
      <c r="S285" s="682">
        <v>775612.52410000004</v>
      </c>
      <c r="T285" s="682">
        <v>541788.15220000001</v>
      </c>
      <c r="U285" s="682">
        <v>866861.0564</v>
      </c>
    </row>
    <row r="286" spans="1:21">
      <c r="A286" t="s">
        <v>1175</v>
      </c>
      <c r="B286">
        <v>3</v>
      </c>
      <c r="C286" t="s">
        <v>210</v>
      </c>
      <c r="D286" t="s">
        <v>211</v>
      </c>
      <c r="E286" t="s">
        <v>215</v>
      </c>
      <c r="F286" t="s">
        <v>1174</v>
      </c>
      <c r="G286" t="s">
        <v>84</v>
      </c>
      <c r="H286" s="682">
        <v>167089.05160000001</v>
      </c>
      <c r="I286" s="682">
        <v>292405.84029999998</v>
      </c>
      <c r="J286" s="682">
        <v>216823.25520000001</v>
      </c>
      <c r="K286" s="682">
        <v>379440.69660000002</v>
      </c>
      <c r="L286" s="682">
        <v>259048.44839999999</v>
      </c>
      <c r="M286" s="682">
        <v>453334.78470000002</v>
      </c>
      <c r="N286" s="682">
        <v>308827.10129999998</v>
      </c>
      <c r="O286" s="682">
        <v>540447.42720000003</v>
      </c>
      <c r="P286" s="682">
        <v>364322.36430000002</v>
      </c>
      <c r="Q286" s="682">
        <v>637564.13769999996</v>
      </c>
      <c r="R286" s="682">
        <v>399647.97690000001</v>
      </c>
      <c r="S286" s="682">
        <v>699383.95959999994</v>
      </c>
      <c r="T286" s="682">
        <v>432872.68699999998</v>
      </c>
      <c r="U286" s="682">
        <v>757527.2023</v>
      </c>
    </row>
    <row r="287" spans="1:21">
      <c r="A287" t="s">
        <v>1175</v>
      </c>
      <c r="B287">
        <v>3</v>
      </c>
      <c r="C287" t="s">
        <v>210</v>
      </c>
      <c r="D287" t="s">
        <v>211</v>
      </c>
      <c r="E287" t="s">
        <v>215</v>
      </c>
      <c r="F287" t="s">
        <v>1175</v>
      </c>
      <c r="G287" t="s">
        <v>103</v>
      </c>
      <c r="H287" s="682">
        <v>140570.3222</v>
      </c>
      <c r="I287" s="682">
        <v>245998.06390000001</v>
      </c>
      <c r="J287" s="682">
        <v>186813.19639999999</v>
      </c>
      <c r="K287" s="682">
        <v>326923.09389999998</v>
      </c>
      <c r="L287" s="682">
        <v>229619.42379999999</v>
      </c>
      <c r="M287" s="682">
        <v>401833.99170000001</v>
      </c>
      <c r="N287" s="682">
        <v>287899.47499999998</v>
      </c>
      <c r="O287" s="682">
        <v>503824.08120000002</v>
      </c>
      <c r="P287" s="682">
        <v>347669.02789999999</v>
      </c>
      <c r="Q287" s="682">
        <v>608420.79879999999</v>
      </c>
      <c r="R287" s="682">
        <v>383727.61379999999</v>
      </c>
      <c r="S287" s="682">
        <v>671523.32409999997</v>
      </c>
      <c r="T287" s="682">
        <v>417434.39760000003</v>
      </c>
      <c r="U287" s="682">
        <v>730510.19590000005</v>
      </c>
    </row>
    <row r="288" spans="1:21">
      <c r="A288" t="s">
        <v>1175</v>
      </c>
      <c r="B288">
        <v>3</v>
      </c>
      <c r="C288" t="s">
        <v>210</v>
      </c>
      <c r="D288" t="s">
        <v>211</v>
      </c>
      <c r="E288" t="s">
        <v>215</v>
      </c>
      <c r="F288" t="s">
        <v>1176</v>
      </c>
      <c r="G288" t="s">
        <v>104</v>
      </c>
      <c r="H288" s="682">
        <v>130019.25810000001</v>
      </c>
      <c r="I288" s="682">
        <v>227533.70180000001</v>
      </c>
      <c r="J288" s="682">
        <v>179629.25409999999</v>
      </c>
      <c r="K288" s="682">
        <v>314351.1948</v>
      </c>
      <c r="L288" s="682">
        <v>227875.1292</v>
      </c>
      <c r="M288" s="682">
        <v>398781.47610000003</v>
      </c>
      <c r="N288" s="682">
        <v>297667.97269999998</v>
      </c>
      <c r="O288" s="682">
        <v>520918.9522</v>
      </c>
      <c r="P288" s="682">
        <v>370805.4779</v>
      </c>
      <c r="Q288" s="682">
        <v>648909.58609999996</v>
      </c>
      <c r="R288" s="682">
        <v>417334.70640000002</v>
      </c>
      <c r="S288" s="682">
        <v>730335.73640000005</v>
      </c>
      <c r="T288" s="682">
        <v>463178.87599999999</v>
      </c>
      <c r="U288" s="682">
        <v>810563.03300000005</v>
      </c>
    </row>
    <row r="289" spans="1:21">
      <c r="A289" t="s">
        <v>1175</v>
      </c>
      <c r="B289">
        <v>3</v>
      </c>
      <c r="C289" t="s">
        <v>210</v>
      </c>
      <c r="D289" t="s">
        <v>211</v>
      </c>
      <c r="E289" t="s">
        <v>215</v>
      </c>
      <c r="F289" t="s">
        <v>1177</v>
      </c>
      <c r="G289" t="s">
        <v>101</v>
      </c>
      <c r="H289" s="682">
        <v>144071.12059999999</v>
      </c>
      <c r="I289" s="682">
        <v>230513.79639999999</v>
      </c>
      <c r="J289" s="682">
        <v>201699.56880000001</v>
      </c>
      <c r="K289" s="682">
        <v>322719.3149</v>
      </c>
      <c r="L289" s="682">
        <v>259328.01699999999</v>
      </c>
      <c r="M289" s="682">
        <v>414924.8334</v>
      </c>
      <c r="N289" s="682">
        <v>345770.68939999997</v>
      </c>
      <c r="O289" s="682">
        <v>553233.11129999999</v>
      </c>
      <c r="P289" s="682">
        <v>432213.36180000001</v>
      </c>
      <c r="Q289" s="682">
        <v>691541.38910000003</v>
      </c>
      <c r="R289" s="682">
        <v>489841.81</v>
      </c>
      <c r="S289" s="682">
        <v>783746.90760000004</v>
      </c>
      <c r="T289" s="682">
        <v>547470.25820000004</v>
      </c>
      <c r="U289" s="682">
        <v>875952.42619999999</v>
      </c>
    </row>
    <row r="290" spans="1:21">
      <c r="A290" t="s">
        <v>1175</v>
      </c>
      <c r="B290">
        <v>3</v>
      </c>
      <c r="C290" t="s">
        <v>210</v>
      </c>
      <c r="D290" t="s">
        <v>211</v>
      </c>
      <c r="E290" t="s">
        <v>216</v>
      </c>
      <c r="F290" t="s">
        <v>1174</v>
      </c>
      <c r="G290" t="s">
        <v>84</v>
      </c>
      <c r="H290" s="682">
        <v>135443.13939999999</v>
      </c>
      <c r="I290" s="682">
        <v>237025.49400000001</v>
      </c>
      <c r="J290" s="682">
        <v>175785.24979999999</v>
      </c>
      <c r="K290" s="682">
        <v>307624.18719999999</v>
      </c>
      <c r="L290" s="682">
        <v>210042.3553</v>
      </c>
      <c r="M290" s="682">
        <v>367574.12170000002</v>
      </c>
      <c r="N290" s="682">
        <v>250437.1777</v>
      </c>
      <c r="O290" s="682">
        <v>438265.06099999999</v>
      </c>
      <c r="P290" s="682">
        <v>295463.40990000003</v>
      </c>
      <c r="Q290" s="682">
        <v>517060.96730000002</v>
      </c>
      <c r="R290" s="682">
        <v>324122.24320000003</v>
      </c>
      <c r="S290" s="682">
        <v>567213.92559999996</v>
      </c>
      <c r="T290" s="682">
        <v>351085.8861</v>
      </c>
      <c r="U290" s="682">
        <v>614400.30070000002</v>
      </c>
    </row>
    <row r="291" spans="1:21">
      <c r="A291" t="s">
        <v>1175</v>
      </c>
      <c r="B291">
        <v>3</v>
      </c>
      <c r="C291" t="s">
        <v>210</v>
      </c>
      <c r="D291" t="s">
        <v>211</v>
      </c>
      <c r="E291" t="s">
        <v>216</v>
      </c>
      <c r="F291" t="s">
        <v>1175</v>
      </c>
      <c r="G291" t="s">
        <v>103</v>
      </c>
      <c r="H291" s="682">
        <v>113799.1376</v>
      </c>
      <c r="I291" s="682">
        <v>199148.4908</v>
      </c>
      <c r="J291" s="682">
        <v>151291.74600000001</v>
      </c>
      <c r="K291" s="682">
        <v>264760.55540000001</v>
      </c>
      <c r="L291" s="682">
        <v>186023.0778</v>
      </c>
      <c r="M291" s="682">
        <v>325540.38620000001</v>
      </c>
      <c r="N291" s="682">
        <v>233356.54149999999</v>
      </c>
      <c r="O291" s="682">
        <v>408373.94770000002</v>
      </c>
      <c r="P291" s="682">
        <v>281871.34840000002</v>
      </c>
      <c r="Q291" s="682">
        <v>493274.85979999998</v>
      </c>
      <c r="R291" s="682">
        <v>311128.41739999998</v>
      </c>
      <c r="S291" s="682">
        <v>544474.73049999995</v>
      </c>
      <c r="T291" s="682">
        <v>338485.51750000002</v>
      </c>
      <c r="U291" s="682">
        <v>592349.65579999995</v>
      </c>
    </row>
    <row r="292" spans="1:21">
      <c r="A292" t="s">
        <v>1175</v>
      </c>
      <c r="B292">
        <v>3</v>
      </c>
      <c r="C292" t="s">
        <v>210</v>
      </c>
      <c r="D292" t="s">
        <v>211</v>
      </c>
      <c r="E292" t="s">
        <v>216</v>
      </c>
      <c r="F292" t="s">
        <v>1176</v>
      </c>
      <c r="G292" t="s">
        <v>104</v>
      </c>
      <c r="H292" s="682">
        <v>105163.41499999999</v>
      </c>
      <c r="I292" s="682">
        <v>184035.97640000001</v>
      </c>
      <c r="J292" s="682">
        <v>145271.82889999999</v>
      </c>
      <c r="K292" s="682">
        <v>254225.70060000001</v>
      </c>
      <c r="L292" s="682">
        <v>184266.8793</v>
      </c>
      <c r="M292" s="682">
        <v>322467.03879999998</v>
      </c>
      <c r="N292" s="682">
        <v>240657.00949999999</v>
      </c>
      <c r="O292" s="682">
        <v>421149.76659999997</v>
      </c>
      <c r="P292" s="682">
        <v>299776.97379999998</v>
      </c>
      <c r="Q292" s="682">
        <v>524609.70420000004</v>
      </c>
      <c r="R292" s="682">
        <v>337370.93770000001</v>
      </c>
      <c r="S292" s="682">
        <v>590399.14119999995</v>
      </c>
      <c r="T292" s="682">
        <v>374405.77260000003</v>
      </c>
      <c r="U292" s="682">
        <v>655210.10199999996</v>
      </c>
    </row>
    <row r="293" spans="1:21">
      <c r="A293" t="s">
        <v>1175</v>
      </c>
      <c r="B293">
        <v>3</v>
      </c>
      <c r="C293" t="s">
        <v>210</v>
      </c>
      <c r="D293" t="s">
        <v>211</v>
      </c>
      <c r="E293" t="s">
        <v>216</v>
      </c>
      <c r="F293" t="s">
        <v>1177</v>
      </c>
      <c r="G293" t="s">
        <v>101</v>
      </c>
      <c r="H293" s="682">
        <v>116781.38189999999</v>
      </c>
      <c r="I293" s="682">
        <v>186850.21400000001</v>
      </c>
      <c r="J293" s="682">
        <v>163493.93470000001</v>
      </c>
      <c r="K293" s="682">
        <v>261590.29939999999</v>
      </c>
      <c r="L293" s="682">
        <v>210206.48749999999</v>
      </c>
      <c r="M293" s="682">
        <v>336330.38500000001</v>
      </c>
      <c r="N293" s="682">
        <v>280275.31660000002</v>
      </c>
      <c r="O293" s="682">
        <v>448440.5134</v>
      </c>
      <c r="P293" s="682">
        <v>350344.1458</v>
      </c>
      <c r="Q293" s="682">
        <v>560550.64170000004</v>
      </c>
      <c r="R293" s="682">
        <v>397056.6986</v>
      </c>
      <c r="S293" s="682">
        <v>635290.72719999996</v>
      </c>
      <c r="T293" s="682">
        <v>443769.25140000001</v>
      </c>
      <c r="U293" s="682">
        <v>710030.81279999996</v>
      </c>
    </row>
    <row r="294" spans="1:21">
      <c r="A294" t="s">
        <v>1175</v>
      </c>
      <c r="B294">
        <v>3</v>
      </c>
      <c r="C294" t="s">
        <v>210</v>
      </c>
      <c r="D294" t="s">
        <v>211</v>
      </c>
      <c r="E294" t="s">
        <v>217</v>
      </c>
      <c r="F294" t="s">
        <v>1174</v>
      </c>
      <c r="G294" t="s">
        <v>84</v>
      </c>
      <c r="H294" s="682">
        <v>119941.05349999999</v>
      </c>
      <c r="I294" s="682">
        <v>209896.84349999999</v>
      </c>
      <c r="J294" s="682">
        <v>155691.2415</v>
      </c>
      <c r="K294" s="682">
        <v>272459.67259999999</v>
      </c>
      <c r="L294" s="682">
        <v>186054.58499999999</v>
      </c>
      <c r="M294" s="682">
        <v>325595.52370000002</v>
      </c>
      <c r="N294" s="682">
        <v>221866.95910000001</v>
      </c>
      <c r="O294" s="682">
        <v>388267.17849999998</v>
      </c>
      <c r="P294" s="682">
        <v>261778.3328</v>
      </c>
      <c r="Q294" s="682">
        <v>458112.0822</v>
      </c>
      <c r="R294" s="682">
        <v>287179.09389999998</v>
      </c>
      <c r="S294" s="682">
        <v>502563.4142</v>
      </c>
      <c r="T294" s="682">
        <v>311085.94770000002</v>
      </c>
      <c r="U294" s="682">
        <v>544400.40850000002</v>
      </c>
    </row>
    <row r="295" spans="1:21">
      <c r="A295" t="s">
        <v>1175</v>
      </c>
      <c r="B295">
        <v>3</v>
      </c>
      <c r="C295" t="s">
        <v>210</v>
      </c>
      <c r="D295" t="s">
        <v>211</v>
      </c>
      <c r="E295" t="s">
        <v>217</v>
      </c>
      <c r="F295" t="s">
        <v>1175</v>
      </c>
      <c r="G295" t="s">
        <v>103</v>
      </c>
      <c r="H295" s="682">
        <v>100636.908</v>
      </c>
      <c r="I295" s="682">
        <v>176114.58900000001</v>
      </c>
      <c r="J295" s="682">
        <v>133845.68410000001</v>
      </c>
      <c r="K295" s="682">
        <v>234229.94699999999</v>
      </c>
      <c r="L295" s="682">
        <v>164631.98620000001</v>
      </c>
      <c r="M295" s="682">
        <v>288105.97590000002</v>
      </c>
      <c r="N295" s="682">
        <v>206632.87830000001</v>
      </c>
      <c r="O295" s="682">
        <v>361607.53690000001</v>
      </c>
      <c r="P295" s="682">
        <v>249655.68340000001</v>
      </c>
      <c r="Q295" s="682">
        <v>436897.44589999999</v>
      </c>
      <c r="R295" s="682">
        <v>275590.00599999999</v>
      </c>
      <c r="S295" s="682">
        <v>482282.51049999997</v>
      </c>
      <c r="T295" s="682">
        <v>299847.78120000003</v>
      </c>
      <c r="U295" s="682">
        <v>524733.61710000003</v>
      </c>
    </row>
    <row r="296" spans="1:21">
      <c r="A296" t="s">
        <v>1175</v>
      </c>
      <c r="B296">
        <v>3</v>
      </c>
      <c r="C296" t="s">
        <v>210</v>
      </c>
      <c r="D296" t="s">
        <v>211</v>
      </c>
      <c r="E296" t="s">
        <v>217</v>
      </c>
      <c r="F296" t="s">
        <v>1176</v>
      </c>
      <c r="G296" t="s">
        <v>104</v>
      </c>
      <c r="H296" s="682">
        <v>92912.441000000006</v>
      </c>
      <c r="I296" s="682">
        <v>162596.77179999999</v>
      </c>
      <c r="J296" s="682">
        <v>128332.0276</v>
      </c>
      <c r="K296" s="682">
        <v>224581.04829999999</v>
      </c>
      <c r="L296" s="682">
        <v>162758.61429999999</v>
      </c>
      <c r="M296" s="682">
        <v>284827.57510000002</v>
      </c>
      <c r="N296" s="682">
        <v>212523.34049999999</v>
      </c>
      <c r="O296" s="682">
        <v>371915.84590000001</v>
      </c>
      <c r="P296" s="682">
        <v>264722.78360000002</v>
      </c>
      <c r="Q296" s="682">
        <v>463264.8713</v>
      </c>
      <c r="R296" s="682">
        <v>297899.75280000002</v>
      </c>
      <c r="S296" s="682">
        <v>521324.5674</v>
      </c>
      <c r="T296" s="682">
        <v>330578.0392</v>
      </c>
      <c r="U296" s="682">
        <v>578511.56850000005</v>
      </c>
    </row>
    <row r="297" spans="1:21">
      <c r="A297" t="s">
        <v>1175</v>
      </c>
      <c r="B297">
        <v>3</v>
      </c>
      <c r="C297" t="s">
        <v>210</v>
      </c>
      <c r="D297" t="s">
        <v>211</v>
      </c>
      <c r="E297" t="s">
        <v>217</v>
      </c>
      <c r="F297" t="s">
        <v>1177</v>
      </c>
      <c r="G297" t="s">
        <v>101</v>
      </c>
      <c r="H297" s="682">
        <v>103412.13430000001</v>
      </c>
      <c r="I297" s="682">
        <v>165459.41740000001</v>
      </c>
      <c r="J297" s="682">
        <v>144776.98800000001</v>
      </c>
      <c r="K297" s="682">
        <v>231643.18419999999</v>
      </c>
      <c r="L297" s="682">
        <v>186141.84169999999</v>
      </c>
      <c r="M297" s="682">
        <v>297826.95110000001</v>
      </c>
      <c r="N297" s="682">
        <v>248189.12220000001</v>
      </c>
      <c r="O297" s="682">
        <v>397102.60159999999</v>
      </c>
      <c r="P297" s="682">
        <v>310236.40289999999</v>
      </c>
      <c r="Q297" s="682">
        <v>496378.25199999998</v>
      </c>
      <c r="R297" s="682">
        <v>351601.25650000002</v>
      </c>
      <c r="S297" s="682">
        <v>562562.01879999996</v>
      </c>
      <c r="T297" s="682">
        <v>392966.1103</v>
      </c>
      <c r="U297" s="682">
        <v>628745.78579999995</v>
      </c>
    </row>
    <row r="298" spans="1:21">
      <c r="A298" t="s">
        <v>1175</v>
      </c>
      <c r="B298">
        <v>3</v>
      </c>
      <c r="C298" t="s">
        <v>210</v>
      </c>
      <c r="D298" t="s">
        <v>211</v>
      </c>
      <c r="E298" t="s">
        <v>218</v>
      </c>
      <c r="F298" t="s">
        <v>1174</v>
      </c>
      <c r="G298" t="s">
        <v>84</v>
      </c>
      <c r="H298" s="682">
        <v>118824.2072</v>
      </c>
      <c r="I298" s="682">
        <v>207942.36249999999</v>
      </c>
      <c r="J298" s="682">
        <v>154346.92139999999</v>
      </c>
      <c r="K298" s="682">
        <v>270107.11259999999</v>
      </c>
      <c r="L298" s="682">
        <v>184540.0183</v>
      </c>
      <c r="M298" s="682">
        <v>322945.03200000001</v>
      </c>
      <c r="N298" s="682">
        <v>220188.65849999999</v>
      </c>
      <c r="O298" s="682">
        <v>385330.15240000002</v>
      </c>
      <c r="P298" s="682">
        <v>259888.48929999999</v>
      </c>
      <c r="Q298" s="682">
        <v>454804.85639999999</v>
      </c>
      <c r="R298" s="682">
        <v>285144.23450000002</v>
      </c>
      <c r="S298" s="682">
        <v>499002.41039999999</v>
      </c>
      <c r="T298" s="682">
        <v>308950.09889999998</v>
      </c>
      <c r="U298" s="682">
        <v>540662.67299999995</v>
      </c>
    </row>
    <row r="299" spans="1:21">
      <c r="A299" t="s">
        <v>1175</v>
      </c>
      <c r="B299">
        <v>3</v>
      </c>
      <c r="C299" t="s">
        <v>210</v>
      </c>
      <c r="D299" t="s">
        <v>211</v>
      </c>
      <c r="E299" t="s">
        <v>218</v>
      </c>
      <c r="F299" t="s">
        <v>1175</v>
      </c>
      <c r="G299" t="s">
        <v>103</v>
      </c>
      <c r="H299" s="682">
        <v>99129.931899999996</v>
      </c>
      <c r="I299" s="682">
        <v>173477.38080000001</v>
      </c>
      <c r="J299" s="682">
        <v>132060.04010000001</v>
      </c>
      <c r="K299" s="682">
        <v>231105.07010000001</v>
      </c>
      <c r="L299" s="682">
        <v>162684.64019999999</v>
      </c>
      <c r="M299" s="682">
        <v>284698.12040000001</v>
      </c>
      <c r="N299" s="682">
        <v>204646.81880000001</v>
      </c>
      <c r="O299" s="682">
        <v>358131.93290000001</v>
      </c>
      <c r="P299" s="682">
        <v>247520.93830000001</v>
      </c>
      <c r="Q299" s="682">
        <v>433161.64189999999</v>
      </c>
      <c r="R299" s="682">
        <v>273321.02389999997</v>
      </c>
      <c r="S299" s="682">
        <v>478311.79180000001</v>
      </c>
      <c r="T299" s="682">
        <v>297484.89899999998</v>
      </c>
      <c r="U299" s="682">
        <v>520598.57319999998</v>
      </c>
    </row>
    <row r="300" spans="1:21">
      <c r="A300" t="s">
        <v>1175</v>
      </c>
      <c r="B300">
        <v>3</v>
      </c>
      <c r="C300" t="s">
        <v>210</v>
      </c>
      <c r="D300" t="s">
        <v>211</v>
      </c>
      <c r="E300" t="s">
        <v>218</v>
      </c>
      <c r="F300" t="s">
        <v>1176</v>
      </c>
      <c r="G300" t="s">
        <v>104</v>
      </c>
      <c r="H300" s="682">
        <v>91157.431500000006</v>
      </c>
      <c r="I300" s="682">
        <v>159525.50520000001</v>
      </c>
      <c r="J300" s="682">
        <v>125839.754</v>
      </c>
      <c r="K300" s="682">
        <v>220219.56950000001</v>
      </c>
      <c r="L300" s="682">
        <v>159509.01610000001</v>
      </c>
      <c r="M300" s="682">
        <v>279140.7781</v>
      </c>
      <c r="N300" s="682">
        <v>208099.87330000001</v>
      </c>
      <c r="O300" s="682">
        <v>364174.7782</v>
      </c>
      <c r="P300" s="682">
        <v>259174.6336</v>
      </c>
      <c r="Q300" s="682">
        <v>453555.60879999999</v>
      </c>
      <c r="R300" s="682">
        <v>291569.03320000001</v>
      </c>
      <c r="S300" s="682">
        <v>510245.80820000003</v>
      </c>
      <c r="T300" s="682">
        <v>323454.67570000002</v>
      </c>
      <c r="U300" s="682">
        <v>566045.68259999994</v>
      </c>
    </row>
    <row r="301" spans="1:21">
      <c r="A301" t="s">
        <v>1175</v>
      </c>
      <c r="B301">
        <v>3</v>
      </c>
      <c r="C301" t="s">
        <v>210</v>
      </c>
      <c r="D301" t="s">
        <v>211</v>
      </c>
      <c r="E301" t="s">
        <v>218</v>
      </c>
      <c r="F301" t="s">
        <v>1177</v>
      </c>
      <c r="G301" t="s">
        <v>101</v>
      </c>
      <c r="H301" s="682">
        <v>102436.40300000001</v>
      </c>
      <c r="I301" s="682">
        <v>163898.24739999999</v>
      </c>
      <c r="J301" s="682">
        <v>143410.96429999999</v>
      </c>
      <c r="K301" s="682">
        <v>229457.54629999999</v>
      </c>
      <c r="L301" s="682">
        <v>184385.52549999999</v>
      </c>
      <c r="M301" s="682">
        <v>295016.84529999999</v>
      </c>
      <c r="N301" s="682">
        <v>245847.36739999999</v>
      </c>
      <c r="O301" s="682">
        <v>393355.79369999998</v>
      </c>
      <c r="P301" s="682">
        <v>307309.20919999998</v>
      </c>
      <c r="Q301" s="682">
        <v>491694.74209999997</v>
      </c>
      <c r="R301" s="682">
        <v>348283.77049999998</v>
      </c>
      <c r="S301" s="682">
        <v>557254.04099999997</v>
      </c>
      <c r="T301" s="682">
        <v>389258.33169999998</v>
      </c>
      <c r="U301" s="682">
        <v>622813.34</v>
      </c>
    </row>
    <row r="302" spans="1:21">
      <c r="A302" t="s">
        <v>1175</v>
      </c>
      <c r="B302">
        <v>3</v>
      </c>
      <c r="C302" t="s">
        <v>210</v>
      </c>
      <c r="D302" t="s">
        <v>211</v>
      </c>
      <c r="E302" t="s">
        <v>219</v>
      </c>
      <c r="F302" t="s">
        <v>1174</v>
      </c>
      <c r="G302" t="s">
        <v>84</v>
      </c>
      <c r="H302" s="682">
        <v>139251.9613</v>
      </c>
      <c r="I302" s="682">
        <v>243690.93229999999</v>
      </c>
      <c r="J302" s="682">
        <v>180796.31649999999</v>
      </c>
      <c r="K302" s="682">
        <v>316393.554</v>
      </c>
      <c r="L302" s="682">
        <v>216089.09280000001</v>
      </c>
      <c r="M302" s="682">
        <v>378155.91239999997</v>
      </c>
      <c r="N302" s="682">
        <v>257728.99479999999</v>
      </c>
      <c r="O302" s="682">
        <v>451025.74099999998</v>
      </c>
      <c r="P302" s="682">
        <v>304124.3493</v>
      </c>
      <c r="Q302" s="682">
        <v>532217.61120000004</v>
      </c>
      <c r="R302" s="682">
        <v>333647.93520000001</v>
      </c>
      <c r="S302" s="682">
        <v>583883.88670000003</v>
      </c>
      <c r="T302" s="682">
        <v>361448.02230000001</v>
      </c>
      <c r="U302" s="682">
        <v>632534.03899999999</v>
      </c>
    </row>
    <row r="303" spans="1:21">
      <c r="A303" t="s">
        <v>1175</v>
      </c>
      <c r="B303">
        <v>3</v>
      </c>
      <c r="C303" t="s">
        <v>210</v>
      </c>
      <c r="D303" t="s">
        <v>211</v>
      </c>
      <c r="E303" t="s">
        <v>219</v>
      </c>
      <c r="F303" t="s">
        <v>1175</v>
      </c>
      <c r="G303" t="s">
        <v>103</v>
      </c>
      <c r="H303" s="682">
        <v>116632.9099</v>
      </c>
      <c r="I303" s="682">
        <v>204107.59239999999</v>
      </c>
      <c r="J303" s="682">
        <v>155199.50279999999</v>
      </c>
      <c r="K303" s="682">
        <v>271599.1299</v>
      </c>
      <c r="L303" s="682">
        <v>190987.86689999999</v>
      </c>
      <c r="M303" s="682">
        <v>334228.7672</v>
      </c>
      <c r="N303" s="682">
        <v>239878.9614</v>
      </c>
      <c r="O303" s="682">
        <v>419788.1825</v>
      </c>
      <c r="P303" s="682">
        <v>289920.03340000001</v>
      </c>
      <c r="Q303" s="682">
        <v>507360.05849999998</v>
      </c>
      <c r="R303" s="682">
        <v>320068.8026</v>
      </c>
      <c r="S303" s="682">
        <v>560120.4044</v>
      </c>
      <c r="T303" s="682">
        <v>348280.07010000001</v>
      </c>
      <c r="U303" s="682">
        <v>609490.12269999995</v>
      </c>
    </row>
    <row r="304" spans="1:21">
      <c r="A304" t="s">
        <v>1175</v>
      </c>
      <c r="B304">
        <v>3</v>
      </c>
      <c r="C304" t="s">
        <v>210</v>
      </c>
      <c r="D304" t="s">
        <v>211</v>
      </c>
      <c r="E304" t="s">
        <v>219</v>
      </c>
      <c r="F304" t="s">
        <v>1176</v>
      </c>
      <c r="G304" t="s">
        <v>104</v>
      </c>
      <c r="H304" s="682">
        <v>107548.62850000001</v>
      </c>
      <c r="I304" s="682">
        <v>188210.0998</v>
      </c>
      <c r="J304" s="682">
        <v>148522.9767</v>
      </c>
      <c r="K304" s="682">
        <v>259915.20929999999</v>
      </c>
      <c r="L304" s="682">
        <v>188333.8101</v>
      </c>
      <c r="M304" s="682">
        <v>329584.16769999999</v>
      </c>
      <c r="N304" s="682">
        <v>245852.91010000001</v>
      </c>
      <c r="O304" s="682">
        <v>430242.59259999997</v>
      </c>
      <c r="P304" s="682">
        <v>306224.80959999998</v>
      </c>
      <c r="Q304" s="682">
        <v>535893.41669999994</v>
      </c>
      <c r="R304" s="682">
        <v>344571.44459999999</v>
      </c>
      <c r="S304" s="682">
        <v>603000.02800000005</v>
      </c>
      <c r="T304" s="682">
        <v>382333.76449999999</v>
      </c>
      <c r="U304" s="682">
        <v>669084.08790000004</v>
      </c>
    </row>
    <row r="305" spans="1:21">
      <c r="A305" t="s">
        <v>1175</v>
      </c>
      <c r="B305">
        <v>3</v>
      </c>
      <c r="C305" t="s">
        <v>210</v>
      </c>
      <c r="D305" t="s">
        <v>211</v>
      </c>
      <c r="E305" t="s">
        <v>219</v>
      </c>
      <c r="F305" t="s">
        <v>1177</v>
      </c>
      <c r="G305" t="s">
        <v>101</v>
      </c>
      <c r="H305" s="682">
        <v>120057.18610000001</v>
      </c>
      <c r="I305" s="682">
        <v>192091.50080000001</v>
      </c>
      <c r="J305" s="682">
        <v>168080.0606</v>
      </c>
      <c r="K305" s="682">
        <v>268928.10100000002</v>
      </c>
      <c r="L305" s="682">
        <v>216102.9351</v>
      </c>
      <c r="M305" s="682">
        <v>345764.70120000001</v>
      </c>
      <c r="N305" s="682">
        <v>288137.24670000002</v>
      </c>
      <c r="O305" s="682">
        <v>461019.6017</v>
      </c>
      <c r="P305" s="682">
        <v>360171.55849999998</v>
      </c>
      <c r="Q305" s="682">
        <v>576274.50210000004</v>
      </c>
      <c r="R305" s="682">
        <v>408194.43290000001</v>
      </c>
      <c r="S305" s="682">
        <v>653111.10230000003</v>
      </c>
      <c r="T305" s="682">
        <v>456217.30739999999</v>
      </c>
      <c r="U305" s="682">
        <v>729947.70259999996</v>
      </c>
    </row>
    <row r="306" spans="1:21">
      <c r="A306" t="s">
        <v>1175</v>
      </c>
      <c r="B306">
        <v>3</v>
      </c>
      <c r="C306" t="s">
        <v>210</v>
      </c>
      <c r="D306" t="s">
        <v>211</v>
      </c>
      <c r="E306" t="s">
        <v>210</v>
      </c>
      <c r="F306" t="s">
        <v>1174</v>
      </c>
      <c r="G306" t="s">
        <v>84</v>
      </c>
      <c r="H306" s="682">
        <v>167172.37049999999</v>
      </c>
      <c r="I306" s="682">
        <v>292551.64850000001</v>
      </c>
      <c r="J306" s="682">
        <v>217001.08619999999</v>
      </c>
      <c r="K306" s="682">
        <v>379751.9008</v>
      </c>
      <c r="L306" s="682">
        <v>259321.72020000001</v>
      </c>
      <c r="M306" s="682">
        <v>453813.01030000002</v>
      </c>
      <c r="N306" s="682">
        <v>309237.44040000002</v>
      </c>
      <c r="O306" s="682">
        <v>541165.52080000006</v>
      </c>
      <c r="P306" s="682">
        <v>364866.2464</v>
      </c>
      <c r="Q306" s="682">
        <v>638515.93119999999</v>
      </c>
      <c r="R306" s="682">
        <v>400269.98619999998</v>
      </c>
      <c r="S306" s="682">
        <v>700472.47569999995</v>
      </c>
      <c r="T306" s="682">
        <v>433591.69099999999</v>
      </c>
      <c r="U306" s="682">
        <v>758785.45920000004</v>
      </c>
    </row>
    <row r="307" spans="1:21">
      <c r="A307" t="s">
        <v>1175</v>
      </c>
      <c r="B307">
        <v>3</v>
      </c>
      <c r="C307" t="s">
        <v>210</v>
      </c>
      <c r="D307" t="s">
        <v>211</v>
      </c>
      <c r="E307" t="s">
        <v>210</v>
      </c>
      <c r="F307" t="s">
        <v>1175</v>
      </c>
      <c r="G307" t="s">
        <v>103</v>
      </c>
      <c r="H307" s="682">
        <v>140263.56140000001</v>
      </c>
      <c r="I307" s="682">
        <v>245461.23240000001</v>
      </c>
      <c r="J307" s="682">
        <v>186549.7035</v>
      </c>
      <c r="K307" s="682">
        <v>326461.98109999998</v>
      </c>
      <c r="L307" s="682">
        <v>229459.91630000001</v>
      </c>
      <c r="M307" s="682">
        <v>401554.85350000003</v>
      </c>
      <c r="N307" s="682">
        <v>288002.05530000001</v>
      </c>
      <c r="O307" s="682">
        <v>504003.5968</v>
      </c>
      <c r="P307" s="682">
        <v>347968.00819999998</v>
      </c>
      <c r="Q307" s="682">
        <v>608944.01430000004</v>
      </c>
      <c r="R307" s="682">
        <v>384115.50020000001</v>
      </c>
      <c r="S307" s="682">
        <v>672202.12549999997</v>
      </c>
      <c r="T307" s="682">
        <v>417926.36810000002</v>
      </c>
      <c r="U307" s="682">
        <v>731371.14430000004</v>
      </c>
    </row>
    <row r="308" spans="1:21">
      <c r="A308" t="s">
        <v>1175</v>
      </c>
      <c r="B308">
        <v>3</v>
      </c>
      <c r="C308" t="s">
        <v>210</v>
      </c>
      <c r="D308" t="s">
        <v>211</v>
      </c>
      <c r="E308" t="s">
        <v>210</v>
      </c>
      <c r="F308" t="s">
        <v>1176</v>
      </c>
      <c r="G308" t="s">
        <v>104</v>
      </c>
      <c r="H308" s="682">
        <v>129495.6501</v>
      </c>
      <c r="I308" s="682">
        <v>226617.38759999999</v>
      </c>
      <c r="J308" s="682">
        <v>178860.9425</v>
      </c>
      <c r="K308" s="682">
        <v>313006.64939999999</v>
      </c>
      <c r="L308" s="682">
        <v>226842.0534</v>
      </c>
      <c r="M308" s="682">
        <v>396973.59350000002</v>
      </c>
      <c r="N308" s="682">
        <v>296199.8688</v>
      </c>
      <c r="O308" s="682">
        <v>518349.77029999997</v>
      </c>
      <c r="P308" s="682">
        <v>368951.5319</v>
      </c>
      <c r="Q308" s="682">
        <v>645665.18090000004</v>
      </c>
      <c r="R308" s="682">
        <v>415190.75160000002</v>
      </c>
      <c r="S308" s="682">
        <v>726583.81539999996</v>
      </c>
      <c r="T308" s="682">
        <v>460734.83779999998</v>
      </c>
      <c r="U308" s="682">
        <v>806285.96609999996</v>
      </c>
    </row>
    <row r="309" spans="1:21">
      <c r="A309" t="s">
        <v>1175</v>
      </c>
      <c r="B309">
        <v>3</v>
      </c>
      <c r="C309" t="s">
        <v>210</v>
      </c>
      <c r="D309" t="s">
        <v>211</v>
      </c>
      <c r="E309" t="s">
        <v>210</v>
      </c>
      <c r="F309" t="s">
        <v>1177</v>
      </c>
      <c r="G309" t="s">
        <v>101</v>
      </c>
      <c r="H309" s="682">
        <v>144134.49979999999</v>
      </c>
      <c r="I309" s="682">
        <v>230615.20319999999</v>
      </c>
      <c r="J309" s="682">
        <v>201788.29980000001</v>
      </c>
      <c r="K309" s="682">
        <v>322861.2844</v>
      </c>
      <c r="L309" s="682">
        <v>259442.09959999999</v>
      </c>
      <c r="M309" s="682">
        <v>415107.36560000002</v>
      </c>
      <c r="N309" s="682">
        <v>345922.79950000002</v>
      </c>
      <c r="O309" s="682">
        <v>553476.48750000005</v>
      </c>
      <c r="P309" s="682">
        <v>432403.49949999998</v>
      </c>
      <c r="Q309" s="682">
        <v>691845.60939999996</v>
      </c>
      <c r="R309" s="682">
        <v>490057.29940000002</v>
      </c>
      <c r="S309" s="682">
        <v>784091.69070000004</v>
      </c>
      <c r="T309" s="682">
        <v>547711.09939999995</v>
      </c>
      <c r="U309" s="682">
        <v>876337.772</v>
      </c>
    </row>
    <row r="310" spans="1:21">
      <c r="A310" t="s">
        <v>1175</v>
      </c>
      <c r="B310">
        <v>3</v>
      </c>
      <c r="C310" t="s">
        <v>210</v>
      </c>
      <c r="D310" t="s">
        <v>211</v>
      </c>
      <c r="E310" t="s">
        <v>220</v>
      </c>
      <c r="F310" t="s">
        <v>1174</v>
      </c>
      <c r="G310" t="s">
        <v>84</v>
      </c>
      <c r="H310" s="682">
        <v>128158.79300000001</v>
      </c>
      <c r="I310" s="682">
        <v>224277.88769999999</v>
      </c>
      <c r="J310" s="682">
        <v>166474.46739999999</v>
      </c>
      <c r="K310" s="682">
        <v>291330.31800000003</v>
      </c>
      <c r="L310" s="682">
        <v>199041.99950000001</v>
      </c>
      <c r="M310" s="682">
        <v>348323.49900000001</v>
      </c>
      <c r="N310" s="682">
        <v>237494.9376</v>
      </c>
      <c r="O310" s="682">
        <v>415616.14079999999</v>
      </c>
      <c r="P310" s="682">
        <v>280317.1029</v>
      </c>
      <c r="Q310" s="682">
        <v>490554.92989999999</v>
      </c>
      <c r="R310" s="682">
        <v>307558.9436</v>
      </c>
      <c r="S310" s="682">
        <v>538228.15119999996</v>
      </c>
      <c r="T310" s="682">
        <v>333237.68050000002</v>
      </c>
      <c r="U310" s="682">
        <v>583165.94090000005</v>
      </c>
    </row>
    <row r="311" spans="1:21">
      <c r="A311" t="s">
        <v>1175</v>
      </c>
      <c r="B311">
        <v>3</v>
      </c>
      <c r="C311" t="s">
        <v>210</v>
      </c>
      <c r="D311" t="s">
        <v>211</v>
      </c>
      <c r="E311" t="s">
        <v>220</v>
      </c>
      <c r="F311" t="s">
        <v>1175</v>
      </c>
      <c r="G311" t="s">
        <v>103</v>
      </c>
      <c r="H311" s="682">
        <v>106904.571</v>
      </c>
      <c r="I311" s="682">
        <v>187082.99919999999</v>
      </c>
      <c r="J311" s="682">
        <v>142422.28760000001</v>
      </c>
      <c r="K311" s="682">
        <v>249239.00320000001</v>
      </c>
      <c r="L311" s="682">
        <v>175455.50140000001</v>
      </c>
      <c r="M311" s="682">
        <v>307047.1274</v>
      </c>
      <c r="N311" s="682">
        <v>220722.06039999999</v>
      </c>
      <c r="O311" s="682">
        <v>386263.60550000001</v>
      </c>
      <c r="P311" s="682">
        <v>266969.94319999998</v>
      </c>
      <c r="Q311" s="682">
        <v>467197.40049999999</v>
      </c>
      <c r="R311" s="682">
        <v>294799.24050000001</v>
      </c>
      <c r="S311" s="682">
        <v>515898.67090000003</v>
      </c>
      <c r="T311" s="682">
        <v>320864.3455</v>
      </c>
      <c r="U311" s="682">
        <v>561512.60450000002</v>
      </c>
    </row>
    <row r="312" spans="1:21">
      <c r="A312" t="s">
        <v>1175</v>
      </c>
      <c r="B312">
        <v>3</v>
      </c>
      <c r="C312" t="s">
        <v>210</v>
      </c>
      <c r="D312" t="s">
        <v>211</v>
      </c>
      <c r="E312" t="s">
        <v>220</v>
      </c>
      <c r="F312" t="s">
        <v>1176</v>
      </c>
      <c r="G312" t="s">
        <v>104</v>
      </c>
      <c r="H312" s="682">
        <v>98298.578200000004</v>
      </c>
      <c r="I312" s="682">
        <v>172022.51180000001</v>
      </c>
      <c r="J312" s="682">
        <v>135696.31760000001</v>
      </c>
      <c r="K312" s="682">
        <v>237468.5557</v>
      </c>
      <c r="L312" s="682">
        <v>172000.75409999999</v>
      </c>
      <c r="M312" s="682">
        <v>301001.3198</v>
      </c>
      <c r="N312" s="682">
        <v>224392.84539999999</v>
      </c>
      <c r="O312" s="682">
        <v>392687.47940000001</v>
      </c>
      <c r="P312" s="682">
        <v>279465.58470000001</v>
      </c>
      <c r="Q312" s="682">
        <v>489064.7733</v>
      </c>
      <c r="R312" s="682">
        <v>314394.17969999998</v>
      </c>
      <c r="S312" s="682">
        <v>550189.81440000003</v>
      </c>
      <c r="T312" s="682">
        <v>348773.71980000002</v>
      </c>
      <c r="U312" s="682">
        <v>610354.00970000005</v>
      </c>
    </row>
    <row r="313" spans="1:21">
      <c r="A313" t="s">
        <v>1175</v>
      </c>
      <c r="B313">
        <v>3</v>
      </c>
      <c r="C313" t="s">
        <v>210</v>
      </c>
      <c r="D313" t="s">
        <v>211</v>
      </c>
      <c r="E313" t="s">
        <v>220</v>
      </c>
      <c r="F313" t="s">
        <v>1177</v>
      </c>
      <c r="G313" t="s">
        <v>101</v>
      </c>
      <c r="H313" s="682">
        <v>110483.3091</v>
      </c>
      <c r="I313" s="682">
        <v>176773.2972</v>
      </c>
      <c r="J313" s="682">
        <v>154676.63269999999</v>
      </c>
      <c r="K313" s="682">
        <v>247482.61610000001</v>
      </c>
      <c r="L313" s="682">
        <v>198869.95629999999</v>
      </c>
      <c r="M313" s="682">
        <v>318191.935</v>
      </c>
      <c r="N313" s="682">
        <v>265159.94179999997</v>
      </c>
      <c r="O313" s="682">
        <v>424255.91320000001</v>
      </c>
      <c r="P313" s="682">
        <v>331449.92739999999</v>
      </c>
      <c r="Q313" s="682">
        <v>530319.89150000003</v>
      </c>
      <c r="R313" s="682">
        <v>375643.25099999999</v>
      </c>
      <c r="S313" s="682">
        <v>601029.21050000004</v>
      </c>
      <c r="T313" s="682">
        <v>419836.57459999999</v>
      </c>
      <c r="U313" s="682">
        <v>671738.52930000005</v>
      </c>
    </row>
    <row r="314" spans="1:21">
      <c r="A314" t="s">
        <v>1175</v>
      </c>
      <c r="B314">
        <v>3</v>
      </c>
      <c r="C314" t="s">
        <v>210</v>
      </c>
      <c r="D314" t="s">
        <v>211</v>
      </c>
      <c r="E314" t="s">
        <v>221</v>
      </c>
      <c r="F314" t="s">
        <v>1174</v>
      </c>
      <c r="G314" t="s">
        <v>84</v>
      </c>
      <c r="H314" s="682">
        <v>125591.7953</v>
      </c>
      <c r="I314" s="682">
        <v>219785.64180000001</v>
      </c>
      <c r="J314" s="682">
        <v>163074.46609999999</v>
      </c>
      <c r="K314" s="682">
        <v>285380.31569999998</v>
      </c>
      <c r="L314" s="682">
        <v>194919.7347</v>
      </c>
      <c r="M314" s="682">
        <v>341109.53570000001</v>
      </c>
      <c r="N314" s="682">
        <v>232496.92739999999</v>
      </c>
      <c r="O314" s="682">
        <v>406869.62280000001</v>
      </c>
      <c r="P314" s="682">
        <v>274361.82669999998</v>
      </c>
      <c r="Q314" s="682">
        <v>480133.19660000002</v>
      </c>
      <c r="R314" s="682">
        <v>301001.12099999998</v>
      </c>
      <c r="S314" s="682">
        <v>526751.96169999999</v>
      </c>
      <c r="T314" s="682">
        <v>326089.89480000001</v>
      </c>
      <c r="U314" s="682">
        <v>570657.31590000005</v>
      </c>
    </row>
    <row r="315" spans="1:21">
      <c r="A315" t="s">
        <v>1175</v>
      </c>
      <c r="B315">
        <v>3</v>
      </c>
      <c r="C315" t="s">
        <v>210</v>
      </c>
      <c r="D315" t="s">
        <v>211</v>
      </c>
      <c r="E315" t="s">
        <v>221</v>
      </c>
      <c r="F315" t="s">
        <v>1175</v>
      </c>
      <c r="G315" t="s">
        <v>103</v>
      </c>
      <c r="H315" s="682">
        <v>105117.63529999999</v>
      </c>
      <c r="I315" s="682">
        <v>183955.86180000001</v>
      </c>
      <c r="J315" s="682">
        <v>139904.9368</v>
      </c>
      <c r="K315" s="682">
        <v>244833.63939999999</v>
      </c>
      <c r="L315" s="682">
        <v>172198.79790000001</v>
      </c>
      <c r="M315" s="682">
        <v>301347.89630000002</v>
      </c>
      <c r="N315" s="682">
        <v>216339.56969999999</v>
      </c>
      <c r="O315" s="682">
        <v>378594.24709999998</v>
      </c>
      <c r="P315" s="682">
        <v>261504.47200000001</v>
      </c>
      <c r="Q315" s="682">
        <v>457632.826</v>
      </c>
      <c r="R315" s="682">
        <v>288709.66489999997</v>
      </c>
      <c r="S315" s="682">
        <v>505241.91350000002</v>
      </c>
      <c r="T315" s="682">
        <v>314170.62790000002</v>
      </c>
      <c r="U315" s="682">
        <v>549798.59889999998</v>
      </c>
    </row>
    <row r="316" spans="1:21">
      <c r="A316" t="s">
        <v>1175</v>
      </c>
      <c r="B316">
        <v>3</v>
      </c>
      <c r="C316" t="s">
        <v>210</v>
      </c>
      <c r="D316" t="s">
        <v>211</v>
      </c>
      <c r="E316" t="s">
        <v>221</v>
      </c>
      <c r="F316" t="s">
        <v>1176</v>
      </c>
      <c r="G316" t="s">
        <v>104</v>
      </c>
      <c r="H316" s="682">
        <v>96882.965200000006</v>
      </c>
      <c r="I316" s="682">
        <v>169545.18919999999</v>
      </c>
      <c r="J316" s="682">
        <v>133784.98050000001</v>
      </c>
      <c r="K316" s="682">
        <v>234123.71580000001</v>
      </c>
      <c r="L316" s="682">
        <v>169633.81409999999</v>
      </c>
      <c r="M316" s="682">
        <v>296859.17469999997</v>
      </c>
      <c r="N316" s="682">
        <v>221418.26490000001</v>
      </c>
      <c r="O316" s="682">
        <v>387481.96360000002</v>
      </c>
      <c r="P316" s="682">
        <v>275784.99119999999</v>
      </c>
      <c r="Q316" s="682">
        <v>482623.73460000003</v>
      </c>
      <c r="R316" s="682">
        <v>310308.47289999999</v>
      </c>
      <c r="S316" s="682">
        <v>543039.82759999996</v>
      </c>
      <c r="T316" s="682">
        <v>344303.04869999998</v>
      </c>
      <c r="U316" s="682">
        <v>602530.33519999997</v>
      </c>
    </row>
    <row r="317" spans="1:21">
      <c r="A317" t="s">
        <v>1175</v>
      </c>
      <c r="B317">
        <v>3</v>
      </c>
      <c r="C317" t="s">
        <v>210</v>
      </c>
      <c r="D317" t="s">
        <v>211</v>
      </c>
      <c r="E317" t="s">
        <v>221</v>
      </c>
      <c r="F317" t="s">
        <v>1177</v>
      </c>
      <c r="G317" t="s">
        <v>101</v>
      </c>
      <c r="H317" s="682">
        <v>108278.3046</v>
      </c>
      <c r="I317" s="682">
        <v>173245.29</v>
      </c>
      <c r="J317" s="682">
        <v>151589.62640000001</v>
      </c>
      <c r="K317" s="682">
        <v>242543.40590000001</v>
      </c>
      <c r="L317" s="682">
        <v>194900.94820000001</v>
      </c>
      <c r="M317" s="682">
        <v>311841.52189999999</v>
      </c>
      <c r="N317" s="682">
        <v>259867.93100000001</v>
      </c>
      <c r="O317" s="682">
        <v>415788.69579999999</v>
      </c>
      <c r="P317" s="682">
        <v>324834.91379999998</v>
      </c>
      <c r="Q317" s="682">
        <v>519735.86979999999</v>
      </c>
      <c r="R317" s="682">
        <v>368146.23560000001</v>
      </c>
      <c r="S317" s="682">
        <v>589033.98569999996</v>
      </c>
      <c r="T317" s="682">
        <v>411457.5575</v>
      </c>
      <c r="U317" s="682">
        <v>658332.1017</v>
      </c>
    </row>
    <row r="318" spans="1:21">
      <c r="A318" t="s">
        <v>1175</v>
      </c>
      <c r="B318">
        <v>3</v>
      </c>
      <c r="C318" t="s">
        <v>210</v>
      </c>
      <c r="D318" t="s">
        <v>211</v>
      </c>
      <c r="E318" t="s">
        <v>222</v>
      </c>
      <c r="F318" t="s">
        <v>1174</v>
      </c>
      <c r="G318" t="s">
        <v>84</v>
      </c>
      <c r="H318" s="682">
        <v>143452.55230000001</v>
      </c>
      <c r="I318" s="682">
        <v>251041.96660000001</v>
      </c>
      <c r="J318" s="682">
        <v>186123.861</v>
      </c>
      <c r="K318" s="682">
        <v>325716.75670000003</v>
      </c>
      <c r="L318" s="682">
        <v>222346.54610000001</v>
      </c>
      <c r="M318" s="682">
        <v>389106.45559999999</v>
      </c>
      <c r="N318" s="682">
        <v>265039.25589999999</v>
      </c>
      <c r="O318" s="682">
        <v>463818.69780000002</v>
      </c>
      <c r="P318" s="682">
        <v>312642.41369999998</v>
      </c>
      <c r="Q318" s="682">
        <v>547124.22380000004</v>
      </c>
      <c r="R318" s="682">
        <v>342947.00280000002</v>
      </c>
      <c r="S318" s="682">
        <v>600157.25490000006</v>
      </c>
      <c r="T318" s="682">
        <v>371440.0368</v>
      </c>
      <c r="U318" s="682">
        <v>650020.06429999997</v>
      </c>
    </row>
    <row r="319" spans="1:21">
      <c r="A319" t="s">
        <v>1175</v>
      </c>
      <c r="B319">
        <v>3</v>
      </c>
      <c r="C319" t="s">
        <v>210</v>
      </c>
      <c r="D319" t="s">
        <v>211</v>
      </c>
      <c r="E319" t="s">
        <v>222</v>
      </c>
      <c r="F319" t="s">
        <v>1175</v>
      </c>
      <c r="G319" t="s">
        <v>103</v>
      </c>
      <c r="H319" s="682">
        <v>120833.6759</v>
      </c>
      <c r="I319" s="682">
        <v>211458.93290000001</v>
      </c>
      <c r="J319" s="682">
        <v>160527.0471</v>
      </c>
      <c r="K319" s="682">
        <v>280922.33250000002</v>
      </c>
      <c r="L319" s="682">
        <v>197245.32019999999</v>
      </c>
      <c r="M319" s="682">
        <v>345179.31030000001</v>
      </c>
      <c r="N319" s="682">
        <v>247189.2224</v>
      </c>
      <c r="O319" s="682">
        <v>432581.13929999998</v>
      </c>
      <c r="P319" s="682">
        <v>298438.09779999999</v>
      </c>
      <c r="Q319" s="682">
        <v>522266.67109999998</v>
      </c>
      <c r="R319" s="682">
        <v>329367.8701</v>
      </c>
      <c r="S319" s="682">
        <v>576393.77269999997</v>
      </c>
      <c r="T319" s="682">
        <v>358272.0846</v>
      </c>
      <c r="U319" s="682">
        <v>626976.14800000004</v>
      </c>
    </row>
    <row r="320" spans="1:21">
      <c r="A320" t="s">
        <v>1175</v>
      </c>
      <c r="B320">
        <v>3</v>
      </c>
      <c r="C320" t="s">
        <v>210</v>
      </c>
      <c r="D320" t="s">
        <v>211</v>
      </c>
      <c r="E320" t="s">
        <v>222</v>
      </c>
      <c r="F320" t="s">
        <v>1176</v>
      </c>
      <c r="G320" t="s">
        <v>104</v>
      </c>
      <c r="H320" s="682">
        <v>111858.54610000001</v>
      </c>
      <c r="I320" s="682">
        <v>195752.4558</v>
      </c>
      <c r="J320" s="682">
        <v>154556.86139999999</v>
      </c>
      <c r="K320" s="682">
        <v>270474.50750000001</v>
      </c>
      <c r="L320" s="682">
        <v>196091.66190000001</v>
      </c>
      <c r="M320" s="682">
        <v>343160.40830000001</v>
      </c>
      <c r="N320" s="682">
        <v>256196.71249999999</v>
      </c>
      <c r="O320" s="682">
        <v>448344.24680000002</v>
      </c>
      <c r="P320" s="682">
        <v>319154.5626</v>
      </c>
      <c r="Q320" s="682">
        <v>558520.48459999997</v>
      </c>
      <c r="R320" s="682">
        <v>359225.16470000002</v>
      </c>
      <c r="S320" s="682">
        <v>628644.03819999995</v>
      </c>
      <c r="T320" s="682">
        <v>398711.45169999998</v>
      </c>
      <c r="U320" s="682">
        <v>697745.04040000006</v>
      </c>
    </row>
    <row r="321" spans="1:21">
      <c r="A321" t="s">
        <v>1175</v>
      </c>
      <c r="B321">
        <v>3</v>
      </c>
      <c r="C321" t="s">
        <v>210</v>
      </c>
      <c r="D321" t="s">
        <v>211</v>
      </c>
      <c r="E321" t="s">
        <v>222</v>
      </c>
      <c r="F321" t="s">
        <v>1177</v>
      </c>
      <c r="G321" t="s">
        <v>101</v>
      </c>
      <c r="H321" s="682">
        <v>123694.08349999999</v>
      </c>
      <c r="I321" s="682">
        <v>197910.53659999999</v>
      </c>
      <c r="J321" s="682">
        <v>173171.7169</v>
      </c>
      <c r="K321" s="682">
        <v>277074.7512</v>
      </c>
      <c r="L321" s="682">
        <v>222649.35029999999</v>
      </c>
      <c r="M321" s="682">
        <v>356238.96580000001</v>
      </c>
      <c r="N321" s="682">
        <v>296865.80040000001</v>
      </c>
      <c r="O321" s="682">
        <v>474985.28779999999</v>
      </c>
      <c r="P321" s="682">
        <v>371082.25050000002</v>
      </c>
      <c r="Q321" s="682">
        <v>593731.60970000003</v>
      </c>
      <c r="R321" s="682">
        <v>420559.88400000002</v>
      </c>
      <c r="S321" s="682">
        <v>672895.82440000004</v>
      </c>
      <c r="T321" s="682">
        <v>470037.51740000001</v>
      </c>
      <c r="U321" s="682">
        <v>752060.03910000005</v>
      </c>
    </row>
    <row r="322" spans="1:21">
      <c r="A322" t="s">
        <v>1175</v>
      </c>
      <c r="B322">
        <v>3</v>
      </c>
      <c r="C322" t="s">
        <v>210</v>
      </c>
      <c r="D322" t="s">
        <v>211</v>
      </c>
      <c r="E322" t="s">
        <v>223</v>
      </c>
      <c r="F322" t="s">
        <v>1174</v>
      </c>
      <c r="G322" t="s">
        <v>84</v>
      </c>
      <c r="H322" s="682">
        <v>163488.53779999999</v>
      </c>
      <c r="I322" s="682">
        <v>286104.94130000001</v>
      </c>
      <c r="J322" s="682">
        <v>212256.7795</v>
      </c>
      <c r="K322" s="682">
        <v>371449.36410000001</v>
      </c>
      <c r="L322" s="682">
        <v>253684.90640000001</v>
      </c>
      <c r="M322" s="682">
        <v>443948.58610000001</v>
      </c>
      <c r="N322" s="682">
        <v>302561.1508</v>
      </c>
      <c r="O322" s="682">
        <v>529482.01379999996</v>
      </c>
      <c r="P322" s="682">
        <v>357021.1519</v>
      </c>
      <c r="Q322" s="682">
        <v>624787.01569999999</v>
      </c>
      <c r="R322" s="682">
        <v>391677.33169999998</v>
      </c>
      <c r="S322" s="682">
        <v>685435.33050000004</v>
      </c>
      <c r="T322" s="682">
        <v>424308.08620000002</v>
      </c>
      <c r="U322" s="682">
        <v>742539.15079999994</v>
      </c>
    </row>
    <row r="323" spans="1:21">
      <c r="A323" t="s">
        <v>1175</v>
      </c>
      <c r="B323">
        <v>3</v>
      </c>
      <c r="C323" t="s">
        <v>210</v>
      </c>
      <c r="D323" t="s">
        <v>211</v>
      </c>
      <c r="E323" t="s">
        <v>223</v>
      </c>
      <c r="F323" t="s">
        <v>1175</v>
      </c>
      <c r="G323" t="s">
        <v>103</v>
      </c>
      <c r="H323" s="682">
        <v>136969.65839999999</v>
      </c>
      <c r="I323" s="682">
        <v>239696.90239999999</v>
      </c>
      <c r="J323" s="682">
        <v>182246.72080000001</v>
      </c>
      <c r="K323" s="682">
        <v>318931.76130000001</v>
      </c>
      <c r="L323" s="682">
        <v>224255.8818</v>
      </c>
      <c r="M323" s="682">
        <v>392447.79310000001</v>
      </c>
      <c r="N323" s="682">
        <v>281633.5245</v>
      </c>
      <c r="O323" s="682">
        <v>492858.6679</v>
      </c>
      <c r="P323" s="682">
        <v>340367.81530000002</v>
      </c>
      <c r="Q323" s="682">
        <v>595643.67689999996</v>
      </c>
      <c r="R323" s="682">
        <v>375756.96860000002</v>
      </c>
      <c r="S323" s="682">
        <v>657574.69499999995</v>
      </c>
      <c r="T323" s="682">
        <v>408869.79680000001</v>
      </c>
      <c r="U323" s="682">
        <v>715522.14450000005</v>
      </c>
    </row>
    <row r="324" spans="1:21">
      <c r="A324" t="s">
        <v>1175</v>
      </c>
      <c r="B324">
        <v>3</v>
      </c>
      <c r="C324" t="s">
        <v>210</v>
      </c>
      <c r="D324" t="s">
        <v>211</v>
      </c>
      <c r="E324" t="s">
        <v>223</v>
      </c>
      <c r="F324" t="s">
        <v>1176</v>
      </c>
      <c r="G324" t="s">
        <v>104</v>
      </c>
      <c r="H324" s="682">
        <v>126325.03569999999</v>
      </c>
      <c r="I324" s="682">
        <v>221068.8124</v>
      </c>
      <c r="J324" s="682">
        <v>174457.34270000001</v>
      </c>
      <c r="K324" s="682">
        <v>305300.34960000002</v>
      </c>
      <c r="L324" s="682">
        <v>221225.5287</v>
      </c>
      <c r="M324" s="682">
        <v>387144.6752</v>
      </c>
      <c r="N324" s="682">
        <v>288801.83870000002</v>
      </c>
      <c r="O324" s="682">
        <v>505403.21769999998</v>
      </c>
      <c r="P324" s="682">
        <v>359722.81030000001</v>
      </c>
      <c r="Q324" s="682">
        <v>629514.91799999995</v>
      </c>
      <c r="R324" s="682">
        <v>404774.35</v>
      </c>
      <c r="S324" s="682">
        <v>708355.11250000005</v>
      </c>
      <c r="T324" s="682">
        <v>449140.83049999998</v>
      </c>
      <c r="U324" s="682">
        <v>785996.4534</v>
      </c>
    </row>
    <row r="325" spans="1:21">
      <c r="A325" t="s">
        <v>1175</v>
      </c>
      <c r="B325">
        <v>3</v>
      </c>
      <c r="C325" t="s">
        <v>210</v>
      </c>
      <c r="D325" t="s">
        <v>211</v>
      </c>
      <c r="E325" t="s">
        <v>223</v>
      </c>
      <c r="F325" t="s">
        <v>1177</v>
      </c>
      <c r="G325" t="s">
        <v>101</v>
      </c>
      <c r="H325" s="682">
        <v>140953.7738</v>
      </c>
      <c r="I325" s="682">
        <v>225526.04139999999</v>
      </c>
      <c r="J325" s="682">
        <v>197335.28330000001</v>
      </c>
      <c r="K325" s="682">
        <v>315736.45799999998</v>
      </c>
      <c r="L325" s="682">
        <v>253716.7928</v>
      </c>
      <c r="M325" s="682">
        <v>405946.87449999998</v>
      </c>
      <c r="N325" s="682">
        <v>338289.05709999998</v>
      </c>
      <c r="O325" s="682">
        <v>541262.49939999997</v>
      </c>
      <c r="P325" s="682">
        <v>422861.32130000001</v>
      </c>
      <c r="Q325" s="682">
        <v>676578.12419999996</v>
      </c>
      <c r="R325" s="682">
        <v>479242.8309</v>
      </c>
      <c r="S325" s="682">
        <v>766788.54079999996</v>
      </c>
      <c r="T325" s="682">
        <v>535624.34030000004</v>
      </c>
      <c r="U325" s="682">
        <v>856998.95739999996</v>
      </c>
    </row>
    <row r="326" spans="1:21">
      <c r="A326" t="s">
        <v>1175</v>
      </c>
      <c r="B326">
        <v>3</v>
      </c>
      <c r="C326" t="s">
        <v>210</v>
      </c>
      <c r="D326" t="s">
        <v>211</v>
      </c>
      <c r="E326" t="s">
        <v>224</v>
      </c>
      <c r="F326" t="s">
        <v>1174</v>
      </c>
      <c r="G326" t="s">
        <v>84</v>
      </c>
      <c r="H326" s="682">
        <v>128675.55130000001</v>
      </c>
      <c r="I326" s="682">
        <v>225182.21470000001</v>
      </c>
      <c r="J326" s="682">
        <v>167057.70509999999</v>
      </c>
      <c r="K326" s="682">
        <v>292350.9841</v>
      </c>
      <c r="L326" s="682">
        <v>199662.63889999999</v>
      </c>
      <c r="M326" s="682">
        <v>349409.61810000002</v>
      </c>
      <c r="N326" s="682">
        <v>238128.90890000001</v>
      </c>
      <c r="O326" s="682">
        <v>416725.5906</v>
      </c>
      <c r="P326" s="682">
        <v>280990.07260000001</v>
      </c>
      <c r="Q326" s="682">
        <v>491732.62709999998</v>
      </c>
      <c r="R326" s="682">
        <v>308265.3567</v>
      </c>
      <c r="S326" s="682">
        <v>539464.37430000002</v>
      </c>
      <c r="T326" s="682">
        <v>333946.09019999998</v>
      </c>
      <c r="U326" s="682">
        <v>584405.65780000004</v>
      </c>
    </row>
    <row r="327" spans="1:21">
      <c r="A327" t="s">
        <v>1175</v>
      </c>
      <c r="B327">
        <v>3</v>
      </c>
      <c r="C327" t="s">
        <v>210</v>
      </c>
      <c r="D327" t="s">
        <v>211</v>
      </c>
      <c r="E327" t="s">
        <v>224</v>
      </c>
      <c r="F327" t="s">
        <v>1175</v>
      </c>
      <c r="G327" t="s">
        <v>103</v>
      </c>
      <c r="H327" s="682">
        <v>107811.4341</v>
      </c>
      <c r="I327" s="682">
        <v>188670.0097</v>
      </c>
      <c r="J327" s="682">
        <v>143446.8492</v>
      </c>
      <c r="K327" s="682">
        <v>251031.98610000001</v>
      </c>
      <c r="L327" s="682">
        <v>176508.92009999999</v>
      </c>
      <c r="M327" s="682">
        <v>308890.6103</v>
      </c>
      <c r="N327" s="682">
        <v>221663.79060000001</v>
      </c>
      <c r="O327" s="682">
        <v>387911.6335</v>
      </c>
      <c r="P327" s="682">
        <v>267887.81469999999</v>
      </c>
      <c r="Q327" s="682">
        <v>468803.67570000002</v>
      </c>
      <c r="R327" s="682">
        <v>295739.77649999998</v>
      </c>
      <c r="S327" s="682">
        <v>517544.60879999999</v>
      </c>
      <c r="T327" s="682">
        <v>321799.78850000002</v>
      </c>
      <c r="U327" s="682">
        <v>563149.63</v>
      </c>
    </row>
    <row r="328" spans="1:21">
      <c r="A328" t="s">
        <v>1175</v>
      </c>
      <c r="B328">
        <v>3</v>
      </c>
      <c r="C328" t="s">
        <v>210</v>
      </c>
      <c r="D328" t="s">
        <v>211</v>
      </c>
      <c r="E328" t="s">
        <v>224</v>
      </c>
      <c r="F328" t="s">
        <v>1176</v>
      </c>
      <c r="G328" t="s">
        <v>104</v>
      </c>
      <c r="H328" s="682">
        <v>99437.881399999998</v>
      </c>
      <c r="I328" s="682">
        <v>174016.29250000001</v>
      </c>
      <c r="J328" s="682">
        <v>137326.60250000001</v>
      </c>
      <c r="K328" s="682">
        <v>240321.55429999999</v>
      </c>
      <c r="L328" s="682">
        <v>174142.08129999999</v>
      </c>
      <c r="M328" s="682">
        <v>304748.6422</v>
      </c>
      <c r="N328" s="682">
        <v>227338.61780000001</v>
      </c>
      <c r="O328" s="682">
        <v>397842.58110000001</v>
      </c>
      <c r="P328" s="682">
        <v>283166.61619999999</v>
      </c>
      <c r="Q328" s="682">
        <v>495541.57829999999</v>
      </c>
      <c r="R328" s="682">
        <v>318631.49810000003</v>
      </c>
      <c r="S328" s="682">
        <v>557605.12179999996</v>
      </c>
      <c r="T328" s="682">
        <v>353557.39970000001</v>
      </c>
      <c r="U328" s="682">
        <v>618725.44940000004</v>
      </c>
    </row>
    <row r="329" spans="1:21">
      <c r="A329" t="s">
        <v>1175</v>
      </c>
      <c r="B329">
        <v>3</v>
      </c>
      <c r="C329" t="s">
        <v>210</v>
      </c>
      <c r="D329" t="s">
        <v>211</v>
      </c>
      <c r="E329" t="s">
        <v>224</v>
      </c>
      <c r="F329" t="s">
        <v>1177</v>
      </c>
      <c r="G329" t="s">
        <v>101</v>
      </c>
      <c r="H329" s="682">
        <v>110939.48050000001</v>
      </c>
      <c r="I329" s="682">
        <v>177503.17139999999</v>
      </c>
      <c r="J329" s="682">
        <v>155315.2726</v>
      </c>
      <c r="K329" s="682">
        <v>248504.4399</v>
      </c>
      <c r="L329" s="682">
        <v>199691.06469999999</v>
      </c>
      <c r="M329" s="682">
        <v>319505.7084</v>
      </c>
      <c r="N329" s="682">
        <v>266254.75300000003</v>
      </c>
      <c r="O329" s="682">
        <v>426007.61119999998</v>
      </c>
      <c r="P329" s="682">
        <v>332818.44130000001</v>
      </c>
      <c r="Q329" s="682">
        <v>532509.51399999997</v>
      </c>
      <c r="R329" s="682">
        <v>377194.23349999997</v>
      </c>
      <c r="S329" s="682">
        <v>603510.78260000004</v>
      </c>
      <c r="T329" s="682">
        <v>421570.0257</v>
      </c>
      <c r="U329" s="682">
        <v>674512.05110000004</v>
      </c>
    </row>
    <row r="330" spans="1:21">
      <c r="A330" t="s">
        <v>1175</v>
      </c>
      <c r="B330">
        <v>3</v>
      </c>
      <c r="C330" t="s">
        <v>210</v>
      </c>
      <c r="D330" t="s">
        <v>211</v>
      </c>
      <c r="E330" t="s">
        <v>225</v>
      </c>
      <c r="F330" t="s">
        <v>1174</v>
      </c>
      <c r="G330" t="s">
        <v>84</v>
      </c>
      <c r="H330" s="682">
        <v>133601.21590000001</v>
      </c>
      <c r="I330" s="682">
        <v>233802.12779999999</v>
      </c>
      <c r="J330" s="682">
        <v>173413.08739999999</v>
      </c>
      <c r="K330" s="682">
        <v>303472.90299999999</v>
      </c>
      <c r="L330" s="682">
        <v>207223.93780000001</v>
      </c>
      <c r="M330" s="682">
        <v>362641.891</v>
      </c>
      <c r="N330" s="682">
        <v>247099.02040000001</v>
      </c>
      <c r="O330" s="682">
        <v>432423.28570000001</v>
      </c>
      <c r="P330" s="682">
        <v>291540.8481</v>
      </c>
      <c r="Q330" s="682">
        <v>510196.48420000001</v>
      </c>
      <c r="R330" s="682">
        <v>319825.90019999997</v>
      </c>
      <c r="S330" s="682">
        <v>559695.32519999996</v>
      </c>
      <c r="T330" s="682">
        <v>346444.06670000002</v>
      </c>
      <c r="U330" s="682">
        <v>606277.11679999996</v>
      </c>
    </row>
    <row r="331" spans="1:21">
      <c r="A331" t="s">
        <v>1175</v>
      </c>
      <c r="B331">
        <v>3</v>
      </c>
      <c r="C331" t="s">
        <v>210</v>
      </c>
      <c r="D331" t="s">
        <v>211</v>
      </c>
      <c r="E331" t="s">
        <v>225</v>
      </c>
      <c r="F331" t="s">
        <v>1175</v>
      </c>
      <c r="G331" t="s">
        <v>103</v>
      </c>
      <c r="H331" s="682">
        <v>112152.179</v>
      </c>
      <c r="I331" s="682">
        <v>196266.31330000001</v>
      </c>
      <c r="J331" s="682">
        <v>149140.24549999999</v>
      </c>
      <c r="K331" s="682">
        <v>260995.42970000001</v>
      </c>
      <c r="L331" s="682">
        <v>183421.05</v>
      </c>
      <c r="M331" s="682">
        <v>320986.83740000002</v>
      </c>
      <c r="N331" s="682">
        <v>230172.26370000001</v>
      </c>
      <c r="O331" s="682">
        <v>402801.46149999998</v>
      </c>
      <c r="P331" s="682">
        <v>278071.23759999999</v>
      </c>
      <c r="Q331" s="682">
        <v>486624.66570000001</v>
      </c>
      <c r="R331" s="682">
        <v>306949.13579999999</v>
      </c>
      <c r="S331" s="682">
        <v>537160.98750000005</v>
      </c>
      <c r="T331" s="682">
        <v>333957.21490000002</v>
      </c>
      <c r="U331" s="682">
        <v>584425.12609999999</v>
      </c>
    </row>
    <row r="332" spans="1:21">
      <c r="A332" t="s">
        <v>1175</v>
      </c>
      <c r="B332">
        <v>3</v>
      </c>
      <c r="C332" t="s">
        <v>210</v>
      </c>
      <c r="D332" t="s">
        <v>211</v>
      </c>
      <c r="E332" t="s">
        <v>225</v>
      </c>
      <c r="F332" t="s">
        <v>1176</v>
      </c>
      <c r="G332" t="s">
        <v>104</v>
      </c>
      <c r="H332" s="682">
        <v>103578.10060000001</v>
      </c>
      <c r="I332" s="682">
        <v>181261.67600000001</v>
      </c>
      <c r="J332" s="682">
        <v>143070.01869999999</v>
      </c>
      <c r="K332" s="682">
        <v>250372.53279999999</v>
      </c>
      <c r="L332" s="682">
        <v>181458.60380000001</v>
      </c>
      <c r="M332" s="682">
        <v>317552.55660000001</v>
      </c>
      <c r="N332" s="682">
        <v>236957.9768</v>
      </c>
      <c r="O332" s="682">
        <v>414676.4595</v>
      </c>
      <c r="P332" s="682">
        <v>295162.59100000001</v>
      </c>
      <c r="Q332" s="682">
        <v>516534.5343</v>
      </c>
      <c r="R332" s="682">
        <v>332162.712</v>
      </c>
      <c r="S332" s="682">
        <v>581284.74600000004</v>
      </c>
      <c r="T332" s="682">
        <v>368608.74109999998</v>
      </c>
      <c r="U332" s="682">
        <v>645065.29689999996</v>
      </c>
    </row>
    <row r="333" spans="1:21">
      <c r="A333" t="s">
        <v>1175</v>
      </c>
      <c r="B333">
        <v>3</v>
      </c>
      <c r="C333" t="s">
        <v>210</v>
      </c>
      <c r="D333" t="s">
        <v>211</v>
      </c>
      <c r="E333" t="s">
        <v>225</v>
      </c>
      <c r="F333" t="s">
        <v>1177</v>
      </c>
      <c r="G333" t="s">
        <v>101</v>
      </c>
      <c r="H333" s="682">
        <v>115191.01270000001</v>
      </c>
      <c r="I333" s="682">
        <v>184305.6231</v>
      </c>
      <c r="J333" s="682">
        <v>161267.4178</v>
      </c>
      <c r="K333" s="682">
        <v>258027.87239999999</v>
      </c>
      <c r="L333" s="682">
        <v>207343.8229</v>
      </c>
      <c r="M333" s="682">
        <v>331750.12160000001</v>
      </c>
      <c r="N333" s="682">
        <v>276458.43050000002</v>
      </c>
      <c r="O333" s="682">
        <v>442333.49550000002</v>
      </c>
      <c r="P333" s="682">
        <v>345573.03820000001</v>
      </c>
      <c r="Q333" s="682">
        <v>552916.86939999997</v>
      </c>
      <c r="R333" s="682">
        <v>391649.44329999998</v>
      </c>
      <c r="S333" s="682">
        <v>626639.11860000005</v>
      </c>
      <c r="T333" s="682">
        <v>437725.84840000002</v>
      </c>
      <c r="U333" s="682">
        <v>700361.36789999995</v>
      </c>
    </row>
    <row r="334" spans="1:21">
      <c r="A334" t="s">
        <v>1175</v>
      </c>
      <c r="B334">
        <v>3</v>
      </c>
      <c r="C334" t="s">
        <v>210</v>
      </c>
      <c r="D334" t="s">
        <v>211</v>
      </c>
      <c r="E334" t="s">
        <v>226</v>
      </c>
      <c r="F334" t="s">
        <v>1174</v>
      </c>
      <c r="G334" t="s">
        <v>84</v>
      </c>
      <c r="H334" s="682">
        <v>157154.38140000001</v>
      </c>
      <c r="I334" s="682">
        <v>275020.16749999998</v>
      </c>
      <c r="J334" s="682">
        <v>203934.63140000001</v>
      </c>
      <c r="K334" s="682">
        <v>356885.60509999999</v>
      </c>
      <c r="L334" s="682">
        <v>243652.5454</v>
      </c>
      <c r="M334" s="682">
        <v>426391.95439999999</v>
      </c>
      <c r="N334" s="682">
        <v>290476.49920000002</v>
      </c>
      <c r="O334" s="682">
        <v>508333.8737</v>
      </c>
      <c r="P334" s="682">
        <v>342676.88459999999</v>
      </c>
      <c r="Q334" s="682">
        <v>599684.54799999995</v>
      </c>
      <c r="R334" s="682">
        <v>375904.8297</v>
      </c>
      <c r="S334" s="682">
        <v>657833.45180000004</v>
      </c>
      <c r="T334" s="682">
        <v>407157.67479999998</v>
      </c>
      <c r="U334" s="682">
        <v>712525.93079999997</v>
      </c>
    </row>
    <row r="335" spans="1:21">
      <c r="A335" t="s">
        <v>1175</v>
      </c>
      <c r="B335">
        <v>3</v>
      </c>
      <c r="C335" t="s">
        <v>210</v>
      </c>
      <c r="D335" t="s">
        <v>211</v>
      </c>
      <c r="E335" t="s">
        <v>226</v>
      </c>
      <c r="F335" t="s">
        <v>1175</v>
      </c>
      <c r="G335" t="s">
        <v>103</v>
      </c>
      <c r="H335" s="682">
        <v>132195.57370000001</v>
      </c>
      <c r="I335" s="682">
        <v>231342.25390000001</v>
      </c>
      <c r="J335" s="682">
        <v>175689.87119999999</v>
      </c>
      <c r="K335" s="682">
        <v>307457.2746</v>
      </c>
      <c r="L335" s="682">
        <v>215954.64079999999</v>
      </c>
      <c r="M335" s="682">
        <v>377920.6214</v>
      </c>
      <c r="N335" s="682">
        <v>270779.9105</v>
      </c>
      <c r="O335" s="682">
        <v>473864.84330000001</v>
      </c>
      <c r="P335" s="682">
        <v>327003.15659999999</v>
      </c>
      <c r="Q335" s="682">
        <v>572255.52410000004</v>
      </c>
      <c r="R335" s="682">
        <v>360920.95899999997</v>
      </c>
      <c r="S335" s="682">
        <v>631611.67819999997</v>
      </c>
      <c r="T335" s="682">
        <v>392627.52059999999</v>
      </c>
      <c r="U335" s="682">
        <v>687098.16099999996</v>
      </c>
    </row>
    <row r="336" spans="1:21">
      <c r="A336" t="s">
        <v>1175</v>
      </c>
      <c r="B336">
        <v>3</v>
      </c>
      <c r="C336" t="s">
        <v>210</v>
      </c>
      <c r="D336" t="s">
        <v>211</v>
      </c>
      <c r="E336" t="s">
        <v>226</v>
      </c>
      <c r="F336" t="s">
        <v>1176</v>
      </c>
      <c r="G336" t="s">
        <v>104</v>
      </c>
      <c r="H336" s="682">
        <v>122262.40889999999</v>
      </c>
      <c r="I336" s="682">
        <v>213959.21580000001</v>
      </c>
      <c r="J336" s="682">
        <v>168910.70699999999</v>
      </c>
      <c r="K336" s="682">
        <v>295593.73739999998</v>
      </c>
      <c r="L336" s="682">
        <v>214275.12659999999</v>
      </c>
      <c r="M336" s="682">
        <v>374981.47159999999</v>
      </c>
      <c r="N336" s="682">
        <v>279897.31449999998</v>
      </c>
      <c r="O336" s="682">
        <v>489820.3003</v>
      </c>
      <c r="P336" s="682">
        <v>348667.4191</v>
      </c>
      <c r="Q336" s="682">
        <v>610167.98340000003</v>
      </c>
      <c r="R336" s="682">
        <v>392416.1715</v>
      </c>
      <c r="S336" s="682">
        <v>686728.30020000006</v>
      </c>
      <c r="T336" s="682">
        <v>435520.16230000003</v>
      </c>
      <c r="U336" s="682">
        <v>762160.28410000005</v>
      </c>
    </row>
    <row r="337" spans="1:21">
      <c r="A337" t="s">
        <v>1175</v>
      </c>
      <c r="B337">
        <v>3</v>
      </c>
      <c r="C337" t="s">
        <v>210</v>
      </c>
      <c r="D337" t="s">
        <v>211</v>
      </c>
      <c r="E337" t="s">
        <v>226</v>
      </c>
      <c r="F337" t="s">
        <v>1177</v>
      </c>
      <c r="G337" t="s">
        <v>101</v>
      </c>
      <c r="H337" s="682">
        <v>135504.65779999999</v>
      </c>
      <c r="I337" s="682">
        <v>216807.45569999999</v>
      </c>
      <c r="J337" s="682">
        <v>189706.5209</v>
      </c>
      <c r="K337" s="682">
        <v>303530.43800000002</v>
      </c>
      <c r="L337" s="682">
        <v>243908.38399999999</v>
      </c>
      <c r="M337" s="682">
        <v>390253.42019999999</v>
      </c>
      <c r="N337" s="682">
        <v>325211.17869999999</v>
      </c>
      <c r="O337" s="682">
        <v>520337.89370000002</v>
      </c>
      <c r="P337" s="682">
        <v>406513.97340000002</v>
      </c>
      <c r="Q337" s="682">
        <v>650422.36710000003</v>
      </c>
      <c r="R337" s="682">
        <v>460715.83649999998</v>
      </c>
      <c r="S337" s="682">
        <v>737145.34939999995</v>
      </c>
      <c r="T337" s="682">
        <v>514917.6997</v>
      </c>
      <c r="U337" s="682">
        <v>823868.33160000003</v>
      </c>
    </row>
    <row r="338" spans="1:21">
      <c r="A338" t="s">
        <v>1175</v>
      </c>
      <c r="B338">
        <v>3</v>
      </c>
      <c r="C338" t="s">
        <v>210</v>
      </c>
      <c r="D338" t="s">
        <v>211</v>
      </c>
      <c r="E338" t="s">
        <v>227</v>
      </c>
      <c r="F338" t="s">
        <v>1174</v>
      </c>
      <c r="G338" t="s">
        <v>84</v>
      </c>
      <c r="H338" s="682">
        <v>128675.55130000001</v>
      </c>
      <c r="I338" s="682">
        <v>225182.21470000001</v>
      </c>
      <c r="J338" s="682">
        <v>167057.70509999999</v>
      </c>
      <c r="K338" s="682">
        <v>292350.9841</v>
      </c>
      <c r="L338" s="682">
        <v>199662.63889999999</v>
      </c>
      <c r="M338" s="682">
        <v>349409.61810000002</v>
      </c>
      <c r="N338" s="682">
        <v>238128.90890000001</v>
      </c>
      <c r="O338" s="682">
        <v>416725.5906</v>
      </c>
      <c r="P338" s="682">
        <v>280990.07260000001</v>
      </c>
      <c r="Q338" s="682">
        <v>491732.62709999998</v>
      </c>
      <c r="R338" s="682">
        <v>308265.3567</v>
      </c>
      <c r="S338" s="682">
        <v>539464.37430000002</v>
      </c>
      <c r="T338" s="682">
        <v>333946.09019999998</v>
      </c>
      <c r="U338" s="682">
        <v>584405.65780000004</v>
      </c>
    </row>
    <row r="339" spans="1:21">
      <c r="A339" t="s">
        <v>1175</v>
      </c>
      <c r="B339">
        <v>3</v>
      </c>
      <c r="C339" t="s">
        <v>210</v>
      </c>
      <c r="D339" t="s">
        <v>211</v>
      </c>
      <c r="E339" t="s">
        <v>227</v>
      </c>
      <c r="F339" t="s">
        <v>1175</v>
      </c>
      <c r="G339" t="s">
        <v>103</v>
      </c>
      <c r="H339" s="682">
        <v>107811.4341</v>
      </c>
      <c r="I339" s="682">
        <v>188670.0097</v>
      </c>
      <c r="J339" s="682">
        <v>143446.8492</v>
      </c>
      <c r="K339" s="682">
        <v>251031.98610000001</v>
      </c>
      <c r="L339" s="682">
        <v>176508.92009999999</v>
      </c>
      <c r="M339" s="682">
        <v>308890.6103</v>
      </c>
      <c r="N339" s="682">
        <v>221663.79060000001</v>
      </c>
      <c r="O339" s="682">
        <v>387911.6335</v>
      </c>
      <c r="P339" s="682">
        <v>267887.81469999999</v>
      </c>
      <c r="Q339" s="682">
        <v>468803.67570000002</v>
      </c>
      <c r="R339" s="682">
        <v>295739.77649999998</v>
      </c>
      <c r="S339" s="682">
        <v>517544.60879999999</v>
      </c>
      <c r="T339" s="682">
        <v>321799.78850000002</v>
      </c>
      <c r="U339" s="682">
        <v>563149.63</v>
      </c>
    </row>
    <row r="340" spans="1:21">
      <c r="A340" t="s">
        <v>1175</v>
      </c>
      <c r="B340">
        <v>3</v>
      </c>
      <c r="C340" t="s">
        <v>210</v>
      </c>
      <c r="D340" t="s">
        <v>211</v>
      </c>
      <c r="E340" t="s">
        <v>227</v>
      </c>
      <c r="F340" t="s">
        <v>1176</v>
      </c>
      <c r="G340" t="s">
        <v>104</v>
      </c>
      <c r="H340" s="682">
        <v>99437.881399999998</v>
      </c>
      <c r="I340" s="682">
        <v>174016.29250000001</v>
      </c>
      <c r="J340" s="682">
        <v>137326.60250000001</v>
      </c>
      <c r="K340" s="682">
        <v>240321.55429999999</v>
      </c>
      <c r="L340" s="682">
        <v>174142.08129999999</v>
      </c>
      <c r="M340" s="682">
        <v>304748.6422</v>
      </c>
      <c r="N340" s="682">
        <v>227338.61780000001</v>
      </c>
      <c r="O340" s="682">
        <v>397842.58110000001</v>
      </c>
      <c r="P340" s="682">
        <v>283166.61619999999</v>
      </c>
      <c r="Q340" s="682">
        <v>495541.57829999999</v>
      </c>
      <c r="R340" s="682">
        <v>318631.49810000003</v>
      </c>
      <c r="S340" s="682">
        <v>557605.12179999996</v>
      </c>
      <c r="T340" s="682">
        <v>353557.39970000001</v>
      </c>
      <c r="U340" s="682">
        <v>618725.44940000004</v>
      </c>
    </row>
    <row r="341" spans="1:21">
      <c r="A341" t="s">
        <v>1175</v>
      </c>
      <c r="B341">
        <v>3</v>
      </c>
      <c r="C341" t="s">
        <v>210</v>
      </c>
      <c r="D341" t="s">
        <v>211</v>
      </c>
      <c r="E341" t="s">
        <v>227</v>
      </c>
      <c r="F341" t="s">
        <v>1177</v>
      </c>
      <c r="G341" t="s">
        <v>101</v>
      </c>
      <c r="H341" s="682">
        <v>110939.48050000001</v>
      </c>
      <c r="I341" s="682">
        <v>177503.17139999999</v>
      </c>
      <c r="J341" s="682">
        <v>155315.2726</v>
      </c>
      <c r="K341" s="682">
        <v>248504.4399</v>
      </c>
      <c r="L341" s="682">
        <v>199691.06469999999</v>
      </c>
      <c r="M341" s="682">
        <v>319505.7084</v>
      </c>
      <c r="N341" s="682">
        <v>266254.75300000003</v>
      </c>
      <c r="O341" s="682">
        <v>426007.61119999998</v>
      </c>
      <c r="P341" s="682">
        <v>332818.44130000001</v>
      </c>
      <c r="Q341" s="682">
        <v>532509.51399999997</v>
      </c>
      <c r="R341" s="682">
        <v>377194.23349999997</v>
      </c>
      <c r="S341" s="682">
        <v>603510.78260000004</v>
      </c>
      <c r="T341" s="682">
        <v>421570.0257</v>
      </c>
      <c r="U341" s="682">
        <v>674512.05110000004</v>
      </c>
    </row>
    <row r="342" spans="1:21">
      <c r="A342" t="s">
        <v>1175</v>
      </c>
      <c r="B342">
        <v>3</v>
      </c>
      <c r="C342" t="s">
        <v>210</v>
      </c>
      <c r="D342" t="s">
        <v>211</v>
      </c>
      <c r="E342" t="s">
        <v>228</v>
      </c>
      <c r="F342" t="s">
        <v>1174</v>
      </c>
      <c r="G342" t="s">
        <v>84</v>
      </c>
      <c r="H342" s="682">
        <v>126791.9641</v>
      </c>
      <c r="I342" s="682">
        <v>221885.93729999999</v>
      </c>
      <c r="J342" s="682">
        <v>164596.62169999999</v>
      </c>
      <c r="K342" s="682">
        <v>288044.08789999998</v>
      </c>
      <c r="L342" s="682">
        <v>196707.5785</v>
      </c>
      <c r="M342" s="682">
        <v>344238.26240000001</v>
      </c>
      <c r="N342" s="682">
        <v>234585.57329999999</v>
      </c>
      <c r="O342" s="682">
        <v>410524.75339999999</v>
      </c>
      <c r="P342" s="682">
        <v>276795.55930000002</v>
      </c>
      <c r="Q342" s="682">
        <v>484392.22879999998</v>
      </c>
      <c r="R342" s="682">
        <v>303657.9975</v>
      </c>
      <c r="S342" s="682">
        <v>531401.49549999996</v>
      </c>
      <c r="T342" s="682">
        <v>328944.7561</v>
      </c>
      <c r="U342" s="682">
        <v>575653.32310000004</v>
      </c>
    </row>
    <row r="343" spans="1:21">
      <c r="A343" t="s">
        <v>1175</v>
      </c>
      <c r="B343">
        <v>3</v>
      </c>
      <c r="C343" t="s">
        <v>210</v>
      </c>
      <c r="D343" t="s">
        <v>211</v>
      </c>
      <c r="E343" t="s">
        <v>228</v>
      </c>
      <c r="F343" t="s">
        <v>1175</v>
      </c>
      <c r="G343" t="s">
        <v>103</v>
      </c>
      <c r="H343" s="682">
        <v>106317.8542</v>
      </c>
      <c r="I343" s="682">
        <v>186056.24479999999</v>
      </c>
      <c r="J343" s="682">
        <v>141427.09229999999</v>
      </c>
      <c r="K343" s="682">
        <v>247497.41149999999</v>
      </c>
      <c r="L343" s="682">
        <v>173986.64170000001</v>
      </c>
      <c r="M343" s="682">
        <v>304476.62290000002</v>
      </c>
      <c r="N343" s="682">
        <v>218428.21580000001</v>
      </c>
      <c r="O343" s="682">
        <v>382249.37760000001</v>
      </c>
      <c r="P343" s="682">
        <v>263938.2047</v>
      </c>
      <c r="Q343" s="682">
        <v>461891.85810000001</v>
      </c>
      <c r="R343" s="682">
        <v>291366.54129999998</v>
      </c>
      <c r="S343" s="682">
        <v>509891.4473</v>
      </c>
      <c r="T343" s="682">
        <v>317025.48920000001</v>
      </c>
      <c r="U343" s="682">
        <v>554794.60620000004</v>
      </c>
    </row>
    <row r="344" spans="1:21">
      <c r="A344" t="s">
        <v>1175</v>
      </c>
      <c r="B344">
        <v>3</v>
      </c>
      <c r="C344" t="s">
        <v>210</v>
      </c>
      <c r="D344" t="s">
        <v>211</v>
      </c>
      <c r="E344" t="s">
        <v>228</v>
      </c>
      <c r="F344" t="s">
        <v>1176</v>
      </c>
      <c r="G344" t="s">
        <v>104</v>
      </c>
      <c r="H344" s="682">
        <v>98114.370299999995</v>
      </c>
      <c r="I344" s="682">
        <v>171700.14809999999</v>
      </c>
      <c r="J344" s="682">
        <v>135508.94750000001</v>
      </c>
      <c r="K344" s="682">
        <v>237140.65820000001</v>
      </c>
      <c r="L344" s="682">
        <v>171850.3432</v>
      </c>
      <c r="M344" s="682">
        <v>300738.10060000001</v>
      </c>
      <c r="N344" s="682">
        <v>224373.63699999999</v>
      </c>
      <c r="O344" s="682">
        <v>392653.86489999999</v>
      </c>
      <c r="P344" s="682">
        <v>279479.20630000002</v>
      </c>
      <c r="Q344" s="682">
        <v>489088.61119999998</v>
      </c>
      <c r="R344" s="682">
        <v>314495.25</v>
      </c>
      <c r="S344" s="682">
        <v>550366.68759999995</v>
      </c>
      <c r="T344" s="682">
        <v>348982.38780000003</v>
      </c>
      <c r="U344" s="682">
        <v>610719.17870000005</v>
      </c>
    </row>
    <row r="345" spans="1:21">
      <c r="A345" t="s">
        <v>1175</v>
      </c>
      <c r="B345">
        <v>3</v>
      </c>
      <c r="C345" t="s">
        <v>210</v>
      </c>
      <c r="D345" t="s">
        <v>211</v>
      </c>
      <c r="E345" t="s">
        <v>228</v>
      </c>
      <c r="F345" t="s">
        <v>1177</v>
      </c>
      <c r="G345" t="s">
        <v>101</v>
      </c>
      <c r="H345" s="682">
        <v>109317.4181</v>
      </c>
      <c r="I345" s="682">
        <v>174907.87160000001</v>
      </c>
      <c r="J345" s="682">
        <v>153044.38529999999</v>
      </c>
      <c r="K345" s="682">
        <v>244871.0203</v>
      </c>
      <c r="L345" s="682">
        <v>196771.35260000001</v>
      </c>
      <c r="M345" s="682">
        <v>314834.16889999999</v>
      </c>
      <c r="N345" s="682">
        <v>262361.80349999998</v>
      </c>
      <c r="O345" s="682">
        <v>419778.89189999999</v>
      </c>
      <c r="P345" s="682">
        <v>327952.25439999998</v>
      </c>
      <c r="Q345" s="682">
        <v>524723.61479999998</v>
      </c>
      <c r="R345" s="682">
        <v>371679.22169999999</v>
      </c>
      <c r="S345" s="682">
        <v>594686.76340000005</v>
      </c>
      <c r="T345" s="682">
        <v>415406.18890000001</v>
      </c>
      <c r="U345" s="682">
        <v>664649.91209999996</v>
      </c>
    </row>
    <row r="346" spans="1:21">
      <c r="A346" t="s">
        <v>1175</v>
      </c>
      <c r="B346">
        <v>3</v>
      </c>
      <c r="C346" t="s">
        <v>210</v>
      </c>
      <c r="D346" t="s">
        <v>211</v>
      </c>
      <c r="E346" t="s">
        <v>229</v>
      </c>
      <c r="F346" t="s">
        <v>1174</v>
      </c>
      <c r="G346" t="s">
        <v>84</v>
      </c>
      <c r="H346" s="682">
        <v>119982.71649999999</v>
      </c>
      <c r="I346" s="682">
        <v>209969.75399999999</v>
      </c>
      <c r="J346" s="682">
        <v>155780.16149999999</v>
      </c>
      <c r="K346" s="682">
        <v>272615.28269999998</v>
      </c>
      <c r="L346" s="682">
        <v>186191.2262</v>
      </c>
      <c r="M346" s="682">
        <v>325834.6458</v>
      </c>
      <c r="N346" s="682">
        <v>222072.13500000001</v>
      </c>
      <c r="O346" s="682">
        <v>388626.23619999998</v>
      </c>
      <c r="P346" s="682">
        <v>262050.28099999999</v>
      </c>
      <c r="Q346" s="682">
        <v>458587.99170000001</v>
      </c>
      <c r="R346" s="682">
        <v>287490.10639999999</v>
      </c>
      <c r="S346" s="682">
        <v>503107.6862</v>
      </c>
      <c r="T346" s="682">
        <v>311445.45819999999</v>
      </c>
      <c r="U346" s="682">
        <v>545029.55189999996</v>
      </c>
    </row>
    <row r="347" spans="1:21">
      <c r="A347" t="s">
        <v>1175</v>
      </c>
      <c r="B347">
        <v>3</v>
      </c>
      <c r="C347" t="s">
        <v>210</v>
      </c>
      <c r="D347" t="s">
        <v>211</v>
      </c>
      <c r="E347" t="s">
        <v>229</v>
      </c>
      <c r="F347" t="s">
        <v>1175</v>
      </c>
      <c r="G347" t="s">
        <v>103</v>
      </c>
      <c r="H347" s="682">
        <v>100483.53109999999</v>
      </c>
      <c r="I347" s="682">
        <v>175846.1795</v>
      </c>
      <c r="J347" s="682">
        <v>133713.94209999999</v>
      </c>
      <c r="K347" s="682">
        <v>233999.39859999999</v>
      </c>
      <c r="L347" s="682">
        <v>164552.2378</v>
      </c>
      <c r="M347" s="682">
        <v>287966.41609999997</v>
      </c>
      <c r="N347" s="682">
        <v>206684.1747</v>
      </c>
      <c r="O347" s="682">
        <v>361697.30560000002</v>
      </c>
      <c r="P347" s="682">
        <v>249805.1807</v>
      </c>
      <c r="Q347" s="682">
        <v>437159.06630000001</v>
      </c>
      <c r="R347" s="682">
        <v>275783.9571</v>
      </c>
      <c r="S347" s="682">
        <v>482621.92499999999</v>
      </c>
      <c r="T347" s="682">
        <v>300093.77490000002</v>
      </c>
      <c r="U347" s="682">
        <v>525164.10620000004</v>
      </c>
    </row>
    <row r="348" spans="1:21">
      <c r="A348" t="s">
        <v>1175</v>
      </c>
      <c r="B348">
        <v>3</v>
      </c>
      <c r="C348" t="s">
        <v>210</v>
      </c>
      <c r="D348" t="s">
        <v>211</v>
      </c>
      <c r="E348" t="s">
        <v>229</v>
      </c>
      <c r="F348" t="s">
        <v>1176</v>
      </c>
      <c r="G348" t="s">
        <v>104</v>
      </c>
      <c r="H348" s="682">
        <v>92650.640700000004</v>
      </c>
      <c r="I348" s="682">
        <v>162138.62109999999</v>
      </c>
      <c r="J348" s="682">
        <v>127947.8769</v>
      </c>
      <c r="K348" s="682">
        <v>223908.78460000001</v>
      </c>
      <c r="L348" s="682">
        <v>162242.08300000001</v>
      </c>
      <c r="M348" s="682">
        <v>283923.64539999998</v>
      </c>
      <c r="N348" s="682">
        <v>211789.29740000001</v>
      </c>
      <c r="O348" s="682">
        <v>370631.27039999998</v>
      </c>
      <c r="P348" s="682">
        <v>263795.82169999997</v>
      </c>
      <c r="Q348" s="682">
        <v>461642.68790000002</v>
      </c>
      <c r="R348" s="682">
        <v>296827.7879</v>
      </c>
      <c r="S348" s="682">
        <v>519448.6287</v>
      </c>
      <c r="T348" s="682">
        <v>329356.03409999999</v>
      </c>
      <c r="U348" s="682">
        <v>576373.05960000004</v>
      </c>
    </row>
    <row r="349" spans="1:21">
      <c r="A349" t="s">
        <v>1175</v>
      </c>
      <c r="B349">
        <v>3</v>
      </c>
      <c r="C349" t="s">
        <v>210</v>
      </c>
      <c r="D349" t="s">
        <v>211</v>
      </c>
      <c r="E349" t="s">
        <v>229</v>
      </c>
      <c r="F349" t="s">
        <v>1177</v>
      </c>
      <c r="G349" t="s">
        <v>101</v>
      </c>
      <c r="H349" s="682">
        <v>103443.827</v>
      </c>
      <c r="I349" s="682">
        <v>165510.1257</v>
      </c>
      <c r="J349" s="682">
        <v>144821.3578</v>
      </c>
      <c r="K349" s="682">
        <v>231714.1759</v>
      </c>
      <c r="L349" s="682">
        <v>186198.88860000001</v>
      </c>
      <c r="M349" s="682">
        <v>297918.22619999998</v>
      </c>
      <c r="N349" s="682">
        <v>248265.18470000001</v>
      </c>
      <c r="O349" s="682">
        <v>397224.3015</v>
      </c>
      <c r="P349" s="682">
        <v>310331.48090000002</v>
      </c>
      <c r="Q349" s="682">
        <v>496530.37699999998</v>
      </c>
      <c r="R349" s="682">
        <v>351709.01179999998</v>
      </c>
      <c r="S349" s="682">
        <v>562734.42720000003</v>
      </c>
      <c r="T349" s="682">
        <v>393086.54259999999</v>
      </c>
      <c r="U349" s="682">
        <v>628938.47750000004</v>
      </c>
    </row>
    <row r="350" spans="1:21">
      <c r="A350" t="s">
        <v>1175</v>
      </c>
      <c r="B350">
        <v>3</v>
      </c>
      <c r="C350" t="s">
        <v>210</v>
      </c>
      <c r="D350" t="s">
        <v>211</v>
      </c>
      <c r="E350" t="s">
        <v>230</v>
      </c>
      <c r="F350" t="s">
        <v>1174</v>
      </c>
      <c r="G350" t="s">
        <v>84</v>
      </c>
      <c r="H350" s="682">
        <v>159971.35750000001</v>
      </c>
      <c r="I350" s="682">
        <v>279949.87560000003</v>
      </c>
      <c r="J350" s="682">
        <v>207868.15289999999</v>
      </c>
      <c r="K350" s="682">
        <v>363769.26760000002</v>
      </c>
      <c r="L350" s="682">
        <v>248594.6574</v>
      </c>
      <c r="M350" s="682">
        <v>435040.65049999999</v>
      </c>
      <c r="N350" s="682">
        <v>296705.56449999998</v>
      </c>
      <c r="O350" s="682">
        <v>519234.7377</v>
      </c>
      <c r="P350" s="682">
        <v>350263.8504</v>
      </c>
      <c r="Q350" s="682">
        <v>612961.73809999996</v>
      </c>
      <c r="R350" s="682">
        <v>384328.72739999997</v>
      </c>
      <c r="S350" s="682">
        <v>672575.27280000004</v>
      </c>
      <c r="T350" s="682">
        <v>416462.5233</v>
      </c>
      <c r="U350" s="682">
        <v>728809.41590000002</v>
      </c>
    </row>
    <row r="351" spans="1:21">
      <c r="A351" t="s">
        <v>1175</v>
      </c>
      <c r="B351">
        <v>3</v>
      </c>
      <c r="C351" t="s">
        <v>210</v>
      </c>
      <c r="D351" t="s">
        <v>211</v>
      </c>
      <c r="E351" t="s">
        <v>230</v>
      </c>
      <c r="F351" t="s">
        <v>1175</v>
      </c>
      <c r="G351" t="s">
        <v>103</v>
      </c>
      <c r="H351" s="682">
        <v>133062.24830000001</v>
      </c>
      <c r="I351" s="682">
        <v>232858.9345</v>
      </c>
      <c r="J351" s="682">
        <v>177416.7702</v>
      </c>
      <c r="K351" s="682">
        <v>310479.34789999999</v>
      </c>
      <c r="L351" s="682">
        <v>218732.8535</v>
      </c>
      <c r="M351" s="682">
        <v>382782.49369999999</v>
      </c>
      <c r="N351" s="682">
        <v>275470.17930000002</v>
      </c>
      <c r="O351" s="682">
        <v>482072.8137</v>
      </c>
      <c r="P351" s="682">
        <v>333365.61210000003</v>
      </c>
      <c r="Q351" s="682">
        <v>583389.82120000001</v>
      </c>
      <c r="R351" s="682">
        <v>368174.2415</v>
      </c>
      <c r="S351" s="682">
        <v>644304.92260000005</v>
      </c>
      <c r="T351" s="682">
        <v>400797.20059999998</v>
      </c>
      <c r="U351" s="682">
        <v>701395.10100000002</v>
      </c>
    </row>
    <row r="352" spans="1:21">
      <c r="A352" t="s">
        <v>1175</v>
      </c>
      <c r="B352">
        <v>3</v>
      </c>
      <c r="C352" t="s">
        <v>210</v>
      </c>
      <c r="D352" t="s">
        <v>211</v>
      </c>
      <c r="E352" t="s">
        <v>230</v>
      </c>
      <c r="F352" t="s">
        <v>1176</v>
      </c>
      <c r="G352" t="s">
        <v>104</v>
      </c>
      <c r="H352" s="682">
        <v>122107.21980000001</v>
      </c>
      <c r="I352" s="682">
        <v>213687.63459999999</v>
      </c>
      <c r="J352" s="682">
        <v>168517.14</v>
      </c>
      <c r="K352" s="682">
        <v>294904.9951</v>
      </c>
      <c r="L352" s="682">
        <v>213542.87890000001</v>
      </c>
      <c r="M352" s="682">
        <v>373700.038</v>
      </c>
      <c r="N352" s="682">
        <v>278467.636</v>
      </c>
      <c r="O352" s="682">
        <v>487318.36290000001</v>
      </c>
      <c r="P352" s="682">
        <v>346786.24099999998</v>
      </c>
      <c r="Q352" s="682">
        <v>606875.92169999995</v>
      </c>
      <c r="R352" s="682">
        <v>390070.08860000002</v>
      </c>
      <c r="S352" s="682">
        <v>682622.65500000003</v>
      </c>
      <c r="T352" s="682">
        <v>432658.8026</v>
      </c>
      <c r="U352" s="682">
        <v>757152.90460000001</v>
      </c>
    </row>
    <row r="353" spans="1:21">
      <c r="A353" t="s">
        <v>1175</v>
      </c>
      <c r="B353">
        <v>3</v>
      </c>
      <c r="C353" t="s">
        <v>210</v>
      </c>
      <c r="D353" t="s">
        <v>211</v>
      </c>
      <c r="E353" t="s">
        <v>230</v>
      </c>
      <c r="F353" t="s">
        <v>1177</v>
      </c>
      <c r="G353" t="s">
        <v>101</v>
      </c>
      <c r="H353" s="682">
        <v>137899.8186</v>
      </c>
      <c r="I353" s="682">
        <v>220639.71299999999</v>
      </c>
      <c r="J353" s="682">
        <v>193059.74600000001</v>
      </c>
      <c r="K353" s="682">
        <v>308895.59830000001</v>
      </c>
      <c r="L353" s="682">
        <v>248219.6735</v>
      </c>
      <c r="M353" s="682">
        <v>397151.48340000003</v>
      </c>
      <c r="N353" s="682">
        <v>330959.56459999998</v>
      </c>
      <c r="O353" s="682">
        <v>529535.31129999994</v>
      </c>
      <c r="P353" s="682">
        <v>413699.4558</v>
      </c>
      <c r="Q353" s="682">
        <v>661919.13910000003</v>
      </c>
      <c r="R353" s="682">
        <v>468859.38329999999</v>
      </c>
      <c r="S353" s="682">
        <v>750175.02430000005</v>
      </c>
      <c r="T353" s="682">
        <v>524019.31069999997</v>
      </c>
      <c r="U353" s="682">
        <v>838430.90960000001</v>
      </c>
    </row>
    <row r="354" spans="1:21">
      <c r="A354" t="s">
        <v>1175</v>
      </c>
      <c r="B354">
        <v>3</v>
      </c>
      <c r="C354" t="s">
        <v>231</v>
      </c>
      <c r="D354" t="s">
        <v>232</v>
      </c>
      <c r="E354" t="s">
        <v>233</v>
      </c>
      <c r="F354" t="s">
        <v>1174</v>
      </c>
      <c r="G354" t="s">
        <v>84</v>
      </c>
      <c r="H354" s="682">
        <v>133126.1207</v>
      </c>
      <c r="I354" s="682">
        <v>232970.71119999999</v>
      </c>
      <c r="J354" s="682">
        <v>172918.7697</v>
      </c>
      <c r="K354" s="682">
        <v>302607.84700000001</v>
      </c>
      <c r="L354" s="682">
        <v>206739.93950000001</v>
      </c>
      <c r="M354" s="682">
        <v>361794.89419999998</v>
      </c>
      <c r="N354" s="682">
        <v>246670.2249</v>
      </c>
      <c r="O354" s="682">
        <v>431672.89350000001</v>
      </c>
      <c r="P354" s="682">
        <v>291139.82659999997</v>
      </c>
      <c r="Q354" s="682">
        <v>509494.69650000002</v>
      </c>
      <c r="R354" s="682">
        <v>319430.49959999998</v>
      </c>
      <c r="S354" s="682">
        <v>559003.37419999996</v>
      </c>
      <c r="T354" s="682">
        <v>346095.16749999998</v>
      </c>
      <c r="U354" s="682">
        <v>605666.54319999996</v>
      </c>
    </row>
    <row r="355" spans="1:21">
      <c r="A355" t="s">
        <v>1175</v>
      </c>
      <c r="B355">
        <v>3</v>
      </c>
      <c r="C355" t="s">
        <v>231</v>
      </c>
      <c r="D355" t="s">
        <v>232</v>
      </c>
      <c r="E355" t="s">
        <v>233</v>
      </c>
      <c r="F355" t="s">
        <v>1175</v>
      </c>
      <c r="G355" t="s">
        <v>103</v>
      </c>
      <c r="H355" s="682">
        <v>111091.9391</v>
      </c>
      <c r="I355" s="682">
        <v>194410.8933</v>
      </c>
      <c r="J355" s="682">
        <v>147983.94190000001</v>
      </c>
      <c r="K355" s="682">
        <v>258971.8982</v>
      </c>
      <c r="L355" s="682">
        <v>182287.88269999999</v>
      </c>
      <c r="M355" s="682">
        <v>319003.79470000003</v>
      </c>
      <c r="N355" s="682">
        <v>229281.82990000001</v>
      </c>
      <c r="O355" s="682">
        <v>401243.2022</v>
      </c>
      <c r="P355" s="682">
        <v>277302.86339999997</v>
      </c>
      <c r="Q355" s="682">
        <v>485280.01089999999</v>
      </c>
      <c r="R355" s="682">
        <v>306202.55099999998</v>
      </c>
      <c r="S355" s="682">
        <v>535854.46420000005</v>
      </c>
      <c r="T355" s="682">
        <v>333267.76559999998</v>
      </c>
      <c r="U355" s="682">
        <v>583218.58959999995</v>
      </c>
    </row>
    <row r="356" spans="1:21">
      <c r="A356" t="s">
        <v>1175</v>
      </c>
      <c r="B356">
        <v>3</v>
      </c>
      <c r="C356" t="s">
        <v>231</v>
      </c>
      <c r="D356" t="s">
        <v>232</v>
      </c>
      <c r="E356" t="s">
        <v>233</v>
      </c>
      <c r="F356" t="s">
        <v>1176</v>
      </c>
      <c r="G356" t="s">
        <v>104</v>
      </c>
      <c r="H356" s="682">
        <v>102176.997</v>
      </c>
      <c r="I356" s="682">
        <v>178809.74470000001</v>
      </c>
      <c r="J356" s="682">
        <v>141055.58309999999</v>
      </c>
      <c r="K356" s="682">
        <v>246847.27050000001</v>
      </c>
      <c r="L356" s="682">
        <v>178800.74530000001</v>
      </c>
      <c r="M356" s="682">
        <v>312901.30430000002</v>
      </c>
      <c r="N356" s="682">
        <v>233278.16130000001</v>
      </c>
      <c r="O356" s="682">
        <v>408236.78220000002</v>
      </c>
      <c r="P356" s="682">
        <v>290534.59769999998</v>
      </c>
      <c r="Q356" s="682">
        <v>508435.54580000002</v>
      </c>
      <c r="R356" s="682">
        <v>326853.42859999998</v>
      </c>
      <c r="S356" s="682">
        <v>571993.50009999995</v>
      </c>
      <c r="T356" s="682">
        <v>362603.05609999999</v>
      </c>
      <c r="U356" s="682">
        <v>634555.34809999994</v>
      </c>
    </row>
    <row r="357" spans="1:21">
      <c r="A357" t="s">
        <v>1175</v>
      </c>
      <c r="B357">
        <v>3</v>
      </c>
      <c r="C357" t="s">
        <v>231</v>
      </c>
      <c r="D357" t="s">
        <v>232</v>
      </c>
      <c r="E357" t="s">
        <v>233</v>
      </c>
      <c r="F357" t="s">
        <v>1177</v>
      </c>
      <c r="G357" t="s">
        <v>101</v>
      </c>
      <c r="H357" s="682">
        <v>114766.5341</v>
      </c>
      <c r="I357" s="682">
        <v>183626.45740000001</v>
      </c>
      <c r="J357" s="682">
        <v>160673.14780000001</v>
      </c>
      <c r="K357" s="682">
        <v>257077.04029999999</v>
      </c>
      <c r="L357" s="682">
        <v>206579.76139999999</v>
      </c>
      <c r="M357" s="682">
        <v>330527.62310000003</v>
      </c>
      <c r="N357" s="682">
        <v>275439.68190000003</v>
      </c>
      <c r="O357" s="682">
        <v>440703.4975</v>
      </c>
      <c r="P357" s="682">
        <v>344299.60239999997</v>
      </c>
      <c r="Q357" s="682">
        <v>550879.37199999997</v>
      </c>
      <c r="R357" s="682">
        <v>390206.21600000001</v>
      </c>
      <c r="S357" s="682">
        <v>624329.95479999995</v>
      </c>
      <c r="T357" s="682">
        <v>436112.8296</v>
      </c>
      <c r="U357" s="682">
        <v>697780.53780000005</v>
      </c>
    </row>
    <row r="358" spans="1:21">
      <c r="A358" t="s">
        <v>1175</v>
      </c>
      <c r="B358">
        <v>3</v>
      </c>
      <c r="C358" t="s">
        <v>234</v>
      </c>
      <c r="D358" t="s">
        <v>235</v>
      </c>
      <c r="E358" t="s">
        <v>236</v>
      </c>
      <c r="F358" t="s">
        <v>1174</v>
      </c>
      <c r="G358" t="s">
        <v>84</v>
      </c>
      <c r="H358" s="682">
        <v>169014.2941</v>
      </c>
      <c r="I358" s="682">
        <v>295775.0147</v>
      </c>
      <c r="J358" s="682">
        <v>219373.24859999999</v>
      </c>
      <c r="K358" s="682">
        <v>383903.185</v>
      </c>
      <c r="L358" s="682">
        <v>262140.13769999999</v>
      </c>
      <c r="M358" s="682">
        <v>458745.24109999998</v>
      </c>
      <c r="N358" s="682">
        <v>312575.59779999999</v>
      </c>
      <c r="O358" s="682">
        <v>547007.29610000004</v>
      </c>
      <c r="P358" s="682">
        <v>368788.80820000003</v>
      </c>
      <c r="Q358" s="682">
        <v>645380.41429999995</v>
      </c>
      <c r="R358" s="682">
        <v>404566.32919999998</v>
      </c>
      <c r="S358" s="682">
        <v>707991.07609999995</v>
      </c>
      <c r="T358" s="682">
        <v>438233.51030000002</v>
      </c>
      <c r="U358" s="682">
        <v>766908.64309999999</v>
      </c>
    </row>
    <row r="359" spans="1:21">
      <c r="A359" t="s">
        <v>1175</v>
      </c>
      <c r="B359">
        <v>3</v>
      </c>
      <c r="C359" t="s">
        <v>234</v>
      </c>
      <c r="D359" t="s">
        <v>235</v>
      </c>
      <c r="E359" t="s">
        <v>236</v>
      </c>
      <c r="F359" t="s">
        <v>1175</v>
      </c>
      <c r="G359" t="s">
        <v>103</v>
      </c>
      <c r="H359" s="682">
        <v>141910.51990000001</v>
      </c>
      <c r="I359" s="682">
        <v>248343.4099</v>
      </c>
      <c r="J359" s="682">
        <v>188701.20389999999</v>
      </c>
      <c r="K359" s="682">
        <v>330227.10680000001</v>
      </c>
      <c r="L359" s="682">
        <v>232061.94409999999</v>
      </c>
      <c r="M359" s="682">
        <v>406108.40220000001</v>
      </c>
      <c r="N359" s="682">
        <v>291186.33319999999</v>
      </c>
      <c r="O359" s="682">
        <v>509576.08299999998</v>
      </c>
      <c r="P359" s="682">
        <v>351768.11900000001</v>
      </c>
      <c r="Q359" s="682">
        <v>615594.20830000006</v>
      </c>
      <c r="R359" s="682">
        <v>388294.7819</v>
      </c>
      <c r="S359" s="682">
        <v>679515.86840000004</v>
      </c>
      <c r="T359" s="682">
        <v>422454.67080000002</v>
      </c>
      <c r="U359" s="682">
        <v>739295.67390000005</v>
      </c>
    </row>
    <row r="360" spans="1:21">
      <c r="A360" t="s">
        <v>1175</v>
      </c>
      <c r="B360">
        <v>3</v>
      </c>
      <c r="C360" t="s">
        <v>234</v>
      </c>
      <c r="D360" t="s">
        <v>235</v>
      </c>
      <c r="E360" t="s">
        <v>236</v>
      </c>
      <c r="F360" t="s">
        <v>1176</v>
      </c>
      <c r="G360" t="s">
        <v>104</v>
      </c>
      <c r="H360" s="682">
        <v>131080.96460000001</v>
      </c>
      <c r="I360" s="682">
        <v>229391.6881</v>
      </c>
      <c r="J360" s="682">
        <v>181062.75270000001</v>
      </c>
      <c r="K360" s="682">
        <v>316859.8173</v>
      </c>
      <c r="L360" s="682">
        <v>229650.32889999999</v>
      </c>
      <c r="M360" s="682">
        <v>401888.07569999999</v>
      </c>
      <c r="N360" s="682">
        <v>299898.90139999997</v>
      </c>
      <c r="O360" s="682">
        <v>524823.07739999995</v>
      </c>
      <c r="P360" s="682">
        <v>373565.91470000002</v>
      </c>
      <c r="Q360" s="682">
        <v>653740.35080000001</v>
      </c>
      <c r="R360" s="682">
        <v>420398.97739999997</v>
      </c>
      <c r="S360" s="682">
        <v>735698.21050000004</v>
      </c>
      <c r="T360" s="682">
        <v>466531.86930000002</v>
      </c>
      <c r="U360" s="682">
        <v>816430.77139999997</v>
      </c>
    </row>
    <row r="361" spans="1:21">
      <c r="A361" t="s">
        <v>1175</v>
      </c>
      <c r="B361">
        <v>3</v>
      </c>
      <c r="C361" t="s">
        <v>234</v>
      </c>
      <c r="D361" t="s">
        <v>235</v>
      </c>
      <c r="E361" t="s">
        <v>236</v>
      </c>
      <c r="F361" t="s">
        <v>1177</v>
      </c>
      <c r="G361" t="s">
        <v>101</v>
      </c>
      <c r="H361" s="682">
        <v>145724.86910000001</v>
      </c>
      <c r="I361" s="682">
        <v>233159.79389999999</v>
      </c>
      <c r="J361" s="682">
        <v>204014.81659999999</v>
      </c>
      <c r="K361" s="682">
        <v>326423.71149999998</v>
      </c>
      <c r="L361" s="682">
        <v>262304.76429999998</v>
      </c>
      <c r="M361" s="682">
        <v>419687.62900000002</v>
      </c>
      <c r="N361" s="682">
        <v>349739.68569999997</v>
      </c>
      <c r="O361" s="682">
        <v>559583.50549999997</v>
      </c>
      <c r="P361" s="682">
        <v>437174.60710000002</v>
      </c>
      <c r="Q361" s="682">
        <v>699479.38179999997</v>
      </c>
      <c r="R361" s="682">
        <v>495464.55479999998</v>
      </c>
      <c r="S361" s="682">
        <v>792743.29929999996</v>
      </c>
      <c r="T361" s="682">
        <v>553754.50230000005</v>
      </c>
      <c r="U361" s="682">
        <v>886007.21699999995</v>
      </c>
    </row>
    <row r="362" spans="1:21">
      <c r="A362" t="s">
        <v>1175</v>
      </c>
      <c r="B362">
        <v>3</v>
      </c>
      <c r="C362" t="s">
        <v>234</v>
      </c>
      <c r="D362" t="s">
        <v>235</v>
      </c>
      <c r="E362" t="s">
        <v>237</v>
      </c>
      <c r="F362" t="s">
        <v>1174</v>
      </c>
      <c r="G362" t="s">
        <v>84</v>
      </c>
      <c r="H362" s="682">
        <v>179282.26180000001</v>
      </c>
      <c r="I362" s="682">
        <v>313743.95809999999</v>
      </c>
      <c r="J362" s="682">
        <v>232973.22339999999</v>
      </c>
      <c r="K362" s="682">
        <v>407703.14110000001</v>
      </c>
      <c r="L362" s="682">
        <v>278629.15990000003</v>
      </c>
      <c r="M362" s="682">
        <v>487601.02980000002</v>
      </c>
      <c r="N362" s="682">
        <v>332567.59399999998</v>
      </c>
      <c r="O362" s="682">
        <v>581993.28940000001</v>
      </c>
      <c r="P362" s="682">
        <v>392609.85969999997</v>
      </c>
      <c r="Q362" s="682">
        <v>687067.25450000004</v>
      </c>
      <c r="R362" s="682">
        <v>430797.56089999998</v>
      </c>
      <c r="S362" s="682">
        <v>753895.73149999999</v>
      </c>
      <c r="T362" s="682">
        <v>466824.5894</v>
      </c>
      <c r="U362" s="682">
        <v>816943.03150000004</v>
      </c>
    </row>
    <row r="363" spans="1:21">
      <c r="A363" t="s">
        <v>1175</v>
      </c>
      <c r="B363">
        <v>3</v>
      </c>
      <c r="C363" t="s">
        <v>234</v>
      </c>
      <c r="D363" t="s">
        <v>235</v>
      </c>
      <c r="E363" t="s">
        <v>237</v>
      </c>
      <c r="F363" t="s">
        <v>1175</v>
      </c>
      <c r="G363" t="s">
        <v>103</v>
      </c>
      <c r="H363" s="682">
        <v>149058.24660000001</v>
      </c>
      <c r="I363" s="682">
        <v>260851.93160000001</v>
      </c>
      <c r="J363" s="682">
        <v>198770.58439999999</v>
      </c>
      <c r="K363" s="682">
        <v>347848.52269999997</v>
      </c>
      <c r="L363" s="682">
        <v>245088.72889999999</v>
      </c>
      <c r="M363" s="682">
        <v>428905.27559999999</v>
      </c>
      <c r="N363" s="682">
        <v>308716.2562</v>
      </c>
      <c r="O363" s="682">
        <v>540253.44839999999</v>
      </c>
      <c r="P363" s="682">
        <v>373629.95490000001</v>
      </c>
      <c r="Q363" s="682">
        <v>653852.42110000004</v>
      </c>
      <c r="R363" s="682">
        <v>412653.03019999998</v>
      </c>
      <c r="S363" s="682">
        <v>722142.8027</v>
      </c>
      <c r="T363" s="682">
        <v>449229.48090000002</v>
      </c>
      <c r="U363" s="682">
        <v>786151.59169999999</v>
      </c>
    </row>
    <row r="364" spans="1:21">
      <c r="A364" t="s">
        <v>1175</v>
      </c>
      <c r="B364">
        <v>3</v>
      </c>
      <c r="C364" t="s">
        <v>234</v>
      </c>
      <c r="D364" t="s">
        <v>235</v>
      </c>
      <c r="E364" t="s">
        <v>237</v>
      </c>
      <c r="F364" t="s">
        <v>1176</v>
      </c>
      <c r="G364" t="s">
        <v>104</v>
      </c>
      <c r="H364" s="682">
        <v>136743.40349999999</v>
      </c>
      <c r="I364" s="682">
        <v>239300.95619999999</v>
      </c>
      <c r="J364" s="682">
        <v>188708.08410000001</v>
      </c>
      <c r="K364" s="682">
        <v>330239.1471</v>
      </c>
      <c r="L364" s="682">
        <v>239118.06789999999</v>
      </c>
      <c r="M364" s="682">
        <v>418456.6189</v>
      </c>
      <c r="N364" s="682">
        <v>311797.19679999998</v>
      </c>
      <c r="O364" s="682">
        <v>545645.09420000005</v>
      </c>
      <c r="P364" s="682">
        <v>388288.25599999999</v>
      </c>
      <c r="Q364" s="682">
        <v>679504.44790000003</v>
      </c>
      <c r="R364" s="682">
        <v>436741.76789999998</v>
      </c>
      <c r="S364" s="682">
        <v>764298.09389999998</v>
      </c>
      <c r="T364" s="682">
        <v>484414.51400000002</v>
      </c>
      <c r="U364" s="682">
        <v>847725.39950000006</v>
      </c>
    </row>
    <row r="365" spans="1:21">
      <c r="A365" t="s">
        <v>1175</v>
      </c>
      <c r="B365">
        <v>3</v>
      </c>
      <c r="C365" t="s">
        <v>234</v>
      </c>
      <c r="D365" t="s">
        <v>235</v>
      </c>
      <c r="E365" t="s">
        <v>237</v>
      </c>
      <c r="F365" t="s">
        <v>1177</v>
      </c>
      <c r="G365" t="s">
        <v>101</v>
      </c>
      <c r="H365" s="682">
        <v>154544.86739999999</v>
      </c>
      <c r="I365" s="682">
        <v>247271.79149999999</v>
      </c>
      <c r="J365" s="682">
        <v>216362.8143</v>
      </c>
      <c r="K365" s="682">
        <v>346180.50809999998</v>
      </c>
      <c r="L365" s="682">
        <v>278180.76120000001</v>
      </c>
      <c r="M365" s="682">
        <v>445089.22460000002</v>
      </c>
      <c r="N365" s="682">
        <v>370907.68170000002</v>
      </c>
      <c r="O365" s="682">
        <v>593452.29949999996</v>
      </c>
      <c r="P365" s="682">
        <v>463634.60210000002</v>
      </c>
      <c r="Q365" s="682">
        <v>741815.37450000003</v>
      </c>
      <c r="R365" s="682">
        <v>525452.54909999995</v>
      </c>
      <c r="S365" s="682">
        <v>840724.09100000001</v>
      </c>
      <c r="T365" s="682">
        <v>587270.49600000004</v>
      </c>
      <c r="U365" s="682">
        <v>939632.80759999994</v>
      </c>
    </row>
    <row r="366" spans="1:21">
      <c r="A366" t="s">
        <v>1175</v>
      </c>
      <c r="B366">
        <v>3</v>
      </c>
      <c r="C366" t="s">
        <v>234</v>
      </c>
      <c r="D366" t="s">
        <v>235</v>
      </c>
      <c r="E366" t="s">
        <v>238</v>
      </c>
      <c r="F366" t="s">
        <v>1174</v>
      </c>
      <c r="G366" t="s">
        <v>84</v>
      </c>
      <c r="H366" s="682">
        <v>170297.78909999999</v>
      </c>
      <c r="I366" s="682">
        <v>298021.13089999999</v>
      </c>
      <c r="J366" s="682">
        <v>221073.24419999999</v>
      </c>
      <c r="K366" s="682">
        <v>386878.17739999999</v>
      </c>
      <c r="L366" s="682">
        <v>264201.26390000002</v>
      </c>
      <c r="M366" s="682">
        <v>462352.212</v>
      </c>
      <c r="N366" s="682">
        <v>315074.59539999999</v>
      </c>
      <c r="O366" s="682">
        <v>551380.54189999995</v>
      </c>
      <c r="P366" s="682">
        <v>371766.4374</v>
      </c>
      <c r="Q366" s="682">
        <v>650591.26549999998</v>
      </c>
      <c r="R366" s="682">
        <v>407845.23070000001</v>
      </c>
      <c r="S366" s="682">
        <v>713729.15370000002</v>
      </c>
      <c r="T366" s="682">
        <v>441807.39250000002</v>
      </c>
      <c r="U366" s="682">
        <v>773162.93700000003</v>
      </c>
    </row>
    <row r="367" spans="1:21">
      <c r="A367" t="s">
        <v>1175</v>
      </c>
      <c r="B367">
        <v>3</v>
      </c>
      <c r="C367" t="s">
        <v>234</v>
      </c>
      <c r="D367" t="s">
        <v>235</v>
      </c>
      <c r="E367" t="s">
        <v>238</v>
      </c>
      <c r="F367" t="s">
        <v>1175</v>
      </c>
      <c r="G367" t="s">
        <v>103</v>
      </c>
      <c r="H367" s="682">
        <v>142803.98509999999</v>
      </c>
      <c r="I367" s="682">
        <v>249906.97399999999</v>
      </c>
      <c r="J367" s="682">
        <v>189959.87549999999</v>
      </c>
      <c r="K367" s="682">
        <v>332429.78220000002</v>
      </c>
      <c r="L367" s="682">
        <v>233690.291</v>
      </c>
      <c r="M367" s="682">
        <v>408958.00929999998</v>
      </c>
      <c r="N367" s="682">
        <v>293377.57189999998</v>
      </c>
      <c r="O367" s="682">
        <v>513410.75079999998</v>
      </c>
      <c r="P367" s="682">
        <v>354500.84649999999</v>
      </c>
      <c r="Q367" s="682">
        <v>620376.48140000005</v>
      </c>
      <c r="R367" s="682">
        <v>391339.56069999997</v>
      </c>
      <c r="S367" s="682">
        <v>684844.23120000004</v>
      </c>
      <c r="T367" s="682">
        <v>425801.5196</v>
      </c>
      <c r="U367" s="682">
        <v>745152.65930000006</v>
      </c>
    </row>
    <row r="368" spans="1:21">
      <c r="A368" t="s">
        <v>1175</v>
      </c>
      <c r="B368">
        <v>3</v>
      </c>
      <c r="C368" t="s">
        <v>234</v>
      </c>
      <c r="D368" t="s">
        <v>235</v>
      </c>
      <c r="E368" t="s">
        <v>238</v>
      </c>
      <c r="F368" t="s">
        <v>1176</v>
      </c>
      <c r="G368" t="s">
        <v>104</v>
      </c>
      <c r="H368" s="682">
        <v>131788.7689</v>
      </c>
      <c r="I368" s="682">
        <v>230630.34570000001</v>
      </c>
      <c r="J368" s="682">
        <v>182018.4184</v>
      </c>
      <c r="K368" s="682">
        <v>318532.23229999997</v>
      </c>
      <c r="L368" s="682">
        <v>230833.79550000001</v>
      </c>
      <c r="M368" s="682">
        <v>403959.1421</v>
      </c>
      <c r="N368" s="682">
        <v>301386.18719999999</v>
      </c>
      <c r="O368" s="682">
        <v>527425.82759999996</v>
      </c>
      <c r="P368" s="682">
        <v>375406.20600000001</v>
      </c>
      <c r="Q368" s="682">
        <v>656960.86049999995</v>
      </c>
      <c r="R368" s="682">
        <v>422441.8247</v>
      </c>
      <c r="S368" s="682">
        <v>739273.19330000004</v>
      </c>
      <c r="T368" s="682">
        <v>468767.19829999999</v>
      </c>
      <c r="U368" s="682">
        <v>820342.59699999995</v>
      </c>
    </row>
    <row r="369" spans="1:21">
      <c r="A369" t="s">
        <v>1175</v>
      </c>
      <c r="B369">
        <v>3</v>
      </c>
      <c r="C369" t="s">
        <v>234</v>
      </c>
      <c r="D369" t="s">
        <v>235</v>
      </c>
      <c r="E369" t="s">
        <v>238</v>
      </c>
      <c r="F369" t="s">
        <v>1177</v>
      </c>
      <c r="G369" t="s">
        <v>101</v>
      </c>
      <c r="H369" s="682">
        <v>146827.36799999999</v>
      </c>
      <c r="I369" s="682">
        <v>234923.79240000001</v>
      </c>
      <c r="J369" s="682">
        <v>205558.31520000001</v>
      </c>
      <c r="K369" s="682">
        <v>328893.30920000002</v>
      </c>
      <c r="L369" s="682">
        <v>264289.26240000001</v>
      </c>
      <c r="M369" s="682">
        <v>422862.82610000001</v>
      </c>
      <c r="N369" s="682">
        <v>352385.68320000003</v>
      </c>
      <c r="O369" s="682">
        <v>563817.10160000005</v>
      </c>
      <c r="P369" s="682">
        <v>440482.1041</v>
      </c>
      <c r="Q369" s="682">
        <v>704771.37690000003</v>
      </c>
      <c r="R369" s="682">
        <v>499213.05129999999</v>
      </c>
      <c r="S369" s="682">
        <v>798740.89379999996</v>
      </c>
      <c r="T369" s="682">
        <v>557943.99840000004</v>
      </c>
      <c r="U369" s="682">
        <v>892710.41079999995</v>
      </c>
    </row>
    <row r="370" spans="1:21">
      <c r="A370" t="s">
        <v>1176</v>
      </c>
      <c r="B370">
        <v>4</v>
      </c>
      <c r="C370" t="s">
        <v>239</v>
      </c>
      <c r="D370" t="s">
        <v>240</v>
      </c>
      <c r="E370" t="s">
        <v>241</v>
      </c>
      <c r="F370" t="s">
        <v>1174</v>
      </c>
      <c r="G370" t="s">
        <v>84</v>
      </c>
      <c r="H370" s="682">
        <v>130434.1338</v>
      </c>
      <c r="I370" s="682">
        <v>228259.73420000001</v>
      </c>
      <c r="J370" s="682">
        <v>169252.00829999999</v>
      </c>
      <c r="K370" s="682">
        <v>296191.01459999999</v>
      </c>
      <c r="L370" s="682">
        <v>202207.75109999999</v>
      </c>
      <c r="M370" s="682">
        <v>353863.56439999997</v>
      </c>
      <c r="N370" s="682">
        <v>241056.68719999999</v>
      </c>
      <c r="O370" s="682">
        <v>421849.20250000001</v>
      </c>
      <c r="P370" s="682">
        <v>284368.70559999999</v>
      </c>
      <c r="Q370" s="682">
        <v>497645.23479999998</v>
      </c>
      <c r="R370" s="682">
        <v>311939.63939999999</v>
      </c>
      <c r="S370" s="682">
        <v>545894.36880000005</v>
      </c>
      <c r="T370" s="682">
        <v>337868.8504</v>
      </c>
      <c r="U370" s="682">
        <v>591270.48809999996</v>
      </c>
    </row>
    <row r="371" spans="1:21">
      <c r="A371" t="s">
        <v>1176</v>
      </c>
      <c r="B371">
        <v>4</v>
      </c>
      <c r="C371" t="s">
        <v>239</v>
      </c>
      <c r="D371" t="s">
        <v>240</v>
      </c>
      <c r="E371" t="s">
        <v>241</v>
      </c>
      <c r="F371" t="s">
        <v>1175</v>
      </c>
      <c r="G371" t="s">
        <v>103</v>
      </c>
      <c r="H371" s="682">
        <v>109765.1339</v>
      </c>
      <c r="I371" s="682">
        <v>192088.98439999999</v>
      </c>
      <c r="J371" s="682">
        <v>145861.81700000001</v>
      </c>
      <c r="K371" s="682">
        <v>255258.17970000001</v>
      </c>
      <c r="L371" s="682">
        <v>179270.4246</v>
      </c>
      <c r="M371" s="682">
        <v>313723.24300000002</v>
      </c>
      <c r="N371" s="682">
        <v>224745.45009999999</v>
      </c>
      <c r="O371" s="682">
        <v>393304.53779999999</v>
      </c>
      <c r="P371" s="682">
        <v>271388.90000000002</v>
      </c>
      <c r="Q371" s="682">
        <v>474930.57500000001</v>
      </c>
      <c r="R371" s="682">
        <v>299531.12180000002</v>
      </c>
      <c r="S371" s="682">
        <v>524179.4632</v>
      </c>
      <c r="T371" s="682">
        <v>325836.06679999997</v>
      </c>
      <c r="U371" s="682">
        <v>570213.11679999996</v>
      </c>
    </row>
    <row r="372" spans="1:21">
      <c r="A372" t="s">
        <v>1176</v>
      </c>
      <c r="B372">
        <v>4</v>
      </c>
      <c r="C372" t="s">
        <v>239</v>
      </c>
      <c r="D372" t="s">
        <v>240</v>
      </c>
      <c r="E372" t="s">
        <v>241</v>
      </c>
      <c r="F372" t="s">
        <v>1176</v>
      </c>
      <c r="G372" t="s">
        <v>104</v>
      </c>
      <c r="H372" s="682">
        <v>101546.78509999999</v>
      </c>
      <c r="I372" s="682">
        <v>177706.87400000001</v>
      </c>
      <c r="J372" s="682">
        <v>140296.69810000001</v>
      </c>
      <c r="K372" s="682">
        <v>245519.22159999999</v>
      </c>
      <c r="L372" s="682">
        <v>177983.39920000001</v>
      </c>
      <c r="M372" s="682">
        <v>311470.9485</v>
      </c>
      <c r="N372" s="682">
        <v>232505.71030000001</v>
      </c>
      <c r="O372" s="682">
        <v>406884.99300000002</v>
      </c>
      <c r="P372" s="682">
        <v>289634.88990000001</v>
      </c>
      <c r="Q372" s="682">
        <v>506861.05729999999</v>
      </c>
      <c r="R372" s="682">
        <v>325983.61660000001</v>
      </c>
      <c r="S372" s="682">
        <v>570471.32920000004</v>
      </c>
      <c r="T372" s="682">
        <v>361798.40029999998</v>
      </c>
      <c r="U372" s="682">
        <v>633147.20050000004</v>
      </c>
    </row>
    <row r="373" spans="1:21">
      <c r="A373" t="s">
        <v>1176</v>
      </c>
      <c r="B373">
        <v>4</v>
      </c>
      <c r="C373" t="s">
        <v>239</v>
      </c>
      <c r="D373" t="s">
        <v>240</v>
      </c>
      <c r="E373" t="s">
        <v>241</v>
      </c>
      <c r="F373" t="s">
        <v>1177</v>
      </c>
      <c r="G373" t="s">
        <v>101</v>
      </c>
      <c r="H373" s="682">
        <v>112466.45140000001</v>
      </c>
      <c r="I373" s="682">
        <v>179946.32509999999</v>
      </c>
      <c r="J373" s="682">
        <v>157453.03210000001</v>
      </c>
      <c r="K373" s="682">
        <v>251924.85500000001</v>
      </c>
      <c r="L373" s="682">
        <v>202439.61259999999</v>
      </c>
      <c r="M373" s="682">
        <v>323903.38500000001</v>
      </c>
      <c r="N373" s="682">
        <v>269919.48349999997</v>
      </c>
      <c r="O373" s="682">
        <v>431871.1801</v>
      </c>
      <c r="P373" s="682">
        <v>337399.35430000001</v>
      </c>
      <c r="Q373" s="682">
        <v>539838.97499999998</v>
      </c>
      <c r="R373" s="682">
        <v>382385.935</v>
      </c>
      <c r="S373" s="682">
        <v>611817.505</v>
      </c>
      <c r="T373" s="682">
        <v>427372.51559999998</v>
      </c>
      <c r="U373" s="682">
        <v>683796.03500000003</v>
      </c>
    </row>
    <row r="374" spans="1:21">
      <c r="A374" t="s">
        <v>1176</v>
      </c>
      <c r="B374">
        <v>4</v>
      </c>
      <c r="C374" t="s">
        <v>239</v>
      </c>
      <c r="D374" t="s">
        <v>240</v>
      </c>
      <c r="E374" t="s">
        <v>242</v>
      </c>
      <c r="F374" t="s">
        <v>1174</v>
      </c>
      <c r="G374" t="s">
        <v>84</v>
      </c>
      <c r="H374" s="682">
        <v>133001.13140000001</v>
      </c>
      <c r="I374" s="682">
        <v>232751.98009999999</v>
      </c>
      <c r="J374" s="682">
        <v>172652.00959999999</v>
      </c>
      <c r="K374" s="682">
        <v>302141.01689999999</v>
      </c>
      <c r="L374" s="682">
        <v>206330.01579999999</v>
      </c>
      <c r="M374" s="682">
        <v>361077.52769999998</v>
      </c>
      <c r="N374" s="682">
        <v>246054.6974</v>
      </c>
      <c r="O374" s="682">
        <v>430595.7205</v>
      </c>
      <c r="P374" s="682">
        <v>290323.98180000001</v>
      </c>
      <c r="Q374" s="682">
        <v>508066.9681</v>
      </c>
      <c r="R374" s="682">
        <v>318497.46189999999</v>
      </c>
      <c r="S374" s="682">
        <v>557370.55830000003</v>
      </c>
      <c r="T374" s="682">
        <v>345016.6361</v>
      </c>
      <c r="U374" s="682">
        <v>603779.11309999996</v>
      </c>
    </row>
    <row r="375" spans="1:21">
      <c r="A375" t="s">
        <v>1176</v>
      </c>
      <c r="B375">
        <v>4</v>
      </c>
      <c r="C375" t="s">
        <v>239</v>
      </c>
      <c r="D375" t="s">
        <v>240</v>
      </c>
      <c r="E375" t="s">
        <v>242</v>
      </c>
      <c r="F375" t="s">
        <v>1175</v>
      </c>
      <c r="G375" t="s">
        <v>103</v>
      </c>
      <c r="H375" s="682">
        <v>111552.0696</v>
      </c>
      <c r="I375" s="682">
        <v>195216.12179999999</v>
      </c>
      <c r="J375" s="682">
        <v>148379.16769999999</v>
      </c>
      <c r="K375" s="682">
        <v>259663.5436</v>
      </c>
      <c r="L375" s="682">
        <v>182527.1281</v>
      </c>
      <c r="M375" s="682">
        <v>319422.47409999999</v>
      </c>
      <c r="N375" s="682">
        <v>229127.94070000001</v>
      </c>
      <c r="O375" s="682">
        <v>400973.89620000002</v>
      </c>
      <c r="P375" s="682">
        <v>276854.3713</v>
      </c>
      <c r="Q375" s="682">
        <v>484495.1496</v>
      </c>
      <c r="R375" s="682">
        <v>305620.69750000001</v>
      </c>
      <c r="S375" s="682">
        <v>534836.2206</v>
      </c>
      <c r="T375" s="682">
        <v>332529.7843</v>
      </c>
      <c r="U375" s="682">
        <v>581927.12250000006</v>
      </c>
    </row>
    <row r="376" spans="1:21">
      <c r="A376" t="s">
        <v>1176</v>
      </c>
      <c r="B376">
        <v>4</v>
      </c>
      <c r="C376" t="s">
        <v>239</v>
      </c>
      <c r="D376" t="s">
        <v>240</v>
      </c>
      <c r="E376" t="s">
        <v>242</v>
      </c>
      <c r="F376" t="s">
        <v>1176</v>
      </c>
      <c r="G376" t="s">
        <v>104</v>
      </c>
      <c r="H376" s="682">
        <v>102962.398</v>
      </c>
      <c r="I376" s="682">
        <v>180184.19649999999</v>
      </c>
      <c r="J376" s="682">
        <v>142208.03520000001</v>
      </c>
      <c r="K376" s="682">
        <v>248864.06159999999</v>
      </c>
      <c r="L376" s="682">
        <v>180350.33919999999</v>
      </c>
      <c r="M376" s="682">
        <v>315613.09360000002</v>
      </c>
      <c r="N376" s="682">
        <v>235480.29070000001</v>
      </c>
      <c r="O376" s="682">
        <v>412090.50880000001</v>
      </c>
      <c r="P376" s="682">
        <v>293315.48340000003</v>
      </c>
      <c r="Q376" s="682">
        <v>513302.09600000002</v>
      </c>
      <c r="R376" s="682">
        <v>330069.32339999999</v>
      </c>
      <c r="S376" s="682">
        <v>577621.31599999999</v>
      </c>
      <c r="T376" s="682">
        <v>366269.07140000002</v>
      </c>
      <c r="U376" s="682">
        <v>640970.87509999995</v>
      </c>
    </row>
    <row r="377" spans="1:21">
      <c r="A377" t="s">
        <v>1176</v>
      </c>
      <c r="B377">
        <v>4</v>
      </c>
      <c r="C377" t="s">
        <v>239</v>
      </c>
      <c r="D377" t="s">
        <v>240</v>
      </c>
      <c r="E377" t="s">
        <v>242</v>
      </c>
      <c r="F377" t="s">
        <v>1177</v>
      </c>
      <c r="G377" t="s">
        <v>101</v>
      </c>
      <c r="H377" s="682">
        <v>114671.45600000001</v>
      </c>
      <c r="I377" s="682">
        <v>183474.33230000001</v>
      </c>
      <c r="J377" s="682">
        <v>160540.03829999999</v>
      </c>
      <c r="K377" s="682">
        <v>256864.06520000001</v>
      </c>
      <c r="L377" s="682">
        <v>206408.6208</v>
      </c>
      <c r="M377" s="682">
        <v>330253.79800000001</v>
      </c>
      <c r="N377" s="682">
        <v>275211.49430000002</v>
      </c>
      <c r="O377" s="682">
        <v>440338.39750000002</v>
      </c>
      <c r="P377" s="682">
        <v>344014.36790000001</v>
      </c>
      <c r="Q377" s="682">
        <v>550422.99679999996</v>
      </c>
      <c r="R377" s="682">
        <v>389882.95030000003</v>
      </c>
      <c r="S377" s="682">
        <v>623812.72970000003</v>
      </c>
      <c r="T377" s="682">
        <v>435751.53269999998</v>
      </c>
      <c r="U377" s="682">
        <v>697202.46270000003</v>
      </c>
    </row>
    <row r="378" spans="1:21">
      <c r="A378" t="s">
        <v>1176</v>
      </c>
      <c r="B378">
        <v>4</v>
      </c>
      <c r="C378" t="s">
        <v>243</v>
      </c>
      <c r="D378" t="s">
        <v>244</v>
      </c>
      <c r="E378" t="s">
        <v>186</v>
      </c>
      <c r="F378" t="s">
        <v>1174</v>
      </c>
      <c r="G378" t="s">
        <v>84</v>
      </c>
      <c r="H378" s="682">
        <v>123149.79090000001</v>
      </c>
      <c r="I378" s="682">
        <v>215512.1342</v>
      </c>
      <c r="J378" s="682">
        <v>159941.23050000001</v>
      </c>
      <c r="K378" s="682">
        <v>279897.15330000001</v>
      </c>
      <c r="L378" s="682">
        <v>191207.40049999999</v>
      </c>
      <c r="M378" s="682">
        <v>334612.951</v>
      </c>
      <c r="N378" s="682">
        <v>228114.45319999999</v>
      </c>
      <c r="O378" s="682">
        <v>399200.29320000001</v>
      </c>
      <c r="P378" s="682">
        <v>269222.40580000001</v>
      </c>
      <c r="Q378" s="682">
        <v>471139.21010000003</v>
      </c>
      <c r="R378" s="682">
        <v>295376.34759999998</v>
      </c>
      <c r="S378" s="682">
        <v>516908.60830000002</v>
      </c>
      <c r="T378" s="682">
        <v>320020.6532</v>
      </c>
      <c r="U378" s="682">
        <v>560036.14320000005</v>
      </c>
    </row>
    <row r="379" spans="1:21">
      <c r="A379" t="s">
        <v>1176</v>
      </c>
      <c r="B379">
        <v>4</v>
      </c>
      <c r="C379" t="s">
        <v>243</v>
      </c>
      <c r="D379" t="s">
        <v>244</v>
      </c>
      <c r="E379" t="s">
        <v>186</v>
      </c>
      <c r="F379" t="s">
        <v>1175</v>
      </c>
      <c r="G379" t="s">
        <v>103</v>
      </c>
      <c r="H379" s="682">
        <v>102870.57090000001</v>
      </c>
      <c r="I379" s="682">
        <v>180023.49909999999</v>
      </c>
      <c r="J379" s="682">
        <v>136992.36309999999</v>
      </c>
      <c r="K379" s="682">
        <v>239736.6355</v>
      </c>
      <c r="L379" s="682">
        <v>168702.85339999999</v>
      </c>
      <c r="M379" s="682">
        <v>295229.99349999998</v>
      </c>
      <c r="N379" s="682">
        <v>212110.97519999999</v>
      </c>
      <c r="O379" s="682">
        <v>371194.20649999997</v>
      </c>
      <c r="P379" s="682">
        <v>256487.50200000001</v>
      </c>
      <c r="Q379" s="682">
        <v>448853.12849999999</v>
      </c>
      <c r="R379" s="682">
        <v>283201.95289999997</v>
      </c>
      <c r="S379" s="682">
        <v>495603.41759999999</v>
      </c>
      <c r="T379" s="682">
        <v>308214.9032</v>
      </c>
      <c r="U379" s="682">
        <v>539376.08050000004</v>
      </c>
    </row>
    <row r="380" spans="1:21">
      <c r="A380" t="s">
        <v>1176</v>
      </c>
      <c r="B380">
        <v>4</v>
      </c>
      <c r="C380" t="s">
        <v>243</v>
      </c>
      <c r="D380" t="s">
        <v>244</v>
      </c>
      <c r="E380" t="s">
        <v>186</v>
      </c>
      <c r="F380" t="s">
        <v>1176</v>
      </c>
      <c r="G380" t="s">
        <v>104</v>
      </c>
      <c r="H380" s="682">
        <v>94681.951799999995</v>
      </c>
      <c r="I380" s="682">
        <v>165693.41570000001</v>
      </c>
      <c r="J380" s="682">
        <v>130721.19190000001</v>
      </c>
      <c r="K380" s="682">
        <v>228762.0857</v>
      </c>
      <c r="L380" s="682">
        <v>165717.2806</v>
      </c>
      <c r="M380" s="682">
        <v>290005.24109999998</v>
      </c>
      <c r="N380" s="682">
        <v>216241.55499999999</v>
      </c>
      <c r="O380" s="682">
        <v>378422.72129999998</v>
      </c>
      <c r="P380" s="682">
        <v>269323.51179999998</v>
      </c>
      <c r="Q380" s="682">
        <v>471316.14569999999</v>
      </c>
      <c r="R380" s="682">
        <v>303006.87099999998</v>
      </c>
      <c r="S380" s="682">
        <v>530262.02430000005</v>
      </c>
      <c r="T380" s="682">
        <v>336166.3615</v>
      </c>
      <c r="U380" s="682">
        <v>588291.13249999995</v>
      </c>
    </row>
    <row r="381" spans="1:21">
      <c r="A381" t="s">
        <v>1176</v>
      </c>
      <c r="B381">
        <v>4</v>
      </c>
      <c r="C381" t="s">
        <v>243</v>
      </c>
      <c r="D381" t="s">
        <v>244</v>
      </c>
      <c r="E381" t="s">
        <v>186</v>
      </c>
      <c r="F381" t="s">
        <v>1177</v>
      </c>
      <c r="G381" t="s">
        <v>101</v>
      </c>
      <c r="H381" s="682">
        <v>106168.3817</v>
      </c>
      <c r="I381" s="682">
        <v>169869.41329999999</v>
      </c>
      <c r="J381" s="682">
        <v>148635.73439999999</v>
      </c>
      <c r="K381" s="682">
        <v>237817.17860000001</v>
      </c>
      <c r="L381" s="682">
        <v>191103.0871</v>
      </c>
      <c r="M381" s="682">
        <v>305764.94380000001</v>
      </c>
      <c r="N381" s="682">
        <v>254804.11610000001</v>
      </c>
      <c r="O381" s="682">
        <v>407686.59179999999</v>
      </c>
      <c r="P381" s="682">
        <v>318505.14510000002</v>
      </c>
      <c r="Q381" s="682">
        <v>509608.23979999998</v>
      </c>
      <c r="R381" s="682">
        <v>360972.49780000001</v>
      </c>
      <c r="S381" s="682">
        <v>577556.00509999995</v>
      </c>
      <c r="T381" s="682">
        <v>403439.8505</v>
      </c>
      <c r="U381" s="682">
        <v>645503.77040000004</v>
      </c>
    </row>
    <row r="382" spans="1:21">
      <c r="A382" t="s">
        <v>1176</v>
      </c>
      <c r="B382">
        <v>4</v>
      </c>
      <c r="C382" t="s">
        <v>245</v>
      </c>
      <c r="D382" t="s">
        <v>246</v>
      </c>
      <c r="E382" t="s">
        <v>247</v>
      </c>
      <c r="F382" t="s">
        <v>1174</v>
      </c>
      <c r="G382" t="s">
        <v>84</v>
      </c>
      <c r="H382" s="682">
        <v>119340.969</v>
      </c>
      <c r="I382" s="682">
        <v>208846.69579999999</v>
      </c>
      <c r="J382" s="682">
        <v>154930.1637</v>
      </c>
      <c r="K382" s="682">
        <v>271127.78649999999</v>
      </c>
      <c r="L382" s="682">
        <v>185160.66310000001</v>
      </c>
      <c r="M382" s="682">
        <v>324031.16039999999</v>
      </c>
      <c r="N382" s="682">
        <v>220822.6361</v>
      </c>
      <c r="O382" s="682">
        <v>386439.61320000002</v>
      </c>
      <c r="P382" s="682">
        <v>260561.4664</v>
      </c>
      <c r="Q382" s="682">
        <v>455982.5662</v>
      </c>
      <c r="R382" s="682">
        <v>285850.6556</v>
      </c>
      <c r="S382" s="682">
        <v>500238.64730000001</v>
      </c>
      <c r="T382" s="682">
        <v>309658.5171</v>
      </c>
      <c r="U382" s="682">
        <v>541902.40489999996</v>
      </c>
    </row>
    <row r="383" spans="1:21">
      <c r="A383" t="s">
        <v>1176</v>
      </c>
      <c r="B383">
        <v>4</v>
      </c>
      <c r="C383" t="s">
        <v>245</v>
      </c>
      <c r="D383" t="s">
        <v>246</v>
      </c>
      <c r="E383" t="s">
        <v>247</v>
      </c>
      <c r="F383" t="s">
        <v>1175</v>
      </c>
      <c r="G383" t="s">
        <v>103</v>
      </c>
      <c r="H383" s="682">
        <v>100036.79859999999</v>
      </c>
      <c r="I383" s="682">
        <v>175064.39749999999</v>
      </c>
      <c r="J383" s="682">
        <v>133084.60630000001</v>
      </c>
      <c r="K383" s="682">
        <v>232898.06099999999</v>
      </c>
      <c r="L383" s="682">
        <v>163738.0644</v>
      </c>
      <c r="M383" s="682">
        <v>286541.61259999999</v>
      </c>
      <c r="N383" s="682">
        <v>205588.55530000001</v>
      </c>
      <c r="O383" s="682">
        <v>359779.97169999999</v>
      </c>
      <c r="P383" s="682">
        <v>248438.81709999999</v>
      </c>
      <c r="Q383" s="682">
        <v>434767.92979999998</v>
      </c>
      <c r="R383" s="682">
        <v>274261.56770000001</v>
      </c>
      <c r="S383" s="682">
        <v>479957.74359999999</v>
      </c>
      <c r="T383" s="682">
        <v>298420.3505</v>
      </c>
      <c r="U383" s="682">
        <v>522235.61349999998</v>
      </c>
    </row>
    <row r="384" spans="1:21">
      <c r="A384" t="s">
        <v>1176</v>
      </c>
      <c r="B384">
        <v>4</v>
      </c>
      <c r="C384" t="s">
        <v>245</v>
      </c>
      <c r="D384" t="s">
        <v>246</v>
      </c>
      <c r="E384" t="s">
        <v>247</v>
      </c>
      <c r="F384" t="s">
        <v>1176</v>
      </c>
      <c r="G384" t="s">
        <v>104</v>
      </c>
      <c r="H384" s="682">
        <v>92296.738500000007</v>
      </c>
      <c r="I384" s="682">
        <v>161519.29240000001</v>
      </c>
      <c r="J384" s="682">
        <v>127470.04399999999</v>
      </c>
      <c r="K384" s="682">
        <v>223072.57709999999</v>
      </c>
      <c r="L384" s="682">
        <v>161650.3498</v>
      </c>
      <c r="M384" s="682">
        <v>282888.11219999997</v>
      </c>
      <c r="N384" s="682">
        <v>211045.6545</v>
      </c>
      <c r="O384" s="682">
        <v>369329.89529999997</v>
      </c>
      <c r="P384" s="682">
        <v>262875.67609999998</v>
      </c>
      <c r="Q384" s="682">
        <v>460032.43300000002</v>
      </c>
      <c r="R384" s="682">
        <v>295806.36420000001</v>
      </c>
      <c r="S384" s="682">
        <v>517661.1373</v>
      </c>
      <c r="T384" s="682">
        <v>328238.36959999998</v>
      </c>
      <c r="U384" s="682">
        <v>574417.14670000004</v>
      </c>
    </row>
    <row r="385" spans="1:21">
      <c r="A385" t="s">
        <v>1176</v>
      </c>
      <c r="B385">
        <v>4</v>
      </c>
      <c r="C385" t="s">
        <v>245</v>
      </c>
      <c r="D385" t="s">
        <v>246</v>
      </c>
      <c r="E385" t="s">
        <v>247</v>
      </c>
      <c r="F385" t="s">
        <v>1177</v>
      </c>
      <c r="G385" t="s">
        <v>101</v>
      </c>
      <c r="H385" s="682">
        <v>102892.5775</v>
      </c>
      <c r="I385" s="682">
        <v>164628.12650000001</v>
      </c>
      <c r="J385" s="682">
        <v>144049.6085</v>
      </c>
      <c r="K385" s="682">
        <v>230479.37710000001</v>
      </c>
      <c r="L385" s="682">
        <v>185206.63949999999</v>
      </c>
      <c r="M385" s="682">
        <v>296330.62760000001</v>
      </c>
      <c r="N385" s="682">
        <v>246942.18599999999</v>
      </c>
      <c r="O385" s="682">
        <v>395107.50349999999</v>
      </c>
      <c r="P385" s="682">
        <v>308677.73249999998</v>
      </c>
      <c r="Q385" s="682">
        <v>493884.37939999998</v>
      </c>
      <c r="R385" s="682">
        <v>349834.7635</v>
      </c>
      <c r="S385" s="682">
        <v>559735.62990000006</v>
      </c>
      <c r="T385" s="682">
        <v>390991.79450000002</v>
      </c>
      <c r="U385" s="682">
        <v>625586.88060000003</v>
      </c>
    </row>
    <row r="386" spans="1:21">
      <c r="A386" t="s">
        <v>1176</v>
      </c>
      <c r="B386">
        <v>4</v>
      </c>
      <c r="C386" t="s">
        <v>245</v>
      </c>
      <c r="D386" t="s">
        <v>246</v>
      </c>
      <c r="E386" t="s">
        <v>248</v>
      </c>
      <c r="F386" t="s">
        <v>1174</v>
      </c>
      <c r="G386" t="s">
        <v>84</v>
      </c>
      <c r="H386" s="682">
        <v>117624.0384</v>
      </c>
      <c r="I386" s="682">
        <v>205842.06709999999</v>
      </c>
      <c r="J386" s="682">
        <v>152824.7659</v>
      </c>
      <c r="K386" s="682">
        <v>267443.34039999999</v>
      </c>
      <c r="L386" s="682">
        <v>182752.17449999999</v>
      </c>
      <c r="M386" s="682">
        <v>319816.30540000001</v>
      </c>
      <c r="N386" s="682">
        <v>218100.01259999999</v>
      </c>
      <c r="O386" s="682">
        <v>381675.022</v>
      </c>
      <c r="P386" s="682">
        <v>257454.75659999999</v>
      </c>
      <c r="Q386" s="682">
        <v>450545.82419999997</v>
      </c>
      <c r="R386" s="682">
        <v>282487.35800000001</v>
      </c>
      <c r="S386" s="682">
        <v>494352.87650000001</v>
      </c>
      <c r="T386" s="682">
        <v>306095.23759999999</v>
      </c>
      <c r="U386" s="682">
        <v>535666.66579999996</v>
      </c>
    </row>
    <row r="387" spans="1:21">
      <c r="A387" t="s">
        <v>1176</v>
      </c>
      <c r="B387">
        <v>4</v>
      </c>
      <c r="C387" t="s">
        <v>245</v>
      </c>
      <c r="D387" t="s">
        <v>246</v>
      </c>
      <c r="E387" t="s">
        <v>248</v>
      </c>
      <c r="F387" t="s">
        <v>1175</v>
      </c>
      <c r="G387" t="s">
        <v>103</v>
      </c>
      <c r="H387" s="682">
        <v>97929.713099999994</v>
      </c>
      <c r="I387" s="682">
        <v>171376.99789999999</v>
      </c>
      <c r="J387" s="682">
        <v>130537.8845</v>
      </c>
      <c r="K387" s="682">
        <v>228441.29790000001</v>
      </c>
      <c r="L387" s="682">
        <v>160896.79639999999</v>
      </c>
      <c r="M387" s="682">
        <v>281569.39370000002</v>
      </c>
      <c r="N387" s="682">
        <v>202558.1728</v>
      </c>
      <c r="O387" s="682">
        <v>354476.80239999999</v>
      </c>
      <c r="P387" s="682">
        <v>245087.20559999999</v>
      </c>
      <c r="Q387" s="682">
        <v>428902.60960000003</v>
      </c>
      <c r="R387" s="682">
        <v>270664.14740000002</v>
      </c>
      <c r="S387" s="682">
        <v>473662.25799999997</v>
      </c>
      <c r="T387" s="682">
        <v>294630.03769999999</v>
      </c>
      <c r="U387" s="682">
        <v>515602.56599999999</v>
      </c>
    </row>
    <row r="388" spans="1:21">
      <c r="A388" t="s">
        <v>1176</v>
      </c>
      <c r="B388">
        <v>4</v>
      </c>
      <c r="C388" t="s">
        <v>245</v>
      </c>
      <c r="D388" t="s">
        <v>246</v>
      </c>
      <c r="E388" t="s">
        <v>248</v>
      </c>
      <c r="F388" t="s">
        <v>1176</v>
      </c>
      <c r="G388" t="s">
        <v>104</v>
      </c>
      <c r="H388" s="682">
        <v>89926.026500000007</v>
      </c>
      <c r="I388" s="682">
        <v>157370.54639999999</v>
      </c>
      <c r="J388" s="682">
        <v>124115.78690000001</v>
      </c>
      <c r="K388" s="682">
        <v>217202.62710000001</v>
      </c>
      <c r="L388" s="682">
        <v>157292.48699999999</v>
      </c>
      <c r="M388" s="682">
        <v>275261.85220000002</v>
      </c>
      <c r="N388" s="682">
        <v>205144.50109999999</v>
      </c>
      <c r="O388" s="682">
        <v>359002.87699999998</v>
      </c>
      <c r="P388" s="682">
        <v>255480.4184</v>
      </c>
      <c r="Q388" s="682">
        <v>447090.73229999997</v>
      </c>
      <c r="R388" s="682">
        <v>287382.2561</v>
      </c>
      <c r="S388" s="682">
        <v>502918.94819999998</v>
      </c>
      <c r="T388" s="682">
        <v>318775.33659999998</v>
      </c>
      <c r="U388" s="682">
        <v>557856.83900000004</v>
      </c>
    </row>
    <row r="389" spans="1:21">
      <c r="A389" t="s">
        <v>1176</v>
      </c>
      <c r="B389">
        <v>4</v>
      </c>
      <c r="C389" t="s">
        <v>245</v>
      </c>
      <c r="D389" t="s">
        <v>246</v>
      </c>
      <c r="E389" t="s">
        <v>248</v>
      </c>
      <c r="F389" t="s">
        <v>1177</v>
      </c>
      <c r="G389" t="s">
        <v>101</v>
      </c>
      <c r="H389" s="682">
        <v>101397.2896</v>
      </c>
      <c r="I389" s="682">
        <v>162235.66570000001</v>
      </c>
      <c r="J389" s="682">
        <v>141956.20540000001</v>
      </c>
      <c r="K389" s="682">
        <v>227129.932</v>
      </c>
      <c r="L389" s="682">
        <v>182515.12109999999</v>
      </c>
      <c r="M389" s="682">
        <v>292024.19829999999</v>
      </c>
      <c r="N389" s="682">
        <v>243353.49489999999</v>
      </c>
      <c r="O389" s="682">
        <v>389365.59759999998</v>
      </c>
      <c r="P389" s="682">
        <v>304191.86859999999</v>
      </c>
      <c r="Q389" s="682">
        <v>486706.99709999998</v>
      </c>
      <c r="R389" s="682">
        <v>344750.7844</v>
      </c>
      <c r="S389" s="682">
        <v>551601.26329999999</v>
      </c>
      <c r="T389" s="682">
        <v>385309.70020000002</v>
      </c>
      <c r="U389" s="682">
        <v>616495.52960000001</v>
      </c>
    </row>
    <row r="390" spans="1:21">
      <c r="A390" t="s">
        <v>1176</v>
      </c>
      <c r="B390">
        <v>4</v>
      </c>
      <c r="C390" t="s">
        <v>245</v>
      </c>
      <c r="D390" t="s">
        <v>246</v>
      </c>
      <c r="E390" t="s">
        <v>249</v>
      </c>
      <c r="F390" t="s">
        <v>1174</v>
      </c>
      <c r="G390" t="s">
        <v>84</v>
      </c>
      <c r="H390" s="682">
        <v>118824.2072</v>
      </c>
      <c r="I390" s="682">
        <v>207942.36249999999</v>
      </c>
      <c r="J390" s="682">
        <v>154346.92139999999</v>
      </c>
      <c r="K390" s="682">
        <v>270107.11259999999</v>
      </c>
      <c r="L390" s="682">
        <v>184540.0183</v>
      </c>
      <c r="M390" s="682">
        <v>322945.03200000001</v>
      </c>
      <c r="N390" s="682">
        <v>220188.65849999999</v>
      </c>
      <c r="O390" s="682">
        <v>385330.15240000002</v>
      </c>
      <c r="P390" s="682">
        <v>259888.48929999999</v>
      </c>
      <c r="Q390" s="682">
        <v>454804.85639999999</v>
      </c>
      <c r="R390" s="682">
        <v>285144.23450000002</v>
      </c>
      <c r="S390" s="682">
        <v>499002.41039999999</v>
      </c>
      <c r="T390" s="682">
        <v>308950.09889999998</v>
      </c>
      <c r="U390" s="682">
        <v>540662.67299999995</v>
      </c>
    </row>
    <row r="391" spans="1:21">
      <c r="A391" t="s">
        <v>1176</v>
      </c>
      <c r="B391">
        <v>4</v>
      </c>
      <c r="C391" t="s">
        <v>245</v>
      </c>
      <c r="D391" t="s">
        <v>246</v>
      </c>
      <c r="E391" t="s">
        <v>249</v>
      </c>
      <c r="F391" t="s">
        <v>1175</v>
      </c>
      <c r="G391" t="s">
        <v>103</v>
      </c>
      <c r="H391" s="682">
        <v>99129.931899999996</v>
      </c>
      <c r="I391" s="682">
        <v>173477.38080000001</v>
      </c>
      <c r="J391" s="682">
        <v>132060.04010000001</v>
      </c>
      <c r="K391" s="682">
        <v>231105.07010000001</v>
      </c>
      <c r="L391" s="682">
        <v>162684.64019999999</v>
      </c>
      <c r="M391" s="682">
        <v>284698.12040000001</v>
      </c>
      <c r="N391" s="682">
        <v>204646.81880000001</v>
      </c>
      <c r="O391" s="682">
        <v>358131.93290000001</v>
      </c>
      <c r="P391" s="682">
        <v>247520.93830000001</v>
      </c>
      <c r="Q391" s="682">
        <v>433161.64189999999</v>
      </c>
      <c r="R391" s="682">
        <v>273321.02389999997</v>
      </c>
      <c r="S391" s="682">
        <v>478311.79180000001</v>
      </c>
      <c r="T391" s="682">
        <v>297484.89899999998</v>
      </c>
      <c r="U391" s="682">
        <v>520598.57319999998</v>
      </c>
    </row>
    <row r="392" spans="1:21">
      <c r="A392" t="s">
        <v>1176</v>
      </c>
      <c r="B392">
        <v>4</v>
      </c>
      <c r="C392" t="s">
        <v>245</v>
      </c>
      <c r="D392" t="s">
        <v>246</v>
      </c>
      <c r="E392" t="s">
        <v>249</v>
      </c>
      <c r="F392" t="s">
        <v>1176</v>
      </c>
      <c r="G392" t="s">
        <v>104</v>
      </c>
      <c r="H392" s="682">
        <v>91157.431500000006</v>
      </c>
      <c r="I392" s="682">
        <v>159525.50520000001</v>
      </c>
      <c r="J392" s="682">
        <v>125839.754</v>
      </c>
      <c r="K392" s="682">
        <v>220219.56950000001</v>
      </c>
      <c r="L392" s="682">
        <v>159509.01610000001</v>
      </c>
      <c r="M392" s="682">
        <v>279140.7781</v>
      </c>
      <c r="N392" s="682">
        <v>208099.87330000001</v>
      </c>
      <c r="O392" s="682">
        <v>364174.7782</v>
      </c>
      <c r="P392" s="682">
        <v>259174.6336</v>
      </c>
      <c r="Q392" s="682">
        <v>453555.60879999999</v>
      </c>
      <c r="R392" s="682">
        <v>291569.03320000001</v>
      </c>
      <c r="S392" s="682">
        <v>510245.80820000003</v>
      </c>
      <c r="T392" s="682">
        <v>323454.67570000002</v>
      </c>
      <c r="U392" s="682">
        <v>566045.68259999994</v>
      </c>
    </row>
    <row r="393" spans="1:21">
      <c r="A393" t="s">
        <v>1176</v>
      </c>
      <c r="B393">
        <v>4</v>
      </c>
      <c r="C393" t="s">
        <v>245</v>
      </c>
      <c r="D393" t="s">
        <v>246</v>
      </c>
      <c r="E393" t="s">
        <v>249</v>
      </c>
      <c r="F393" t="s">
        <v>1177</v>
      </c>
      <c r="G393" t="s">
        <v>101</v>
      </c>
      <c r="H393" s="682">
        <v>102436.40300000001</v>
      </c>
      <c r="I393" s="682">
        <v>163898.24739999999</v>
      </c>
      <c r="J393" s="682">
        <v>143410.96429999999</v>
      </c>
      <c r="K393" s="682">
        <v>229457.54629999999</v>
      </c>
      <c r="L393" s="682">
        <v>184385.52549999999</v>
      </c>
      <c r="M393" s="682">
        <v>295016.84529999999</v>
      </c>
      <c r="N393" s="682">
        <v>245847.36739999999</v>
      </c>
      <c r="O393" s="682">
        <v>393355.79369999998</v>
      </c>
      <c r="P393" s="682">
        <v>307309.20919999998</v>
      </c>
      <c r="Q393" s="682">
        <v>491694.74209999997</v>
      </c>
      <c r="R393" s="682">
        <v>348283.77049999998</v>
      </c>
      <c r="S393" s="682">
        <v>557254.04099999997</v>
      </c>
      <c r="T393" s="682">
        <v>389258.33169999998</v>
      </c>
      <c r="U393" s="682">
        <v>622813.34</v>
      </c>
    </row>
    <row r="394" spans="1:21">
      <c r="A394" t="s">
        <v>1176</v>
      </c>
      <c r="B394">
        <v>4</v>
      </c>
      <c r="C394" t="s">
        <v>245</v>
      </c>
      <c r="D394" t="s">
        <v>246</v>
      </c>
      <c r="E394" t="s">
        <v>250</v>
      </c>
      <c r="F394" t="s">
        <v>1174</v>
      </c>
      <c r="G394" t="s">
        <v>84</v>
      </c>
      <c r="H394" s="682">
        <v>117023.95389999999</v>
      </c>
      <c r="I394" s="682">
        <v>204791.91940000001</v>
      </c>
      <c r="J394" s="682">
        <v>152063.6882</v>
      </c>
      <c r="K394" s="682">
        <v>266111.45429999998</v>
      </c>
      <c r="L394" s="682">
        <v>181858.25260000001</v>
      </c>
      <c r="M394" s="682">
        <v>318251.94209999999</v>
      </c>
      <c r="N394" s="682">
        <v>217055.68960000001</v>
      </c>
      <c r="O394" s="682">
        <v>379847.45669999998</v>
      </c>
      <c r="P394" s="682">
        <v>256237.8903</v>
      </c>
      <c r="Q394" s="682">
        <v>448416.30800000002</v>
      </c>
      <c r="R394" s="682">
        <v>281158.91979999997</v>
      </c>
      <c r="S394" s="682">
        <v>492028.10960000003</v>
      </c>
      <c r="T394" s="682">
        <v>304667.80699999997</v>
      </c>
      <c r="U394" s="682">
        <v>533168.66220000002</v>
      </c>
    </row>
    <row r="395" spans="1:21">
      <c r="A395" t="s">
        <v>1176</v>
      </c>
      <c r="B395">
        <v>4</v>
      </c>
      <c r="C395" t="s">
        <v>245</v>
      </c>
      <c r="D395" t="s">
        <v>246</v>
      </c>
      <c r="E395" t="s">
        <v>250</v>
      </c>
      <c r="F395" t="s">
        <v>1175</v>
      </c>
      <c r="G395" t="s">
        <v>103</v>
      </c>
      <c r="H395" s="682">
        <v>97329.603600000002</v>
      </c>
      <c r="I395" s="682">
        <v>170326.8063</v>
      </c>
      <c r="J395" s="682">
        <v>129776.80680000001</v>
      </c>
      <c r="K395" s="682">
        <v>227109.4117</v>
      </c>
      <c r="L395" s="682">
        <v>160002.87450000001</v>
      </c>
      <c r="M395" s="682">
        <v>280005.03049999999</v>
      </c>
      <c r="N395" s="682">
        <v>201513.8498</v>
      </c>
      <c r="O395" s="682">
        <v>352649.23719999997</v>
      </c>
      <c r="P395" s="682">
        <v>243870.33919999999</v>
      </c>
      <c r="Q395" s="682">
        <v>426773.09350000002</v>
      </c>
      <c r="R395" s="682">
        <v>269335.70919999998</v>
      </c>
      <c r="S395" s="682">
        <v>471337.49109999998</v>
      </c>
      <c r="T395" s="682">
        <v>293202.60700000002</v>
      </c>
      <c r="U395" s="682">
        <v>513104.56229999999</v>
      </c>
    </row>
    <row r="396" spans="1:21">
      <c r="A396" t="s">
        <v>1176</v>
      </c>
      <c r="B396">
        <v>4</v>
      </c>
      <c r="C396" t="s">
        <v>245</v>
      </c>
      <c r="D396" t="s">
        <v>246</v>
      </c>
      <c r="E396" t="s">
        <v>250</v>
      </c>
      <c r="F396" t="s">
        <v>1176</v>
      </c>
      <c r="G396" t="s">
        <v>104</v>
      </c>
      <c r="H396" s="682">
        <v>89310.323999999993</v>
      </c>
      <c r="I396" s="682">
        <v>156293.06700000001</v>
      </c>
      <c r="J396" s="682">
        <v>123253.8034</v>
      </c>
      <c r="K396" s="682">
        <v>215694.15590000001</v>
      </c>
      <c r="L396" s="682">
        <v>156184.2225</v>
      </c>
      <c r="M396" s="682">
        <v>273322.38929999998</v>
      </c>
      <c r="N396" s="682">
        <v>203666.81510000001</v>
      </c>
      <c r="O396" s="682">
        <v>356416.9264</v>
      </c>
      <c r="P396" s="682">
        <v>253633.31090000001</v>
      </c>
      <c r="Q396" s="682">
        <v>443858.29399999999</v>
      </c>
      <c r="R396" s="682">
        <v>285288.86749999999</v>
      </c>
      <c r="S396" s="682">
        <v>499255.51809999999</v>
      </c>
      <c r="T396" s="682">
        <v>316435.66700000002</v>
      </c>
      <c r="U396" s="682">
        <v>553762.41709999996</v>
      </c>
    </row>
    <row r="397" spans="1:21">
      <c r="A397" t="s">
        <v>1176</v>
      </c>
      <c r="B397">
        <v>4</v>
      </c>
      <c r="C397" t="s">
        <v>245</v>
      </c>
      <c r="D397" t="s">
        <v>246</v>
      </c>
      <c r="E397" t="s">
        <v>250</v>
      </c>
      <c r="F397" t="s">
        <v>1177</v>
      </c>
      <c r="G397" t="s">
        <v>101</v>
      </c>
      <c r="H397" s="682">
        <v>100877.73269999999</v>
      </c>
      <c r="I397" s="682">
        <v>161404.3749</v>
      </c>
      <c r="J397" s="682">
        <v>141228.8259</v>
      </c>
      <c r="K397" s="682">
        <v>225966.12479999999</v>
      </c>
      <c r="L397" s="682">
        <v>181579.91889999999</v>
      </c>
      <c r="M397" s="682">
        <v>290527.87469999999</v>
      </c>
      <c r="N397" s="682">
        <v>242106.55859999999</v>
      </c>
      <c r="O397" s="682">
        <v>387370.49959999998</v>
      </c>
      <c r="P397" s="682">
        <v>302633.19829999999</v>
      </c>
      <c r="Q397" s="682">
        <v>484213.12459999998</v>
      </c>
      <c r="R397" s="682">
        <v>342984.29139999999</v>
      </c>
      <c r="S397" s="682">
        <v>548774.87450000003</v>
      </c>
      <c r="T397" s="682">
        <v>383335.38449999999</v>
      </c>
      <c r="U397" s="682">
        <v>613336.62439999997</v>
      </c>
    </row>
    <row r="398" spans="1:21">
      <c r="A398" t="s">
        <v>1176</v>
      </c>
      <c r="B398">
        <v>4</v>
      </c>
      <c r="C398" t="s">
        <v>251</v>
      </c>
      <c r="D398" t="s">
        <v>252</v>
      </c>
      <c r="E398" t="s">
        <v>253</v>
      </c>
      <c r="F398" t="s">
        <v>1174</v>
      </c>
      <c r="G398" t="s">
        <v>84</v>
      </c>
      <c r="H398" s="682">
        <v>134326.28950000001</v>
      </c>
      <c r="I398" s="682">
        <v>235071.0067</v>
      </c>
      <c r="J398" s="682">
        <v>174440.9253</v>
      </c>
      <c r="K398" s="682">
        <v>305271.61920000002</v>
      </c>
      <c r="L398" s="682">
        <v>208527.78330000001</v>
      </c>
      <c r="M398" s="682">
        <v>364923.62079999998</v>
      </c>
      <c r="N398" s="682">
        <v>248758.87090000001</v>
      </c>
      <c r="O398" s="682">
        <v>435328.02409999998</v>
      </c>
      <c r="P398" s="682">
        <v>293573.55920000002</v>
      </c>
      <c r="Q398" s="682">
        <v>513753.72869999998</v>
      </c>
      <c r="R398" s="682">
        <v>322087.37599999999</v>
      </c>
      <c r="S398" s="682">
        <v>563652.90800000005</v>
      </c>
      <c r="T398" s="682">
        <v>348950.02870000002</v>
      </c>
      <c r="U398" s="682">
        <v>610662.55039999995</v>
      </c>
    </row>
    <row r="399" spans="1:21">
      <c r="A399" t="s">
        <v>1176</v>
      </c>
      <c r="B399">
        <v>4</v>
      </c>
      <c r="C399" t="s">
        <v>251</v>
      </c>
      <c r="D399" t="s">
        <v>252</v>
      </c>
      <c r="E399" t="s">
        <v>253</v>
      </c>
      <c r="F399" t="s">
        <v>1175</v>
      </c>
      <c r="G399" t="s">
        <v>103</v>
      </c>
      <c r="H399" s="682">
        <v>112292.15790000001</v>
      </c>
      <c r="I399" s="682">
        <v>196511.2764</v>
      </c>
      <c r="J399" s="682">
        <v>149506.0974</v>
      </c>
      <c r="K399" s="682">
        <v>261635.67050000001</v>
      </c>
      <c r="L399" s="682">
        <v>184075.72649999999</v>
      </c>
      <c r="M399" s="682">
        <v>322132.52130000002</v>
      </c>
      <c r="N399" s="682">
        <v>231370.47579999999</v>
      </c>
      <c r="O399" s="682">
        <v>404898.33270000003</v>
      </c>
      <c r="P399" s="682">
        <v>279736.59600000002</v>
      </c>
      <c r="Q399" s="682">
        <v>489539.04300000001</v>
      </c>
      <c r="R399" s="682">
        <v>308859.42739999999</v>
      </c>
      <c r="S399" s="682">
        <v>540503.99789999996</v>
      </c>
      <c r="T399" s="682">
        <v>336122.62680000003</v>
      </c>
      <c r="U399" s="682">
        <v>588214.5969</v>
      </c>
    </row>
    <row r="400" spans="1:21">
      <c r="A400" t="s">
        <v>1176</v>
      </c>
      <c r="B400">
        <v>4</v>
      </c>
      <c r="C400" t="s">
        <v>251</v>
      </c>
      <c r="D400" t="s">
        <v>252</v>
      </c>
      <c r="E400" t="s">
        <v>253</v>
      </c>
      <c r="F400" t="s">
        <v>1176</v>
      </c>
      <c r="G400" t="s">
        <v>104</v>
      </c>
      <c r="H400" s="682">
        <v>103408.402</v>
      </c>
      <c r="I400" s="682">
        <v>180964.7035</v>
      </c>
      <c r="J400" s="682">
        <v>142779.55009999999</v>
      </c>
      <c r="K400" s="682">
        <v>249864.21280000001</v>
      </c>
      <c r="L400" s="682">
        <v>181017.27439999999</v>
      </c>
      <c r="M400" s="682">
        <v>316780.23019999999</v>
      </c>
      <c r="N400" s="682">
        <v>236233.53339999999</v>
      </c>
      <c r="O400" s="682">
        <v>413408.68349999998</v>
      </c>
      <c r="P400" s="682">
        <v>294228.81280000001</v>
      </c>
      <c r="Q400" s="682">
        <v>514900.42239999998</v>
      </c>
      <c r="R400" s="682">
        <v>331040.2058</v>
      </c>
      <c r="S400" s="682">
        <v>579320.36010000005</v>
      </c>
      <c r="T400" s="682">
        <v>367282.39529999997</v>
      </c>
      <c r="U400" s="682">
        <v>642744.19169999997</v>
      </c>
    </row>
    <row r="401" spans="1:21">
      <c r="A401" t="s">
        <v>1176</v>
      </c>
      <c r="B401">
        <v>4</v>
      </c>
      <c r="C401" t="s">
        <v>251</v>
      </c>
      <c r="D401" t="s">
        <v>252</v>
      </c>
      <c r="E401" t="s">
        <v>253</v>
      </c>
      <c r="F401" t="s">
        <v>1177</v>
      </c>
      <c r="G401" t="s">
        <v>101</v>
      </c>
      <c r="H401" s="682">
        <v>115805.6476</v>
      </c>
      <c r="I401" s="682">
        <v>185289.03899999999</v>
      </c>
      <c r="J401" s="682">
        <v>162127.90669999999</v>
      </c>
      <c r="K401" s="682">
        <v>259404.65470000001</v>
      </c>
      <c r="L401" s="682">
        <v>208450.16570000001</v>
      </c>
      <c r="M401" s="682">
        <v>333520.27020000003</v>
      </c>
      <c r="N401" s="682">
        <v>277933.55440000002</v>
      </c>
      <c r="O401" s="682">
        <v>444693.6936</v>
      </c>
      <c r="P401" s="682">
        <v>347416.94290000002</v>
      </c>
      <c r="Q401" s="682">
        <v>555867.11710000003</v>
      </c>
      <c r="R401" s="682">
        <v>393739.20209999999</v>
      </c>
      <c r="S401" s="682">
        <v>629982.73259999999</v>
      </c>
      <c r="T401" s="682">
        <v>440061.46100000001</v>
      </c>
      <c r="U401" s="682">
        <v>704098.34820000001</v>
      </c>
    </row>
    <row r="402" spans="1:21">
      <c r="A402" t="s">
        <v>1176</v>
      </c>
      <c r="B402">
        <v>4</v>
      </c>
      <c r="C402" t="s">
        <v>251</v>
      </c>
      <c r="D402" t="s">
        <v>252</v>
      </c>
      <c r="E402" t="s">
        <v>254</v>
      </c>
      <c r="F402" t="s">
        <v>1174</v>
      </c>
      <c r="G402" t="s">
        <v>84</v>
      </c>
      <c r="H402" s="682">
        <v>122074.6154</v>
      </c>
      <c r="I402" s="682">
        <v>213630.57699999999</v>
      </c>
      <c r="J402" s="682">
        <v>158685.8406</v>
      </c>
      <c r="K402" s="682">
        <v>277700.22100000002</v>
      </c>
      <c r="L402" s="682">
        <v>189829.48740000001</v>
      </c>
      <c r="M402" s="682">
        <v>332201.6029</v>
      </c>
      <c r="N402" s="682">
        <v>226641.34340000001</v>
      </c>
      <c r="O402" s="682">
        <v>396622.35100000002</v>
      </c>
      <c r="P402" s="682">
        <v>267604.52840000001</v>
      </c>
      <c r="Q402" s="682">
        <v>468307.92469999997</v>
      </c>
      <c r="R402" s="682">
        <v>293652.52039999998</v>
      </c>
      <c r="S402" s="682">
        <v>513891.9106</v>
      </c>
      <c r="T402" s="682">
        <v>318244.33620000002</v>
      </c>
      <c r="U402" s="682">
        <v>556927.58829999994</v>
      </c>
    </row>
    <row r="403" spans="1:21">
      <c r="A403" t="s">
        <v>1176</v>
      </c>
      <c r="B403">
        <v>4</v>
      </c>
      <c r="C403" t="s">
        <v>251</v>
      </c>
      <c r="D403" t="s">
        <v>252</v>
      </c>
      <c r="E403" t="s">
        <v>254</v>
      </c>
      <c r="F403" t="s">
        <v>1175</v>
      </c>
      <c r="G403" t="s">
        <v>103</v>
      </c>
      <c r="H403" s="682">
        <v>101210.22319999999</v>
      </c>
      <c r="I403" s="682">
        <v>177117.89079999999</v>
      </c>
      <c r="J403" s="682">
        <v>135074.9846</v>
      </c>
      <c r="K403" s="682">
        <v>236381.2231</v>
      </c>
      <c r="L403" s="682">
        <v>166675.76869999999</v>
      </c>
      <c r="M403" s="682">
        <v>291682.59519999998</v>
      </c>
      <c r="N403" s="682">
        <v>210176.22519999999</v>
      </c>
      <c r="O403" s="682">
        <v>367808.39390000002</v>
      </c>
      <c r="P403" s="682">
        <v>254502.27050000001</v>
      </c>
      <c r="Q403" s="682">
        <v>445378.97330000001</v>
      </c>
      <c r="R403" s="682">
        <v>281126.94010000001</v>
      </c>
      <c r="S403" s="682">
        <v>491972.14510000002</v>
      </c>
      <c r="T403" s="682">
        <v>306098.03450000001</v>
      </c>
      <c r="U403" s="682">
        <v>535671.56050000002</v>
      </c>
    </row>
    <row r="404" spans="1:21">
      <c r="A404" t="s">
        <v>1176</v>
      </c>
      <c r="B404">
        <v>4</v>
      </c>
      <c r="C404" t="s">
        <v>251</v>
      </c>
      <c r="D404" t="s">
        <v>252</v>
      </c>
      <c r="E404" t="s">
        <v>254</v>
      </c>
      <c r="F404" t="s">
        <v>1176</v>
      </c>
      <c r="G404" t="s">
        <v>104</v>
      </c>
      <c r="H404" s="682">
        <v>92665.146299999993</v>
      </c>
      <c r="I404" s="682">
        <v>162164.00599999999</v>
      </c>
      <c r="J404" s="682">
        <v>127844.7732</v>
      </c>
      <c r="K404" s="682">
        <v>223728.35320000001</v>
      </c>
      <c r="L404" s="682">
        <v>161951.1581</v>
      </c>
      <c r="M404" s="682">
        <v>283414.52659999998</v>
      </c>
      <c r="N404" s="682">
        <v>211084.05350000001</v>
      </c>
      <c r="O404" s="682">
        <v>369397.09360000002</v>
      </c>
      <c r="P404" s="682">
        <v>262848.41080000001</v>
      </c>
      <c r="Q404" s="682">
        <v>459984.71889999998</v>
      </c>
      <c r="R404" s="682">
        <v>295604.19870000001</v>
      </c>
      <c r="S404" s="682">
        <v>517307.34779999999</v>
      </c>
      <c r="T404" s="682">
        <v>327821.0062</v>
      </c>
      <c r="U404" s="682">
        <v>573686.76080000005</v>
      </c>
    </row>
    <row r="405" spans="1:21">
      <c r="A405" t="s">
        <v>1176</v>
      </c>
      <c r="B405">
        <v>4</v>
      </c>
      <c r="C405" t="s">
        <v>251</v>
      </c>
      <c r="D405" t="s">
        <v>252</v>
      </c>
      <c r="E405" t="s">
        <v>254</v>
      </c>
      <c r="F405" t="s">
        <v>1177</v>
      </c>
      <c r="G405" t="s">
        <v>101</v>
      </c>
      <c r="H405" s="682">
        <v>105224.3498</v>
      </c>
      <c r="I405" s="682">
        <v>168358.96230000001</v>
      </c>
      <c r="J405" s="682">
        <v>147314.08970000001</v>
      </c>
      <c r="K405" s="682">
        <v>235702.54699999999</v>
      </c>
      <c r="L405" s="682">
        <v>189403.8296</v>
      </c>
      <c r="M405" s="682">
        <v>303046.13189999998</v>
      </c>
      <c r="N405" s="682">
        <v>252538.43950000001</v>
      </c>
      <c r="O405" s="682">
        <v>404061.50919999997</v>
      </c>
      <c r="P405" s="682">
        <v>315673.04930000001</v>
      </c>
      <c r="Q405" s="682">
        <v>505076.88650000002</v>
      </c>
      <c r="R405" s="682">
        <v>357762.7893</v>
      </c>
      <c r="S405" s="682">
        <v>572420.47140000004</v>
      </c>
      <c r="T405" s="682">
        <v>399852.52919999999</v>
      </c>
      <c r="U405" s="682">
        <v>639764.05630000005</v>
      </c>
    </row>
    <row r="406" spans="1:21">
      <c r="A406" t="s">
        <v>1176</v>
      </c>
      <c r="B406">
        <v>4</v>
      </c>
      <c r="C406" t="s">
        <v>251</v>
      </c>
      <c r="D406" t="s">
        <v>252</v>
      </c>
      <c r="E406" t="s">
        <v>255</v>
      </c>
      <c r="F406" t="s">
        <v>1174</v>
      </c>
      <c r="G406" t="s">
        <v>84</v>
      </c>
      <c r="H406" s="682">
        <v>125633.45480000001</v>
      </c>
      <c r="I406" s="682">
        <v>219858.5459</v>
      </c>
      <c r="J406" s="682">
        <v>163163.38159999999</v>
      </c>
      <c r="K406" s="682">
        <v>285535.9178</v>
      </c>
      <c r="L406" s="682">
        <v>195056.37059999999</v>
      </c>
      <c r="M406" s="682">
        <v>341348.64850000001</v>
      </c>
      <c r="N406" s="682">
        <v>232702.09700000001</v>
      </c>
      <c r="O406" s="682">
        <v>407228.66960000002</v>
      </c>
      <c r="P406" s="682">
        <v>274633.76760000002</v>
      </c>
      <c r="Q406" s="682">
        <v>480609.09330000001</v>
      </c>
      <c r="R406" s="682">
        <v>301312.12560000003</v>
      </c>
      <c r="S406" s="682">
        <v>527296.21979999996</v>
      </c>
      <c r="T406" s="682">
        <v>326449.39679999999</v>
      </c>
      <c r="U406" s="682">
        <v>571286.44429999997</v>
      </c>
    </row>
    <row r="407" spans="1:21">
      <c r="A407" t="s">
        <v>1176</v>
      </c>
      <c r="B407">
        <v>4</v>
      </c>
      <c r="C407" t="s">
        <v>251</v>
      </c>
      <c r="D407" t="s">
        <v>252</v>
      </c>
      <c r="E407" t="s">
        <v>255</v>
      </c>
      <c r="F407" t="s">
        <v>1175</v>
      </c>
      <c r="G407" t="s">
        <v>103</v>
      </c>
      <c r="H407" s="682">
        <v>104964.2549</v>
      </c>
      <c r="I407" s="682">
        <v>183687.44620000001</v>
      </c>
      <c r="J407" s="682">
        <v>139773.19029999999</v>
      </c>
      <c r="K407" s="682">
        <v>244603.08300000001</v>
      </c>
      <c r="L407" s="682">
        <v>172119.0441</v>
      </c>
      <c r="M407" s="682">
        <v>301208.3272</v>
      </c>
      <c r="N407" s="682">
        <v>216390.85990000001</v>
      </c>
      <c r="O407" s="682">
        <v>378684.0049</v>
      </c>
      <c r="P407" s="682">
        <v>261653.9621</v>
      </c>
      <c r="Q407" s="682">
        <v>457894.43369999999</v>
      </c>
      <c r="R407" s="682">
        <v>288903.60810000001</v>
      </c>
      <c r="S407" s="682">
        <v>505581.31410000002</v>
      </c>
      <c r="T407" s="682">
        <v>314416.61320000002</v>
      </c>
      <c r="U407" s="682">
        <v>550229.07310000004</v>
      </c>
    </row>
    <row r="408" spans="1:21">
      <c r="A408" t="s">
        <v>1176</v>
      </c>
      <c r="B408">
        <v>4</v>
      </c>
      <c r="C408" t="s">
        <v>251</v>
      </c>
      <c r="D408" t="s">
        <v>252</v>
      </c>
      <c r="E408" t="s">
        <v>255</v>
      </c>
      <c r="F408" t="s">
        <v>1176</v>
      </c>
      <c r="G408" t="s">
        <v>104</v>
      </c>
      <c r="H408" s="682">
        <v>96621.161300000007</v>
      </c>
      <c r="I408" s="682">
        <v>169087.03219999999</v>
      </c>
      <c r="J408" s="682">
        <v>133400.82459999999</v>
      </c>
      <c r="K408" s="682">
        <v>233451.4431</v>
      </c>
      <c r="L408" s="682">
        <v>169117.27619999999</v>
      </c>
      <c r="M408" s="682">
        <v>295955.23330000002</v>
      </c>
      <c r="N408" s="682">
        <v>220684.21299999999</v>
      </c>
      <c r="O408" s="682">
        <v>386197.37270000001</v>
      </c>
      <c r="P408" s="682">
        <v>274858.0183</v>
      </c>
      <c r="Q408" s="682">
        <v>481001.5319</v>
      </c>
      <c r="R408" s="682">
        <v>309236.49540000001</v>
      </c>
      <c r="S408" s="682">
        <v>541163.86710000003</v>
      </c>
      <c r="T408" s="682">
        <v>343081.0295</v>
      </c>
      <c r="U408" s="682">
        <v>600391.80169999995</v>
      </c>
    </row>
    <row r="409" spans="1:21">
      <c r="A409" t="s">
        <v>1176</v>
      </c>
      <c r="B409">
        <v>4</v>
      </c>
      <c r="C409" t="s">
        <v>251</v>
      </c>
      <c r="D409" t="s">
        <v>252</v>
      </c>
      <c r="E409" t="s">
        <v>255</v>
      </c>
      <c r="F409" t="s">
        <v>1177</v>
      </c>
      <c r="G409" t="s">
        <v>101</v>
      </c>
      <c r="H409" s="682">
        <v>108309.99430000001</v>
      </c>
      <c r="I409" s="682">
        <v>173295.99340000001</v>
      </c>
      <c r="J409" s="682">
        <v>151633.99189999999</v>
      </c>
      <c r="K409" s="682">
        <v>242614.39060000001</v>
      </c>
      <c r="L409" s="682">
        <v>194957.9895</v>
      </c>
      <c r="M409" s="682">
        <v>311932.788</v>
      </c>
      <c r="N409" s="682">
        <v>259943.98610000001</v>
      </c>
      <c r="O409" s="682">
        <v>415910.38390000002</v>
      </c>
      <c r="P409" s="682">
        <v>324929.98269999999</v>
      </c>
      <c r="Q409" s="682">
        <v>519887.98</v>
      </c>
      <c r="R409" s="682">
        <v>368253.9803</v>
      </c>
      <c r="S409" s="682">
        <v>589206.37730000005</v>
      </c>
      <c r="T409" s="682">
        <v>411577.978</v>
      </c>
      <c r="U409" s="682">
        <v>658524.7746</v>
      </c>
    </row>
    <row r="410" spans="1:21">
      <c r="A410" t="s">
        <v>1176</v>
      </c>
      <c r="B410">
        <v>4</v>
      </c>
      <c r="C410" t="s">
        <v>251</v>
      </c>
      <c r="D410" t="s">
        <v>252</v>
      </c>
      <c r="E410" t="s">
        <v>256</v>
      </c>
      <c r="F410" t="s">
        <v>1174</v>
      </c>
      <c r="G410" t="s">
        <v>84</v>
      </c>
      <c r="H410" s="682">
        <v>124908.3847</v>
      </c>
      <c r="I410" s="682">
        <v>218589.67329999999</v>
      </c>
      <c r="J410" s="682">
        <v>162135.54829999999</v>
      </c>
      <c r="K410" s="682">
        <v>283737.2095</v>
      </c>
      <c r="L410" s="682">
        <v>193752.53030000001</v>
      </c>
      <c r="M410" s="682">
        <v>339066.92810000002</v>
      </c>
      <c r="N410" s="682">
        <v>231042.25270000001</v>
      </c>
      <c r="O410" s="682">
        <v>404323.94219999999</v>
      </c>
      <c r="P410" s="682">
        <v>272601.0638</v>
      </c>
      <c r="Q410" s="682">
        <v>477051.8615</v>
      </c>
      <c r="R410" s="682">
        <v>299050.65769999998</v>
      </c>
      <c r="S410" s="682">
        <v>523338.65090000001</v>
      </c>
      <c r="T410" s="682">
        <v>323943.44319999998</v>
      </c>
      <c r="U410" s="682">
        <v>566901.02560000005</v>
      </c>
    </row>
    <row r="411" spans="1:21">
      <c r="A411" t="s">
        <v>1176</v>
      </c>
      <c r="B411">
        <v>4</v>
      </c>
      <c r="C411" t="s">
        <v>251</v>
      </c>
      <c r="D411" t="s">
        <v>252</v>
      </c>
      <c r="E411" t="s">
        <v>256</v>
      </c>
      <c r="F411" t="s">
        <v>1175</v>
      </c>
      <c r="G411" t="s">
        <v>103</v>
      </c>
      <c r="H411" s="682">
        <v>104824.27959999999</v>
      </c>
      <c r="I411" s="682">
        <v>183442.48929999999</v>
      </c>
      <c r="J411" s="682">
        <v>139407.34289999999</v>
      </c>
      <c r="K411" s="682">
        <v>243962.85010000001</v>
      </c>
      <c r="L411" s="682">
        <v>171464.37289999999</v>
      </c>
      <c r="M411" s="682">
        <v>300062.65259999997</v>
      </c>
      <c r="N411" s="682">
        <v>215192.65400000001</v>
      </c>
      <c r="O411" s="682">
        <v>376587.14449999999</v>
      </c>
      <c r="P411" s="682">
        <v>259988.6109</v>
      </c>
      <c r="Q411" s="682">
        <v>454980.06890000001</v>
      </c>
      <c r="R411" s="682">
        <v>286993.32439999998</v>
      </c>
      <c r="S411" s="682">
        <v>502238.3175</v>
      </c>
      <c r="T411" s="682">
        <v>312251.20980000001</v>
      </c>
      <c r="U411" s="682">
        <v>546439.61719999998</v>
      </c>
    </row>
    <row r="412" spans="1:21">
      <c r="A412" t="s">
        <v>1176</v>
      </c>
      <c r="B412">
        <v>4</v>
      </c>
      <c r="C412" t="s">
        <v>251</v>
      </c>
      <c r="D412" t="s">
        <v>252</v>
      </c>
      <c r="E412" t="s">
        <v>256</v>
      </c>
      <c r="F412" t="s">
        <v>1176</v>
      </c>
      <c r="G412" t="s">
        <v>104</v>
      </c>
      <c r="H412" s="682">
        <v>96790.863500000007</v>
      </c>
      <c r="I412" s="682">
        <v>169384.0111</v>
      </c>
      <c r="J412" s="682">
        <v>133691.29829999999</v>
      </c>
      <c r="K412" s="682">
        <v>233959.77189999999</v>
      </c>
      <c r="L412" s="682">
        <v>169558.6122</v>
      </c>
      <c r="M412" s="682">
        <v>296727.57120000001</v>
      </c>
      <c r="N412" s="682">
        <v>221408.66519999999</v>
      </c>
      <c r="O412" s="682">
        <v>387465.16409999999</v>
      </c>
      <c r="P412" s="682">
        <v>275791.8075</v>
      </c>
      <c r="Q412" s="682">
        <v>482635.66310000001</v>
      </c>
      <c r="R412" s="682">
        <v>310359.01419999998</v>
      </c>
      <c r="S412" s="682">
        <v>543128.27489999996</v>
      </c>
      <c r="T412" s="682">
        <v>344407.38939999999</v>
      </c>
      <c r="U412" s="682">
        <v>602712.93130000005</v>
      </c>
    </row>
    <row r="413" spans="1:21">
      <c r="A413" t="s">
        <v>1176</v>
      </c>
      <c r="B413">
        <v>4</v>
      </c>
      <c r="C413" t="s">
        <v>251</v>
      </c>
      <c r="D413" t="s">
        <v>252</v>
      </c>
      <c r="E413" t="s">
        <v>256</v>
      </c>
      <c r="F413" t="s">
        <v>1177</v>
      </c>
      <c r="G413" t="s">
        <v>101</v>
      </c>
      <c r="H413" s="682">
        <v>107695.3624</v>
      </c>
      <c r="I413" s="682">
        <v>172312.58240000001</v>
      </c>
      <c r="J413" s="682">
        <v>150773.5073</v>
      </c>
      <c r="K413" s="682">
        <v>241237.61540000001</v>
      </c>
      <c r="L413" s="682">
        <v>193851.65229999999</v>
      </c>
      <c r="M413" s="682">
        <v>310162.6483</v>
      </c>
      <c r="N413" s="682">
        <v>258468.86970000001</v>
      </c>
      <c r="O413" s="682">
        <v>413550.19770000002</v>
      </c>
      <c r="P413" s="682">
        <v>323086.08720000001</v>
      </c>
      <c r="Q413" s="682">
        <v>516937.74719999998</v>
      </c>
      <c r="R413" s="682">
        <v>366164.23210000002</v>
      </c>
      <c r="S413" s="682">
        <v>585862.78</v>
      </c>
      <c r="T413" s="682">
        <v>409242.37709999998</v>
      </c>
      <c r="U413" s="682">
        <v>654787.81310000003</v>
      </c>
    </row>
    <row r="414" spans="1:21">
      <c r="A414" t="s">
        <v>1176</v>
      </c>
      <c r="B414">
        <v>4</v>
      </c>
      <c r="C414" t="s">
        <v>251</v>
      </c>
      <c r="D414" t="s">
        <v>252</v>
      </c>
      <c r="E414" t="s">
        <v>257</v>
      </c>
      <c r="F414" t="s">
        <v>1174</v>
      </c>
      <c r="G414" t="s">
        <v>84</v>
      </c>
      <c r="H414" s="682">
        <v>120149.3653</v>
      </c>
      <c r="I414" s="682">
        <v>210261.38930000001</v>
      </c>
      <c r="J414" s="682">
        <v>156135.8371</v>
      </c>
      <c r="K414" s="682">
        <v>273237.71480000002</v>
      </c>
      <c r="L414" s="682">
        <v>186737.78580000001</v>
      </c>
      <c r="M414" s="682">
        <v>326791.1251</v>
      </c>
      <c r="N414" s="682">
        <v>222892.83199999999</v>
      </c>
      <c r="O414" s="682">
        <v>390062.45610000001</v>
      </c>
      <c r="P414" s="682">
        <v>263138.06689999998</v>
      </c>
      <c r="Q414" s="682">
        <v>460491.61690000002</v>
      </c>
      <c r="R414" s="682">
        <v>288734.14850000001</v>
      </c>
      <c r="S414" s="682">
        <v>505284.7599</v>
      </c>
      <c r="T414" s="682">
        <v>312883.4915</v>
      </c>
      <c r="U414" s="682">
        <v>547546.11029999994</v>
      </c>
    </row>
    <row r="415" spans="1:21">
      <c r="A415" t="s">
        <v>1176</v>
      </c>
      <c r="B415">
        <v>4</v>
      </c>
      <c r="C415" t="s">
        <v>251</v>
      </c>
      <c r="D415" t="s">
        <v>252</v>
      </c>
      <c r="E415" t="s">
        <v>257</v>
      </c>
      <c r="F415" t="s">
        <v>1175</v>
      </c>
      <c r="G415" t="s">
        <v>103</v>
      </c>
      <c r="H415" s="682">
        <v>99870.020199999999</v>
      </c>
      <c r="I415" s="682">
        <v>174772.53539999999</v>
      </c>
      <c r="J415" s="682">
        <v>133186.96969999999</v>
      </c>
      <c r="K415" s="682">
        <v>233077.19699999999</v>
      </c>
      <c r="L415" s="682">
        <v>164233.23869999999</v>
      </c>
      <c r="M415" s="682">
        <v>287408.16759999999</v>
      </c>
      <c r="N415" s="682">
        <v>206889.35389999999</v>
      </c>
      <c r="O415" s="682">
        <v>362056.36930000002</v>
      </c>
      <c r="P415" s="682">
        <v>250403.16310000001</v>
      </c>
      <c r="Q415" s="682">
        <v>438205.53529999999</v>
      </c>
      <c r="R415" s="682">
        <v>276559.75380000001</v>
      </c>
      <c r="S415" s="682">
        <v>483979.56910000002</v>
      </c>
      <c r="T415" s="682">
        <v>301077.7414</v>
      </c>
      <c r="U415" s="682">
        <v>526886.04760000005</v>
      </c>
    </row>
    <row r="416" spans="1:21">
      <c r="A416" t="s">
        <v>1176</v>
      </c>
      <c r="B416">
        <v>4</v>
      </c>
      <c r="C416" t="s">
        <v>251</v>
      </c>
      <c r="D416" t="s">
        <v>252</v>
      </c>
      <c r="E416" t="s">
        <v>257</v>
      </c>
      <c r="F416" t="s">
        <v>1176</v>
      </c>
      <c r="G416" t="s">
        <v>104</v>
      </c>
      <c r="H416" s="682">
        <v>91603.435500000007</v>
      </c>
      <c r="I416" s="682">
        <v>160306.0122</v>
      </c>
      <c r="J416" s="682">
        <v>126411.269</v>
      </c>
      <c r="K416" s="682">
        <v>221219.72080000001</v>
      </c>
      <c r="L416" s="682">
        <v>160175.95129999999</v>
      </c>
      <c r="M416" s="682">
        <v>280307.91470000002</v>
      </c>
      <c r="N416" s="682">
        <v>208853.1159</v>
      </c>
      <c r="O416" s="682">
        <v>365492.95289999997</v>
      </c>
      <c r="P416" s="682">
        <v>260087.96290000001</v>
      </c>
      <c r="Q416" s="682">
        <v>455153.9351</v>
      </c>
      <c r="R416" s="682">
        <v>292539.91560000001</v>
      </c>
      <c r="S416" s="682">
        <v>511944.85230000003</v>
      </c>
      <c r="T416" s="682">
        <v>324467.99949999998</v>
      </c>
      <c r="U416" s="682">
        <v>567818.99919999996</v>
      </c>
    </row>
    <row r="417" spans="1:21">
      <c r="A417" t="s">
        <v>1176</v>
      </c>
      <c r="B417">
        <v>4</v>
      </c>
      <c r="C417" t="s">
        <v>251</v>
      </c>
      <c r="D417" t="s">
        <v>252</v>
      </c>
      <c r="E417" t="s">
        <v>257</v>
      </c>
      <c r="F417" t="s">
        <v>1177</v>
      </c>
      <c r="G417" t="s">
        <v>101</v>
      </c>
      <c r="H417" s="682">
        <v>103570.59480000001</v>
      </c>
      <c r="I417" s="682">
        <v>165712.95420000001</v>
      </c>
      <c r="J417" s="682">
        <v>144998.83259999999</v>
      </c>
      <c r="K417" s="682">
        <v>231998.13570000001</v>
      </c>
      <c r="L417" s="682">
        <v>186427.07060000001</v>
      </c>
      <c r="M417" s="682">
        <v>298283.3174</v>
      </c>
      <c r="N417" s="682">
        <v>248569.42739999999</v>
      </c>
      <c r="O417" s="682">
        <v>397711.08980000002</v>
      </c>
      <c r="P417" s="682">
        <v>310711.7843</v>
      </c>
      <c r="Q417" s="682">
        <v>497138.86229999998</v>
      </c>
      <c r="R417" s="682">
        <v>352140.02220000001</v>
      </c>
      <c r="S417" s="682">
        <v>563424.04390000005</v>
      </c>
      <c r="T417" s="682">
        <v>393568.26010000001</v>
      </c>
      <c r="U417" s="682">
        <v>629709.22549999994</v>
      </c>
    </row>
    <row r="418" spans="1:21">
      <c r="A418" t="s">
        <v>1176</v>
      </c>
      <c r="B418">
        <v>4</v>
      </c>
      <c r="C418" t="s">
        <v>251</v>
      </c>
      <c r="D418" t="s">
        <v>252</v>
      </c>
      <c r="E418" t="s">
        <v>258</v>
      </c>
      <c r="F418" t="s">
        <v>1174</v>
      </c>
      <c r="G418" t="s">
        <v>84</v>
      </c>
      <c r="H418" s="682">
        <v>123149.79090000001</v>
      </c>
      <c r="I418" s="682">
        <v>215512.1342</v>
      </c>
      <c r="J418" s="682">
        <v>159941.23050000001</v>
      </c>
      <c r="K418" s="682">
        <v>279897.15330000001</v>
      </c>
      <c r="L418" s="682">
        <v>191207.40049999999</v>
      </c>
      <c r="M418" s="682">
        <v>334612.951</v>
      </c>
      <c r="N418" s="682">
        <v>228114.45319999999</v>
      </c>
      <c r="O418" s="682">
        <v>399200.29320000001</v>
      </c>
      <c r="P418" s="682">
        <v>269222.40580000001</v>
      </c>
      <c r="Q418" s="682">
        <v>471139.21010000003</v>
      </c>
      <c r="R418" s="682">
        <v>295376.34759999998</v>
      </c>
      <c r="S418" s="682">
        <v>516908.60830000002</v>
      </c>
      <c r="T418" s="682">
        <v>320020.6532</v>
      </c>
      <c r="U418" s="682">
        <v>560036.14320000005</v>
      </c>
    </row>
    <row r="419" spans="1:21">
      <c r="A419" t="s">
        <v>1176</v>
      </c>
      <c r="B419">
        <v>4</v>
      </c>
      <c r="C419" t="s">
        <v>251</v>
      </c>
      <c r="D419" t="s">
        <v>252</v>
      </c>
      <c r="E419" t="s">
        <v>258</v>
      </c>
      <c r="F419" t="s">
        <v>1175</v>
      </c>
      <c r="G419" t="s">
        <v>103</v>
      </c>
      <c r="H419" s="682">
        <v>102870.57090000001</v>
      </c>
      <c r="I419" s="682">
        <v>180023.49909999999</v>
      </c>
      <c r="J419" s="682">
        <v>136992.36309999999</v>
      </c>
      <c r="K419" s="682">
        <v>239736.6355</v>
      </c>
      <c r="L419" s="682">
        <v>168702.85339999999</v>
      </c>
      <c r="M419" s="682">
        <v>295229.99349999998</v>
      </c>
      <c r="N419" s="682">
        <v>212110.97519999999</v>
      </c>
      <c r="O419" s="682">
        <v>371194.20649999997</v>
      </c>
      <c r="P419" s="682">
        <v>256487.50200000001</v>
      </c>
      <c r="Q419" s="682">
        <v>448853.12849999999</v>
      </c>
      <c r="R419" s="682">
        <v>283201.95289999997</v>
      </c>
      <c r="S419" s="682">
        <v>495603.41759999999</v>
      </c>
      <c r="T419" s="682">
        <v>308214.9032</v>
      </c>
      <c r="U419" s="682">
        <v>539376.08050000004</v>
      </c>
    </row>
    <row r="420" spans="1:21">
      <c r="A420" t="s">
        <v>1176</v>
      </c>
      <c r="B420">
        <v>4</v>
      </c>
      <c r="C420" t="s">
        <v>251</v>
      </c>
      <c r="D420" t="s">
        <v>252</v>
      </c>
      <c r="E420" t="s">
        <v>258</v>
      </c>
      <c r="F420" t="s">
        <v>1176</v>
      </c>
      <c r="G420" t="s">
        <v>104</v>
      </c>
      <c r="H420" s="682">
        <v>94681.951799999995</v>
      </c>
      <c r="I420" s="682">
        <v>165693.41570000001</v>
      </c>
      <c r="J420" s="682">
        <v>130721.19190000001</v>
      </c>
      <c r="K420" s="682">
        <v>228762.0857</v>
      </c>
      <c r="L420" s="682">
        <v>165717.2806</v>
      </c>
      <c r="M420" s="682">
        <v>290005.24109999998</v>
      </c>
      <c r="N420" s="682">
        <v>216241.55499999999</v>
      </c>
      <c r="O420" s="682">
        <v>378422.72129999998</v>
      </c>
      <c r="P420" s="682">
        <v>269323.51179999998</v>
      </c>
      <c r="Q420" s="682">
        <v>471316.14569999999</v>
      </c>
      <c r="R420" s="682">
        <v>303006.87099999998</v>
      </c>
      <c r="S420" s="682">
        <v>530262.02430000005</v>
      </c>
      <c r="T420" s="682">
        <v>336166.3615</v>
      </c>
      <c r="U420" s="682">
        <v>588291.13249999995</v>
      </c>
    </row>
    <row r="421" spans="1:21">
      <c r="A421" t="s">
        <v>1176</v>
      </c>
      <c r="B421">
        <v>4</v>
      </c>
      <c r="C421" t="s">
        <v>251</v>
      </c>
      <c r="D421" t="s">
        <v>252</v>
      </c>
      <c r="E421" t="s">
        <v>258</v>
      </c>
      <c r="F421" t="s">
        <v>1177</v>
      </c>
      <c r="G421" t="s">
        <v>101</v>
      </c>
      <c r="H421" s="682">
        <v>106168.3817</v>
      </c>
      <c r="I421" s="682">
        <v>169869.41329999999</v>
      </c>
      <c r="J421" s="682">
        <v>148635.73439999999</v>
      </c>
      <c r="K421" s="682">
        <v>237817.17860000001</v>
      </c>
      <c r="L421" s="682">
        <v>191103.0871</v>
      </c>
      <c r="M421" s="682">
        <v>305764.94380000001</v>
      </c>
      <c r="N421" s="682">
        <v>254804.11610000001</v>
      </c>
      <c r="O421" s="682">
        <v>407686.59179999999</v>
      </c>
      <c r="P421" s="682">
        <v>318505.14510000002</v>
      </c>
      <c r="Q421" s="682">
        <v>509608.23979999998</v>
      </c>
      <c r="R421" s="682">
        <v>360972.49780000001</v>
      </c>
      <c r="S421" s="682">
        <v>577556.00509999995</v>
      </c>
      <c r="T421" s="682">
        <v>403439.8505</v>
      </c>
      <c r="U421" s="682">
        <v>645503.77040000004</v>
      </c>
    </row>
    <row r="422" spans="1:21">
      <c r="A422" t="s">
        <v>1176</v>
      </c>
      <c r="B422">
        <v>4</v>
      </c>
      <c r="C422" t="s">
        <v>251</v>
      </c>
      <c r="D422" t="s">
        <v>252</v>
      </c>
      <c r="E422" t="s">
        <v>259</v>
      </c>
      <c r="F422" t="s">
        <v>1174</v>
      </c>
      <c r="G422" t="s">
        <v>84</v>
      </c>
      <c r="H422" s="682">
        <v>140102.02470000001</v>
      </c>
      <c r="I422" s="682">
        <v>245178.54319999999</v>
      </c>
      <c r="J422" s="682">
        <v>182090.91560000001</v>
      </c>
      <c r="K422" s="682">
        <v>318659.10220000002</v>
      </c>
      <c r="L422" s="682">
        <v>217802.86369999999</v>
      </c>
      <c r="M422" s="682">
        <v>381155.01130000001</v>
      </c>
      <c r="N422" s="682">
        <v>260004.37530000001</v>
      </c>
      <c r="O422" s="682">
        <v>455007.6568</v>
      </c>
      <c r="P422" s="682">
        <v>306972.90850000002</v>
      </c>
      <c r="Q422" s="682">
        <v>537202.58979999996</v>
      </c>
      <c r="R422" s="682">
        <v>336842.4523</v>
      </c>
      <c r="S422" s="682">
        <v>589474.2916</v>
      </c>
      <c r="T422" s="682">
        <v>365032.52</v>
      </c>
      <c r="U422" s="682">
        <v>638806.91020000004</v>
      </c>
    </row>
    <row r="423" spans="1:21">
      <c r="A423" t="s">
        <v>1176</v>
      </c>
      <c r="B423">
        <v>4</v>
      </c>
      <c r="C423" t="s">
        <v>251</v>
      </c>
      <c r="D423" t="s">
        <v>252</v>
      </c>
      <c r="E423" t="s">
        <v>259</v>
      </c>
      <c r="F423" t="s">
        <v>1175</v>
      </c>
      <c r="G423" t="s">
        <v>103</v>
      </c>
      <c r="H423" s="682">
        <v>116312.7565</v>
      </c>
      <c r="I423" s="682">
        <v>203547.32380000001</v>
      </c>
      <c r="J423" s="682">
        <v>155170.12719999999</v>
      </c>
      <c r="K423" s="682">
        <v>271547.72259999998</v>
      </c>
      <c r="L423" s="682">
        <v>191403.2971</v>
      </c>
      <c r="M423" s="682">
        <v>334955.77</v>
      </c>
      <c r="N423" s="682">
        <v>241231.06330000001</v>
      </c>
      <c r="O423" s="682">
        <v>422154.36070000002</v>
      </c>
      <c r="P423" s="682">
        <v>292033.88589999999</v>
      </c>
      <c r="Q423" s="682">
        <v>511059.3002</v>
      </c>
      <c r="R423" s="682">
        <v>322560.94990000001</v>
      </c>
      <c r="S423" s="682">
        <v>564481.66240000003</v>
      </c>
      <c r="T423" s="682">
        <v>351183.46620000002</v>
      </c>
      <c r="U423" s="682">
        <v>614571.06590000005</v>
      </c>
    </row>
    <row r="424" spans="1:21">
      <c r="A424" t="s">
        <v>1176</v>
      </c>
      <c r="B424">
        <v>4</v>
      </c>
      <c r="C424" t="s">
        <v>251</v>
      </c>
      <c r="D424" t="s">
        <v>252</v>
      </c>
      <c r="E424" t="s">
        <v>259</v>
      </c>
      <c r="F424" t="s">
        <v>1176</v>
      </c>
      <c r="G424" t="s">
        <v>104</v>
      </c>
      <c r="H424" s="682">
        <v>106593.5258</v>
      </c>
      <c r="I424" s="682">
        <v>186538.67</v>
      </c>
      <c r="J424" s="682">
        <v>147080.05160000001</v>
      </c>
      <c r="K424" s="682">
        <v>257390.09030000001</v>
      </c>
      <c r="L424" s="682">
        <v>186342.88070000001</v>
      </c>
      <c r="M424" s="682">
        <v>326100.04119999998</v>
      </c>
      <c r="N424" s="682">
        <v>242926.3285</v>
      </c>
      <c r="O424" s="682">
        <v>425121.0748</v>
      </c>
      <c r="P424" s="682">
        <v>302510.13449999999</v>
      </c>
      <c r="Q424" s="682">
        <v>529392.73540000001</v>
      </c>
      <c r="R424" s="682">
        <v>340233.0307</v>
      </c>
      <c r="S424" s="682">
        <v>595407.80390000006</v>
      </c>
      <c r="T424" s="682">
        <v>377341.38860000001</v>
      </c>
      <c r="U424" s="682">
        <v>660347.43019999994</v>
      </c>
    </row>
    <row r="425" spans="1:21">
      <c r="A425" t="s">
        <v>1176</v>
      </c>
      <c r="B425">
        <v>4</v>
      </c>
      <c r="C425" t="s">
        <v>251</v>
      </c>
      <c r="D425" t="s">
        <v>252</v>
      </c>
      <c r="E425" t="s">
        <v>259</v>
      </c>
      <c r="F425" t="s">
        <v>1177</v>
      </c>
      <c r="G425" t="s">
        <v>101</v>
      </c>
      <c r="H425" s="682">
        <v>120766.8996</v>
      </c>
      <c r="I425" s="682">
        <v>193227.0423</v>
      </c>
      <c r="J425" s="682">
        <v>169073.65950000001</v>
      </c>
      <c r="K425" s="682">
        <v>270517.8591</v>
      </c>
      <c r="L425" s="682">
        <v>217380.41930000001</v>
      </c>
      <c r="M425" s="682">
        <v>347808.67599999998</v>
      </c>
      <c r="N425" s="682">
        <v>289840.55900000001</v>
      </c>
      <c r="O425" s="682">
        <v>463744.90130000003</v>
      </c>
      <c r="P425" s="682">
        <v>362300.69870000001</v>
      </c>
      <c r="Q425" s="682">
        <v>579681.12670000002</v>
      </c>
      <c r="R425" s="682">
        <v>410607.45860000001</v>
      </c>
      <c r="S425" s="682">
        <v>656971.94350000005</v>
      </c>
      <c r="T425" s="682">
        <v>458914.21840000001</v>
      </c>
      <c r="U425" s="682">
        <v>734262.76040000003</v>
      </c>
    </row>
    <row r="426" spans="1:21">
      <c r="A426" t="s">
        <v>1176</v>
      </c>
      <c r="B426">
        <v>4</v>
      </c>
      <c r="C426" t="s">
        <v>251</v>
      </c>
      <c r="D426" t="s">
        <v>252</v>
      </c>
      <c r="E426" t="s">
        <v>260</v>
      </c>
      <c r="F426" t="s">
        <v>1174</v>
      </c>
      <c r="G426" t="s">
        <v>84</v>
      </c>
      <c r="H426" s="682">
        <v>148461.55069999999</v>
      </c>
      <c r="I426" s="682">
        <v>259807.7138</v>
      </c>
      <c r="J426" s="682">
        <v>192657.09340000001</v>
      </c>
      <c r="K426" s="682">
        <v>337149.91340000002</v>
      </c>
      <c r="L426" s="682">
        <v>230181.13959999999</v>
      </c>
      <c r="M426" s="682">
        <v>402816.99430000002</v>
      </c>
      <c r="N426" s="682">
        <v>274419.734</v>
      </c>
      <c r="O426" s="682">
        <v>480234.5344</v>
      </c>
      <c r="P426" s="682">
        <v>323737.10340000002</v>
      </c>
      <c r="Q426" s="682">
        <v>566539.93099999998</v>
      </c>
      <c r="R426" s="682">
        <v>355129.59090000001</v>
      </c>
      <c r="S426" s="682">
        <v>621476.78399999999</v>
      </c>
      <c r="T426" s="682">
        <v>384657.05550000002</v>
      </c>
      <c r="U426" s="682">
        <v>673149.84719999996</v>
      </c>
    </row>
    <row r="427" spans="1:21">
      <c r="A427" t="s">
        <v>1176</v>
      </c>
      <c r="B427">
        <v>4</v>
      </c>
      <c r="C427" t="s">
        <v>251</v>
      </c>
      <c r="D427" t="s">
        <v>252</v>
      </c>
      <c r="E427" t="s">
        <v>260</v>
      </c>
      <c r="F427" t="s">
        <v>1175</v>
      </c>
      <c r="G427" t="s">
        <v>103</v>
      </c>
      <c r="H427" s="682">
        <v>124867.6724</v>
      </c>
      <c r="I427" s="682">
        <v>218518.42679999999</v>
      </c>
      <c r="J427" s="682">
        <v>165956.96710000001</v>
      </c>
      <c r="K427" s="682">
        <v>290424.6924</v>
      </c>
      <c r="L427" s="682">
        <v>203997.96280000001</v>
      </c>
      <c r="M427" s="682">
        <v>356996.43489999999</v>
      </c>
      <c r="N427" s="682">
        <v>255800.3014</v>
      </c>
      <c r="O427" s="682">
        <v>447650.52740000002</v>
      </c>
      <c r="P427" s="682">
        <v>308920.53169999999</v>
      </c>
      <c r="Q427" s="682">
        <v>540610.93039999995</v>
      </c>
      <c r="R427" s="682">
        <v>340965.14990000002</v>
      </c>
      <c r="S427" s="682">
        <v>596689.01229999994</v>
      </c>
      <c r="T427" s="682">
        <v>370921.5184</v>
      </c>
      <c r="U427" s="682">
        <v>649112.65720000002</v>
      </c>
    </row>
    <row r="428" spans="1:21">
      <c r="A428" t="s">
        <v>1176</v>
      </c>
      <c r="B428">
        <v>4</v>
      </c>
      <c r="C428" t="s">
        <v>251</v>
      </c>
      <c r="D428" t="s">
        <v>252</v>
      </c>
      <c r="E428" t="s">
        <v>260</v>
      </c>
      <c r="F428" t="s">
        <v>1176</v>
      </c>
      <c r="G428" t="s">
        <v>104</v>
      </c>
      <c r="H428" s="682">
        <v>115475.1688</v>
      </c>
      <c r="I428" s="682">
        <v>202081.5454</v>
      </c>
      <c r="J428" s="682">
        <v>159531.98199999999</v>
      </c>
      <c r="K428" s="682">
        <v>279180.96860000002</v>
      </c>
      <c r="L428" s="682">
        <v>202375.12890000001</v>
      </c>
      <c r="M428" s="682">
        <v>354156.4755</v>
      </c>
      <c r="N428" s="682">
        <v>264347.99410000001</v>
      </c>
      <c r="O428" s="682">
        <v>462608.98969999998</v>
      </c>
      <c r="P428" s="682">
        <v>329296.62459999998</v>
      </c>
      <c r="Q428" s="682">
        <v>576269.09290000005</v>
      </c>
      <c r="R428" s="682">
        <v>370612.46090000001</v>
      </c>
      <c r="S428" s="682">
        <v>648571.80660000001</v>
      </c>
      <c r="T428" s="682">
        <v>411318.79609999998</v>
      </c>
      <c r="U428" s="682">
        <v>719807.89309999999</v>
      </c>
    </row>
    <row r="429" spans="1:21">
      <c r="A429" t="s">
        <v>1176</v>
      </c>
      <c r="B429">
        <v>4</v>
      </c>
      <c r="C429" t="s">
        <v>251</v>
      </c>
      <c r="D429" t="s">
        <v>252</v>
      </c>
      <c r="E429" t="s">
        <v>260</v>
      </c>
      <c r="F429" t="s">
        <v>1177</v>
      </c>
      <c r="G429" t="s">
        <v>101</v>
      </c>
      <c r="H429" s="682">
        <v>128009.00780000001</v>
      </c>
      <c r="I429" s="682">
        <v>204814.41560000001</v>
      </c>
      <c r="J429" s="682">
        <v>179212.611</v>
      </c>
      <c r="K429" s="682">
        <v>286740.18180000002</v>
      </c>
      <c r="L429" s="682">
        <v>230416.21410000001</v>
      </c>
      <c r="M429" s="682">
        <v>368665.94799999997</v>
      </c>
      <c r="N429" s="682">
        <v>307221.6188</v>
      </c>
      <c r="O429" s="682">
        <v>491554.59730000002</v>
      </c>
      <c r="P429" s="682">
        <v>384027.02350000001</v>
      </c>
      <c r="Q429" s="682">
        <v>614443.24670000002</v>
      </c>
      <c r="R429" s="682">
        <v>435230.62660000002</v>
      </c>
      <c r="S429" s="682">
        <v>696369.01289999997</v>
      </c>
      <c r="T429" s="682">
        <v>486434.22970000003</v>
      </c>
      <c r="U429" s="682">
        <v>778294.77919999999</v>
      </c>
    </row>
    <row r="430" spans="1:21">
      <c r="A430" t="s">
        <v>1176</v>
      </c>
      <c r="B430">
        <v>4</v>
      </c>
      <c r="C430" t="s">
        <v>251</v>
      </c>
      <c r="D430" t="s">
        <v>252</v>
      </c>
      <c r="E430" t="s">
        <v>261</v>
      </c>
      <c r="F430" t="s">
        <v>1174</v>
      </c>
      <c r="G430" t="s">
        <v>84</v>
      </c>
      <c r="H430" s="682">
        <v>129917.3832</v>
      </c>
      <c r="I430" s="682">
        <v>227355.42060000001</v>
      </c>
      <c r="J430" s="682">
        <v>168668.7807</v>
      </c>
      <c r="K430" s="682">
        <v>295170.36629999999</v>
      </c>
      <c r="L430" s="682">
        <v>201587.12400000001</v>
      </c>
      <c r="M430" s="682">
        <v>352777.4669</v>
      </c>
      <c r="N430" s="682">
        <v>240422.73069999999</v>
      </c>
      <c r="O430" s="682">
        <v>420739.77879999997</v>
      </c>
      <c r="P430" s="682">
        <v>283695.7536</v>
      </c>
      <c r="Q430" s="682">
        <v>496467.5687</v>
      </c>
      <c r="R430" s="682">
        <v>311233.24579999998</v>
      </c>
      <c r="S430" s="682">
        <v>544658.18000000005</v>
      </c>
      <c r="T430" s="682">
        <v>337160.462</v>
      </c>
      <c r="U430" s="682">
        <v>590030.80839999998</v>
      </c>
    </row>
    <row r="431" spans="1:21">
      <c r="A431" t="s">
        <v>1176</v>
      </c>
      <c r="B431">
        <v>4</v>
      </c>
      <c r="C431" t="s">
        <v>251</v>
      </c>
      <c r="D431" t="s">
        <v>252</v>
      </c>
      <c r="E431" t="s">
        <v>261</v>
      </c>
      <c r="F431" t="s">
        <v>1175</v>
      </c>
      <c r="G431" t="s">
        <v>103</v>
      </c>
      <c r="H431" s="682">
        <v>108858.27619999999</v>
      </c>
      <c r="I431" s="682">
        <v>190501.98319999999</v>
      </c>
      <c r="J431" s="682">
        <v>144837.26269999999</v>
      </c>
      <c r="K431" s="682">
        <v>253465.20989999999</v>
      </c>
      <c r="L431" s="682">
        <v>178217.01550000001</v>
      </c>
      <c r="M431" s="682">
        <v>311879.77710000001</v>
      </c>
      <c r="N431" s="682">
        <v>223803.73300000001</v>
      </c>
      <c r="O431" s="682">
        <v>391656.53269999998</v>
      </c>
      <c r="P431" s="682">
        <v>270471.04479999997</v>
      </c>
      <c r="Q431" s="682">
        <v>473324.3284</v>
      </c>
      <c r="R431" s="682">
        <v>298590.6041</v>
      </c>
      <c r="S431" s="682">
        <v>522533.55709999998</v>
      </c>
      <c r="T431" s="682">
        <v>324900.64360000001</v>
      </c>
      <c r="U431" s="682">
        <v>568576.12620000006</v>
      </c>
    </row>
    <row r="432" spans="1:21">
      <c r="A432" t="s">
        <v>1176</v>
      </c>
      <c r="B432">
        <v>4</v>
      </c>
      <c r="C432" t="s">
        <v>251</v>
      </c>
      <c r="D432" t="s">
        <v>252</v>
      </c>
      <c r="E432" t="s">
        <v>261</v>
      </c>
      <c r="F432" t="s">
        <v>1176</v>
      </c>
      <c r="G432" t="s">
        <v>104</v>
      </c>
      <c r="H432" s="682">
        <v>100407.48609999999</v>
      </c>
      <c r="I432" s="682">
        <v>175713.10070000001</v>
      </c>
      <c r="J432" s="682">
        <v>138666.41880000001</v>
      </c>
      <c r="K432" s="682">
        <v>242666.23300000001</v>
      </c>
      <c r="L432" s="682">
        <v>175842.0791</v>
      </c>
      <c r="M432" s="682">
        <v>307723.6384</v>
      </c>
      <c r="N432" s="682">
        <v>229559.94680000001</v>
      </c>
      <c r="O432" s="682">
        <v>401729.9068</v>
      </c>
      <c r="P432" s="682">
        <v>285933.86940000003</v>
      </c>
      <c r="Q432" s="682">
        <v>500384.27149999997</v>
      </c>
      <c r="R432" s="682">
        <v>321746.31040000002</v>
      </c>
      <c r="S432" s="682">
        <v>563056.04319999996</v>
      </c>
      <c r="T432" s="682">
        <v>357014.73379999999</v>
      </c>
      <c r="U432" s="682">
        <v>624775.78410000005</v>
      </c>
    </row>
    <row r="433" spans="1:21">
      <c r="A433" t="s">
        <v>1176</v>
      </c>
      <c r="B433">
        <v>4</v>
      </c>
      <c r="C433" t="s">
        <v>251</v>
      </c>
      <c r="D433" t="s">
        <v>252</v>
      </c>
      <c r="E433" t="s">
        <v>261</v>
      </c>
      <c r="F433" t="s">
        <v>1177</v>
      </c>
      <c r="G433" t="s">
        <v>101</v>
      </c>
      <c r="H433" s="682">
        <v>112010.28660000001</v>
      </c>
      <c r="I433" s="682">
        <v>179216.4614</v>
      </c>
      <c r="J433" s="682">
        <v>156814.4014</v>
      </c>
      <c r="K433" s="682">
        <v>250903.0459</v>
      </c>
      <c r="L433" s="682">
        <v>201618.51610000001</v>
      </c>
      <c r="M433" s="682">
        <v>322589.63040000002</v>
      </c>
      <c r="N433" s="682">
        <v>268824.68800000002</v>
      </c>
      <c r="O433" s="682">
        <v>430119.5073</v>
      </c>
      <c r="P433" s="682">
        <v>336030.86009999999</v>
      </c>
      <c r="Q433" s="682">
        <v>537649.38419999997</v>
      </c>
      <c r="R433" s="682">
        <v>380834.97470000002</v>
      </c>
      <c r="S433" s="682">
        <v>609335.96869999997</v>
      </c>
      <c r="T433" s="682">
        <v>425639.0894</v>
      </c>
      <c r="U433" s="682">
        <v>681022.55319999997</v>
      </c>
    </row>
    <row r="434" spans="1:21">
      <c r="A434" t="s">
        <v>1176</v>
      </c>
      <c r="B434">
        <v>4</v>
      </c>
      <c r="C434" t="s">
        <v>251</v>
      </c>
      <c r="D434" t="s">
        <v>252</v>
      </c>
      <c r="E434" t="s">
        <v>262</v>
      </c>
      <c r="F434" t="s">
        <v>1174</v>
      </c>
      <c r="G434" t="s">
        <v>84</v>
      </c>
      <c r="H434" s="682">
        <v>129358.9618</v>
      </c>
      <c r="I434" s="682">
        <v>226378.1832</v>
      </c>
      <c r="J434" s="682">
        <v>167996.62299999999</v>
      </c>
      <c r="K434" s="682">
        <v>293994.09019999998</v>
      </c>
      <c r="L434" s="682">
        <v>200829.84330000001</v>
      </c>
      <c r="M434" s="682">
        <v>351452.22570000001</v>
      </c>
      <c r="N434" s="682">
        <v>239583.58360000001</v>
      </c>
      <c r="O434" s="682">
        <v>419271.27120000002</v>
      </c>
      <c r="P434" s="682">
        <v>282750.83549999999</v>
      </c>
      <c r="Q434" s="682">
        <v>494813.962</v>
      </c>
      <c r="R434" s="682">
        <v>310215.82</v>
      </c>
      <c r="S434" s="682">
        <v>542877.68500000006</v>
      </c>
      <c r="T434" s="682">
        <v>336092.54180000001</v>
      </c>
      <c r="U434" s="682">
        <v>588161.94810000004</v>
      </c>
    </row>
    <row r="435" spans="1:21">
      <c r="A435" t="s">
        <v>1176</v>
      </c>
      <c r="B435">
        <v>4</v>
      </c>
      <c r="C435" t="s">
        <v>251</v>
      </c>
      <c r="D435" t="s">
        <v>252</v>
      </c>
      <c r="E435" t="s">
        <v>262</v>
      </c>
      <c r="F435" t="s">
        <v>1175</v>
      </c>
      <c r="G435" t="s">
        <v>103</v>
      </c>
      <c r="H435" s="682">
        <v>108104.7899</v>
      </c>
      <c r="I435" s="682">
        <v>189183.38219999999</v>
      </c>
      <c r="J435" s="682">
        <v>143944.4431</v>
      </c>
      <c r="K435" s="682">
        <v>251902.77540000001</v>
      </c>
      <c r="L435" s="682">
        <v>177243.34520000001</v>
      </c>
      <c r="M435" s="682">
        <v>310175.8541</v>
      </c>
      <c r="N435" s="682">
        <v>222810.70629999999</v>
      </c>
      <c r="O435" s="682">
        <v>389918.73609999998</v>
      </c>
      <c r="P435" s="682">
        <v>269403.67580000003</v>
      </c>
      <c r="Q435" s="682">
        <v>471456.4326</v>
      </c>
      <c r="R435" s="682">
        <v>297456.11690000002</v>
      </c>
      <c r="S435" s="682">
        <v>520548.2047</v>
      </c>
      <c r="T435" s="682">
        <v>323719.20669999998</v>
      </c>
      <c r="U435" s="682">
        <v>566508.61179999996</v>
      </c>
    </row>
    <row r="436" spans="1:21">
      <c r="A436" t="s">
        <v>1176</v>
      </c>
      <c r="B436">
        <v>4</v>
      </c>
      <c r="C436" t="s">
        <v>251</v>
      </c>
      <c r="D436" t="s">
        <v>252</v>
      </c>
      <c r="E436" t="s">
        <v>262</v>
      </c>
      <c r="F436" t="s">
        <v>1176</v>
      </c>
      <c r="G436" t="s">
        <v>104</v>
      </c>
      <c r="H436" s="682">
        <v>99529.983200000002</v>
      </c>
      <c r="I436" s="682">
        <v>174177.47070000001</v>
      </c>
      <c r="J436" s="682">
        <v>137420.28460000001</v>
      </c>
      <c r="K436" s="682">
        <v>240485.4981</v>
      </c>
      <c r="L436" s="682">
        <v>174217.28330000001</v>
      </c>
      <c r="M436" s="682">
        <v>304880.24560000002</v>
      </c>
      <c r="N436" s="682">
        <v>227348.2176</v>
      </c>
      <c r="O436" s="682">
        <v>397859.38069999998</v>
      </c>
      <c r="P436" s="682">
        <v>283159.79989999998</v>
      </c>
      <c r="Q436" s="682">
        <v>495529.64980000001</v>
      </c>
      <c r="R436" s="682">
        <v>318580.95689999999</v>
      </c>
      <c r="S436" s="682">
        <v>557516.67449999996</v>
      </c>
      <c r="T436" s="682">
        <v>353453.05900000001</v>
      </c>
      <c r="U436" s="682">
        <v>618542.85329999996</v>
      </c>
    </row>
    <row r="437" spans="1:21">
      <c r="A437" t="s">
        <v>1176</v>
      </c>
      <c r="B437">
        <v>4</v>
      </c>
      <c r="C437" t="s">
        <v>251</v>
      </c>
      <c r="D437" t="s">
        <v>252</v>
      </c>
      <c r="E437" t="s">
        <v>262</v>
      </c>
      <c r="F437" t="s">
        <v>1177</v>
      </c>
      <c r="G437" t="s">
        <v>101</v>
      </c>
      <c r="H437" s="682">
        <v>111522.42260000001</v>
      </c>
      <c r="I437" s="682">
        <v>178435.87890000001</v>
      </c>
      <c r="J437" s="682">
        <v>156131.39170000001</v>
      </c>
      <c r="K437" s="682">
        <v>249810.2304</v>
      </c>
      <c r="L437" s="682">
        <v>200740.36069999999</v>
      </c>
      <c r="M437" s="682">
        <v>321184.58199999999</v>
      </c>
      <c r="N437" s="682">
        <v>267653.81430000003</v>
      </c>
      <c r="O437" s="682">
        <v>428246.10930000001</v>
      </c>
      <c r="P437" s="682">
        <v>334567.26799999998</v>
      </c>
      <c r="Q437" s="682">
        <v>535307.63659999997</v>
      </c>
      <c r="R437" s="682">
        <v>379176.23700000002</v>
      </c>
      <c r="S437" s="682">
        <v>606681.98820000002</v>
      </c>
      <c r="T437" s="682">
        <v>423785.20600000001</v>
      </c>
      <c r="U437" s="682">
        <v>678056.33979999996</v>
      </c>
    </row>
    <row r="438" spans="1:21">
      <c r="A438" t="s">
        <v>1176</v>
      </c>
      <c r="B438">
        <v>4</v>
      </c>
      <c r="C438" t="s">
        <v>251</v>
      </c>
      <c r="D438" t="s">
        <v>252</v>
      </c>
      <c r="E438" t="s">
        <v>263</v>
      </c>
      <c r="F438" t="s">
        <v>1174</v>
      </c>
      <c r="G438" t="s">
        <v>84</v>
      </c>
      <c r="H438" s="682">
        <v>123666.5528</v>
      </c>
      <c r="I438" s="682">
        <v>216416.46739999999</v>
      </c>
      <c r="J438" s="682">
        <v>160524.47270000001</v>
      </c>
      <c r="K438" s="682">
        <v>280917.8273</v>
      </c>
      <c r="L438" s="682">
        <v>191828.0454</v>
      </c>
      <c r="M438" s="682">
        <v>335699.07939999999</v>
      </c>
      <c r="N438" s="682">
        <v>228748.43090000001</v>
      </c>
      <c r="O438" s="682">
        <v>400309.75390000001</v>
      </c>
      <c r="P438" s="682">
        <v>269895.38280000002</v>
      </c>
      <c r="Q438" s="682">
        <v>472316.91989999998</v>
      </c>
      <c r="R438" s="682">
        <v>296082.76870000002</v>
      </c>
      <c r="S438" s="682">
        <v>518144.84529999999</v>
      </c>
      <c r="T438" s="682">
        <v>320729.07140000002</v>
      </c>
      <c r="U438" s="682">
        <v>561275.875</v>
      </c>
    </row>
    <row r="439" spans="1:21">
      <c r="A439" t="s">
        <v>1176</v>
      </c>
      <c r="B439">
        <v>4</v>
      </c>
      <c r="C439" t="s">
        <v>251</v>
      </c>
      <c r="D439" t="s">
        <v>252</v>
      </c>
      <c r="E439" t="s">
        <v>263</v>
      </c>
      <c r="F439" t="s">
        <v>1175</v>
      </c>
      <c r="G439" t="s">
        <v>103</v>
      </c>
      <c r="H439" s="682">
        <v>103777.4376</v>
      </c>
      <c r="I439" s="682">
        <v>181610.51579999999</v>
      </c>
      <c r="J439" s="682">
        <v>138016.92929999999</v>
      </c>
      <c r="K439" s="682">
        <v>241529.62640000001</v>
      </c>
      <c r="L439" s="682">
        <v>169756.2775</v>
      </c>
      <c r="M439" s="682">
        <v>297073.48570000002</v>
      </c>
      <c r="N439" s="682">
        <v>213052.71170000001</v>
      </c>
      <c r="O439" s="682">
        <v>372842.24530000001</v>
      </c>
      <c r="P439" s="682">
        <v>257405.38080000001</v>
      </c>
      <c r="Q439" s="682">
        <v>450459.41639999999</v>
      </c>
      <c r="R439" s="682">
        <v>284142.49670000002</v>
      </c>
      <c r="S439" s="682">
        <v>497249.36920000002</v>
      </c>
      <c r="T439" s="682">
        <v>309150.35479999997</v>
      </c>
      <c r="U439" s="682">
        <v>541013.12080000003</v>
      </c>
    </row>
    <row r="440" spans="1:21">
      <c r="A440" t="s">
        <v>1176</v>
      </c>
      <c r="B440">
        <v>4</v>
      </c>
      <c r="C440" t="s">
        <v>251</v>
      </c>
      <c r="D440" t="s">
        <v>252</v>
      </c>
      <c r="E440" t="s">
        <v>263</v>
      </c>
      <c r="F440" t="s">
        <v>1176</v>
      </c>
      <c r="G440" t="s">
        <v>104</v>
      </c>
      <c r="H440" s="682">
        <v>95821.258700000006</v>
      </c>
      <c r="I440" s="682">
        <v>167687.2029</v>
      </c>
      <c r="J440" s="682">
        <v>132351.48190000001</v>
      </c>
      <c r="K440" s="682">
        <v>231615.09330000001</v>
      </c>
      <c r="L440" s="682">
        <v>167858.61429999999</v>
      </c>
      <c r="M440" s="682">
        <v>293752.57510000002</v>
      </c>
      <c r="N440" s="682">
        <v>219187.33619999999</v>
      </c>
      <c r="O440" s="682">
        <v>383577.8383</v>
      </c>
      <c r="P440" s="682">
        <v>273024.55420000001</v>
      </c>
      <c r="Q440" s="682">
        <v>477792.97</v>
      </c>
      <c r="R440" s="682">
        <v>307244.20199999999</v>
      </c>
      <c r="S440" s="682">
        <v>537677.35349999997</v>
      </c>
      <c r="T440" s="682">
        <v>340950.05530000001</v>
      </c>
      <c r="U440" s="682">
        <v>596662.59680000006</v>
      </c>
    </row>
    <row r="441" spans="1:21">
      <c r="A441" t="s">
        <v>1176</v>
      </c>
      <c r="B441">
        <v>4</v>
      </c>
      <c r="C441" t="s">
        <v>251</v>
      </c>
      <c r="D441" t="s">
        <v>252</v>
      </c>
      <c r="E441" t="s">
        <v>263</v>
      </c>
      <c r="F441" t="s">
        <v>1177</v>
      </c>
      <c r="G441" t="s">
        <v>101</v>
      </c>
      <c r="H441" s="682">
        <v>106624.55620000001</v>
      </c>
      <c r="I441" s="682">
        <v>170599.29240000001</v>
      </c>
      <c r="J441" s="682">
        <v>149274.37849999999</v>
      </c>
      <c r="K441" s="682">
        <v>238839.00930000001</v>
      </c>
      <c r="L441" s="682">
        <v>191924.20110000001</v>
      </c>
      <c r="M441" s="682">
        <v>307078.72619999998</v>
      </c>
      <c r="N441" s="682">
        <v>255898.93470000001</v>
      </c>
      <c r="O441" s="682">
        <v>409438.30160000001</v>
      </c>
      <c r="P441" s="682">
        <v>319873.66840000002</v>
      </c>
      <c r="Q441" s="682">
        <v>511797.87709999998</v>
      </c>
      <c r="R441" s="682">
        <v>362523.49089999998</v>
      </c>
      <c r="S441" s="682">
        <v>580037.59400000004</v>
      </c>
      <c r="T441" s="682">
        <v>405173.31329999998</v>
      </c>
      <c r="U441" s="682">
        <v>648277.31090000004</v>
      </c>
    </row>
    <row r="442" spans="1:21">
      <c r="A442" t="s">
        <v>1176</v>
      </c>
      <c r="B442">
        <v>4</v>
      </c>
      <c r="C442" t="s">
        <v>251</v>
      </c>
      <c r="D442" t="s">
        <v>252</v>
      </c>
      <c r="E442" t="s">
        <v>264</v>
      </c>
      <c r="F442" t="s">
        <v>1174</v>
      </c>
      <c r="G442" t="s">
        <v>84</v>
      </c>
      <c r="H442" s="682">
        <v>121266.2116</v>
      </c>
      <c r="I442" s="682">
        <v>212215.8702</v>
      </c>
      <c r="J442" s="682">
        <v>157480.15710000001</v>
      </c>
      <c r="K442" s="682">
        <v>275590.27490000002</v>
      </c>
      <c r="L442" s="682">
        <v>188252.35250000001</v>
      </c>
      <c r="M442" s="682">
        <v>329441.61670000001</v>
      </c>
      <c r="N442" s="682">
        <v>224571.13260000001</v>
      </c>
      <c r="O442" s="682">
        <v>392999.48200000002</v>
      </c>
      <c r="P442" s="682">
        <v>265027.91019999998</v>
      </c>
      <c r="Q442" s="682">
        <v>463798.84289999999</v>
      </c>
      <c r="R442" s="682">
        <v>290769.00780000002</v>
      </c>
      <c r="S442" s="682">
        <v>508845.76380000002</v>
      </c>
      <c r="T442" s="682">
        <v>315019.34039999999</v>
      </c>
      <c r="U442" s="682">
        <v>551283.84569999995</v>
      </c>
    </row>
    <row r="443" spans="1:21">
      <c r="A443" t="s">
        <v>1176</v>
      </c>
      <c r="B443">
        <v>4</v>
      </c>
      <c r="C443" t="s">
        <v>251</v>
      </c>
      <c r="D443" t="s">
        <v>252</v>
      </c>
      <c r="E443" t="s">
        <v>264</v>
      </c>
      <c r="F443" t="s">
        <v>1175</v>
      </c>
      <c r="G443" t="s">
        <v>103</v>
      </c>
      <c r="H443" s="682">
        <v>101376.9964</v>
      </c>
      <c r="I443" s="682">
        <v>177409.74359999999</v>
      </c>
      <c r="J443" s="682">
        <v>134972.61369999999</v>
      </c>
      <c r="K443" s="682">
        <v>236202.07399999999</v>
      </c>
      <c r="L443" s="682">
        <v>166180.58470000001</v>
      </c>
      <c r="M443" s="682">
        <v>290816.0232</v>
      </c>
      <c r="N443" s="682">
        <v>208875.41339999999</v>
      </c>
      <c r="O443" s="682">
        <v>365531.97340000002</v>
      </c>
      <c r="P443" s="682">
        <v>252537.90820000001</v>
      </c>
      <c r="Q443" s="682">
        <v>441941.3394</v>
      </c>
      <c r="R443" s="682">
        <v>278828.73580000002</v>
      </c>
      <c r="S443" s="682">
        <v>487950.28779999999</v>
      </c>
      <c r="T443" s="682">
        <v>303440.6238</v>
      </c>
      <c r="U443" s="682">
        <v>531021.09160000004</v>
      </c>
    </row>
    <row r="444" spans="1:21">
      <c r="A444" t="s">
        <v>1176</v>
      </c>
      <c r="B444">
        <v>4</v>
      </c>
      <c r="C444" t="s">
        <v>251</v>
      </c>
      <c r="D444" t="s">
        <v>252</v>
      </c>
      <c r="E444" t="s">
        <v>264</v>
      </c>
      <c r="F444" t="s">
        <v>1176</v>
      </c>
      <c r="G444" t="s">
        <v>104</v>
      </c>
      <c r="H444" s="682">
        <v>93358.445000000007</v>
      </c>
      <c r="I444" s="682">
        <v>163377.2787</v>
      </c>
      <c r="J444" s="682">
        <v>128903.5426</v>
      </c>
      <c r="K444" s="682">
        <v>225581.19949999999</v>
      </c>
      <c r="L444" s="682">
        <v>163425.54949999999</v>
      </c>
      <c r="M444" s="682">
        <v>285994.71179999999</v>
      </c>
      <c r="N444" s="682">
        <v>213276.58309999999</v>
      </c>
      <c r="O444" s="682">
        <v>373234.02049999998</v>
      </c>
      <c r="P444" s="682">
        <v>265636.11290000001</v>
      </c>
      <c r="Q444" s="682">
        <v>464863.19770000002</v>
      </c>
      <c r="R444" s="682">
        <v>298870.63510000001</v>
      </c>
      <c r="S444" s="682">
        <v>523023.6115</v>
      </c>
      <c r="T444" s="682">
        <v>331591.36290000001</v>
      </c>
      <c r="U444" s="682">
        <v>580284.88509999996</v>
      </c>
    </row>
    <row r="445" spans="1:21">
      <c r="A445" t="s">
        <v>1176</v>
      </c>
      <c r="B445">
        <v>4</v>
      </c>
      <c r="C445" t="s">
        <v>251</v>
      </c>
      <c r="D445" t="s">
        <v>252</v>
      </c>
      <c r="E445" t="s">
        <v>264</v>
      </c>
      <c r="F445" t="s">
        <v>1177</v>
      </c>
      <c r="G445" t="s">
        <v>101</v>
      </c>
      <c r="H445" s="682">
        <v>104546.3259</v>
      </c>
      <c r="I445" s="682">
        <v>167274.12409999999</v>
      </c>
      <c r="J445" s="682">
        <v>146364.85630000001</v>
      </c>
      <c r="K445" s="682">
        <v>234183.77359999999</v>
      </c>
      <c r="L445" s="682">
        <v>188183.38680000001</v>
      </c>
      <c r="M445" s="682">
        <v>301093.42320000002</v>
      </c>
      <c r="N445" s="682">
        <v>250911.18229999999</v>
      </c>
      <c r="O445" s="682">
        <v>401457.89760000003</v>
      </c>
      <c r="P445" s="682">
        <v>313638.9779</v>
      </c>
      <c r="Q445" s="682">
        <v>501822.37209999998</v>
      </c>
      <c r="R445" s="682">
        <v>355457.50829999999</v>
      </c>
      <c r="S445" s="682">
        <v>568732.02170000004</v>
      </c>
      <c r="T445" s="682">
        <v>397276.03869999998</v>
      </c>
      <c r="U445" s="682">
        <v>635641.67130000005</v>
      </c>
    </row>
    <row r="446" spans="1:21">
      <c r="A446" t="s">
        <v>1176</v>
      </c>
      <c r="B446">
        <v>4</v>
      </c>
      <c r="C446" t="s">
        <v>251</v>
      </c>
      <c r="D446" t="s">
        <v>252</v>
      </c>
      <c r="E446" t="s">
        <v>265</v>
      </c>
      <c r="F446" t="s">
        <v>1174</v>
      </c>
      <c r="G446" t="s">
        <v>84</v>
      </c>
      <c r="H446" s="682">
        <v>120666.1271</v>
      </c>
      <c r="I446" s="682">
        <v>211165.7225</v>
      </c>
      <c r="J446" s="682">
        <v>156719.07939999999</v>
      </c>
      <c r="K446" s="682">
        <v>274258.38880000002</v>
      </c>
      <c r="L446" s="682">
        <v>187358.43049999999</v>
      </c>
      <c r="M446" s="682">
        <v>327877.25349999999</v>
      </c>
      <c r="N446" s="682">
        <v>223526.80960000001</v>
      </c>
      <c r="O446" s="682">
        <v>391171.91680000001</v>
      </c>
      <c r="P446" s="682">
        <v>263811.04389999999</v>
      </c>
      <c r="Q446" s="682">
        <v>461669.32679999998</v>
      </c>
      <c r="R446" s="682">
        <v>289440.56969999999</v>
      </c>
      <c r="S446" s="682">
        <v>506520.99680000002</v>
      </c>
      <c r="T446" s="682">
        <v>313591.90970000002</v>
      </c>
      <c r="U446" s="682">
        <v>548785.84199999995</v>
      </c>
    </row>
    <row r="447" spans="1:21">
      <c r="A447" t="s">
        <v>1176</v>
      </c>
      <c r="B447">
        <v>4</v>
      </c>
      <c r="C447" t="s">
        <v>251</v>
      </c>
      <c r="D447" t="s">
        <v>252</v>
      </c>
      <c r="E447" t="s">
        <v>265</v>
      </c>
      <c r="F447" t="s">
        <v>1175</v>
      </c>
      <c r="G447" t="s">
        <v>103</v>
      </c>
      <c r="H447" s="682">
        <v>100776.8869</v>
      </c>
      <c r="I447" s="682">
        <v>176359.552</v>
      </c>
      <c r="J447" s="682">
        <v>134211.53589999999</v>
      </c>
      <c r="K447" s="682">
        <v>234870.18789999999</v>
      </c>
      <c r="L447" s="682">
        <v>165286.66269999999</v>
      </c>
      <c r="M447" s="682">
        <v>289251.65980000002</v>
      </c>
      <c r="N447" s="682">
        <v>207831.09039999999</v>
      </c>
      <c r="O447" s="682">
        <v>363704.40820000001</v>
      </c>
      <c r="P447" s="682">
        <v>251321.04190000001</v>
      </c>
      <c r="Q447" s="682">
        <v>439811.82329999999</v>
      </c>
      <c r="R447" s="682">
        <v>277500.2977</v>
      </c>
      <c r="S447" s="682">
        <v>485625.5208</v>
      </c>
      <c r="T447" s="682">
        <v>302013.19309999997</v>
      </c>
      <c r="U447" s="682">
        <v>528523.08790000004</v>
      </c>
    </row>
    <row r="448" spans="1:21">
      <c r="A448" t="s">
        <v>1176</v>
      </c>
      <c r="B448">
        <v>4</v>
      </c>
      <c r="C448" t="s">
        <v>251</v>
      </c>
      <c r="D448" t="s">
        <v>252</v>
      </c>
      <c r="E448" t="s">
        <v>265</v>
      </c>
      <c r="F448" t="s">
        <v>1176</v>
      </c>
      <c r="G448" t="s">
        <v>104</v>
      </c>
      <c r="H448" s="682">
        <v>92742.742499999993</v>
      </c>
      <c r="I448" s="682">
        <v>162299.79930000001</v>
      </c>
      <c r="J448" s="682">
        <v>128041.55899999999</v>
      </c>
      <c r="K448" s="682">
        <v>224072.72829999999</v>
      </c>
      <c r="L448" s="682">
        <v>162317.285</v>
      </c>
      <c r="M448" s="682">
        <v>284055.2488</v>
      </c>
      <c r="N448" s="682">
        <v>211798.8971</v>
      </c>
      <c r="O448" s="682">
        <v>370648.0699</v>
      </c>
      <c r="P448" s="682">
        <v>263789.00530000002</v>
      </c>
      <c r="Q448" s="682">
        <v>461630.75949999999</v>
      </c>
      <c r="R448" s="682">
        <v>296777.24650000001</v>
      </c>
      <c r="S448" s="682">
        <v>519360.18150000001</v>
      </c>
      <c r="T448" s="682">
        <v>329251.69339999999</v>
      </c>
      <c r="U448" s="682">
        <v>576190.46329999994</v>
      </c>
    </row>
    <row r="449" spans="1:21">
      <c r="A449" t="s">
        <v>1176</v>
      </c>
      <c r="B449">
        <v>4</v>
      </c>
      <c r="C449" t="s">
        <v>251</v>
      </c>
      <c r="D449" t="s">
        <v>252</v>
      </c>
      <c r="E449" t="s">
        <v>265</v>
      </c>
      <c r="F449" t="s">
        <v>1177</v>
      </c>
      <c r="G449" t="s">
        <v>101</v>
      </c>
      <c r="H449" s="682">
        <v>104026.7692</v>
      </c>
      <c r="I449" s="682">
        <v>166442.83319999999</v>
      </c>
      <c r="J449" s="682">
        <v>145637.47690000001</v>
      </c>
      <c r="K449" s="682">
        <v>233019.96650000001</v>
      </c>
      <c r="L449" s="682">
        <v>187248.18460000001</v>
      </c>
      <c r="M449" s="682">
        <v>299597.09970000002</v>
      </c>
      <c r="N449" s="682">
        <v>249664.24600000001</v>
      </c>
      <c r="O449" s="682">
        <v>399462.79969999997</v>
      </c>
      <c r="P449" s="682">
        <v>312080.3076</v>
      </c>
      <c r="Q449" s="682">
        <v>499328.49959999998</v>
      </c>
      <c r="R449" s="682">
        <v>353691.01520000002</v>
      </c>
      <c r="S449" s="682">
        <v>565905.63289999997</v>
      </c>
      <c r="T449" s="682">
        <v>395301.72289999999</v>
      </c>
      <c r="U449" s="682">
        <v>632482.76619999995</v>
      </c>
    </row>
    <row r="450" spans="1:21">
      <c r="A450" t="s">
        <v>1176</v>
      </c>
      <c r="B450">
        <v>4</v>
      </c>
      <c r="C450" t="s">
        <v>251</v>
      </c>
      <c r="D450" t="s">
        <v>252</v>
      </c>
      <c r="E450" t="s">
        <v>266</v>
      </c>
      <c r="F450" t="s">
        <v>1174</v>
      </c>
      <c r="G450" t="s">
        <v>84</v>
      </c>
      <c r="H450" s="682">
        <v>118865.8703</v>
      </c>
      <c r="I450" s="682">
        <v>208015.27299999999</v>
      </c>
      <c r="J450" s="682">
        <v>154435.84150000001</v>
      </c>
      <c r="K450" s="682">
        <v>270262.72259999998</v>
      </c>
      <c r="L450" s="682">
        <v>184676.65960000001</v>
      </c>
      <c r="M450" s="682">
        <v>323184.15419999999</v>
      </c>
      <c r="N450" s="682">
        <v>220393.83439999999</v>
      </c>
      <c r="O450" s="682">
        <v>385689.21010000003</v>
      </c>
      <c r="P450" s="682">
        <v>260160.4376</v>
      </c>
      <c r="Q450" s="682">
        <v>455280.76579999999</v>
      </c>
      <c r="R450" s="682">
        <v>285455.24709999998</v>
      </c>
      <c r="S450" s="682">
        <v>499546.68229999999</v>
      </c>
      <c r="T450" s="682">
        <v>309309.60930000001</v>
      </c>
      <c r="U450" s="682">
        <v>541291.81629999995</v>
      </c>
    </row>
    <row r="451" spans="1:21">
      <c r="A451" t="s">
        <v>1176</v>
      </c>
      <c r="B451">
        <v>4</v>
      </c>
      <c r="C451" t="s">
        <v>251</v>
      </c>
      <c r="D451" t="s">
        <v>252</v>
      </c>
      <c r="E451" t="s">
        <v>266</v>
      </c>
      <c r="F451" t="s">
        <v>1175</v>
      </c>
      <c r="G451" t="s">
        <v>103</v>
      </c>
      <c r="H451" s="682">
        <v>98976.554999999993</v>
      </c>
      <c r="I451" s="682">
        <v>173208.97140000001</v>
      </c>
      <c r="J451" s="682">
        <v>131928.29810000001</v>
      </c>
      <c r="K451" s="682">
        <v>230874.52170000001</v>
      </c>
      <c r="L451" s="682">
        <v>162604.89180000001</v>
      </c>
      <c r="M451" s="682">
        <v>284558.56050000002</v>
      </c>
      <c r="N451" s="682">
        <v>204698.1152</v>
      </c>
      <c r="O451" s="682">
        <v>358221.70150000002</v>
      </c>
      <c r="P451" s="682">
        <v>247670.4356</v>
      </c>
      <c r="Q451" s="682">
        <v>433423.2623</v>
      </c>
      <c r="R451" s="682">
        <v>273514.97509999998</v>
      </c>
      <c r="S451" s="682">
        <v>478651.20630000002</v>
      </c>
      <c r="T451" s="682">
        <v>297730.89270000003</v>
      </c>
      <c r="U451" s="682">
        <v>521029.06219999999</v>
      </c>
    </row>
    <row r="452" spans="1:21">
      <c r="A452" t="s">
        <v>1176</v>
      </c>
      <c r="B452">
        <v>4</v>
      </c>
      <c r="C452" t="s">
        <v>251</v>
      </c>
      <c r="D452" t="s">
        <v>252</v>
      </c>
      <c r="E452" t="s">
        <v>266</v>
      </c>
      <c r="F452" t="s">
        <v>1176</v>
      </c>
      <c r="G452" t="s">
        <v>104</v>
      </c>
      <c r="H452" s="682">
        <v>90895.631299999994</v>
      </c>
      <c r="I452" s="682">
        <v>159067.35459999999</v>
      </c>
      <c r="J452" s="682">
        <v>125455.6033</v>
      </c>
      <c r="K452" s="682">
        <v>219547.3058</v>
      </c>
      <c r="L452" s="682">
        <v>158992.48480000001</v>
      </c>
      <c r="M452" s="682">
        <v>278236.84830000001</v>
      </c>
      <c r="N452" s="682">
        <v>207365.83009999999</v>
      </c>
      <c r="O452" s="682">
        <v>362890.20270000002</v>
      </c>
      <c r="P452" s="682">
        <v>258247.6716</v>
      </c>
      <c r="Q452" s="682">
        <v>451933.42540000001</v>
      </c>
      <c r="R452" s="682">
        <v>290497.06839999999</v>
      </c>
      <c r="S452" s="682">
        <v>508369.86959999998</v>
      </c>
      <c r="T452" s="682">
        <v>322232.67060000001</v>
      </c>
      <c r="U452" s="682">
        <v>563907.17350000003</v>
      </c>
    </row>
    <row r="453" spans="1:21">
      <c r="A453" t="s">
        <v>1176</v>
      </c>
      <c r="B453">
        <v>4</v>
      </c>
      <c r="C453" t="s">
        <v>251</v>
      </c>
      <c r="D453" t="s">
        <v>252</v>
      </c>
      <c r="E453" t="s">
        <v>266</v>
      </c>
      <c r="F453" t="s">
        <v>1177</v>
      </c>
      <c r="G453" t="s">
        <v>101</v>
      </c>
      <c r="H453" s="682">
        <v>102468.0958</v>
      </c>
      <c r="I453" s="682">
        <v>163948.95569999999</v>
      </c>
      <c r="J453" s="682">
        <v>143455.33410000001</v>
      </c>
      <c r="K453" s="682">
        <v>229528.538</v>
      </c>
      <c r="L453" s="682">
        <v>184442.57250000001</v>
      </c>
      <c r="M453" s="682">
        <v>295108.1202</v>
      </c>
      <c r="N453" s="682">
        <v>245923.42989999999</v>
      </c>
      <c r="O453" s="682">
        <v>393477.49369999999</v>
      </c>
      <c r="P453" s="682">
        <v>307404.28739999997</v>
      </c>
      <c r="Q453" s="682">
        <v>491846.86719999998</v>
      </c>
      <c r="R453" s="682">
        <v>348391.5257</v>
      </c>
      <c r="S453" s="682">
        <v>557426.44940000004</v>
      </c>
      <c r="T453" s="682">
        <v>389378.76400000002</v>
      </c>
      <c r="U453" s="682">
        <v>623006.03170000005</v>
      </c>
    </row>
    <row r="454" spans="1:21">
      <c r="A454" t="s">
        <v>1176</v>
      </c>
      <c r="B454">
        <v>4</v>
      </c>
      <c r="C454" t="s">
        <v>251</v>
      </c>
      <c r="D454" t="s">
        <v>252</v>
      </c>
      <c r="E454" t="s">
        <v>267</v>
      </c>
      <c r="F454" t="s">
        <v>1174</v>
      </c>
      <c r="G454" t="s">
        <v>84</v>
      </c>
      <c r="H454" s="682">
        <v>121349.5377</v>
      </c>
      <c r="I454" s="682">
        <v>212361.69099999999</v>
      </c>
      <c r="J454" s="682">
        <v>157657.99720000001</v>
      </c>
      <c r="K454" s="682">
        <v>275901.495</v>
      </c>
      <c r="L454" s="682">
        <v>188525.6349</v>
      </c>
      <c r="M454" s="682">
        <v>329919.86109999998</v>
      </c>
      <c r="N454" s="682">
        <v>224981.48430000001</v>
      </c>
      <c r="O454" s="682">
        <v>393717.59749999997</v>
      </c>
      <c r="P454" s="682">
        <v>265571.80670000002</v>
      </c>
      <c r="Q454" s="682">
        <v>464750.6618</v>
      </c>
      <c r="R454" s="682">
        <v>291391.03289999999</v>
      </c>
      <c r="S454" s="682">
        <v>509934.3076</v>
      </c>
      <c r="T454" s="682">
        <v>315738.36139999999</v>
      </c>
      <c r="U454" s="682">
        <v>552542.13230000006</v>
      </c>
    </row>
    <row r="455" spans="1:21">
      <c r="A455" t="s">
        <v>1176</v>
      </c>
      <c r="B455">
        <v>4</v>
      </c>
      <c r="C455" t="s">
        <v>251</v>
      </c>
      <c r="D455" t="s">
        <v>252</v>
      </c>
      <c r="E455" t="s">
        <v>267</v>
      </c>
      <c r="F455" t="s">
        <v>1175</v>
      </c>
      <c r="G455" t="s">
        <v>103</v>
      </c>
      <c r="H455" s="682">
        <v>101070.2427</v>
      </c>
      <c r="I455" s="682">
        <v>176872.9247</v>
      </c>
      <c r="J455" s="682">
        <v>134709.12969999999</v>
      </c>
      <c r="K455" s="682">
        <v>235740.97709999999</v>
      </c>
      <c r="L455" s="682">
        <v>166021.08780000001</v>
      </c>
      <c r="M455" s="682">
        <v>290536.90350000001</v>
      </c>
      <c r="N455" s="682">
        <v>208978.0062</v>
      </c>
      <c r="O455" s="682">
        <v>365711.51079999999</v>
      </c>
      <c r="P455" s="682">
        <v>252836.90289999999</v>
      </c>
      <c r="Q455" s="682">
        <v>442464.58010000002</v>
      </c>
      <c r="R455" s="682">
        <v>279216.63819999999</v>
      </c>
      <c r="S455" s="682">
        <v>488629.11680000002</v>
      </c>
      <c r="T455" s="682">
        <v>303932.61129999999</v>
      </c>
      <c r="U455" s="682">
        <v>531882.06960000005</v>
      </c>
    </row>
    <row r="456" spans="1:21">
      <c r="A456" t="s">
        <v>1176</v>
      </c>
      <c r="B456">
        <v>4</v>
      </c>
      <c r="C456" t="s">
        <v>251</v>
      </c>
      <c r="D456" t="s">
        <v>252</v>
      </c>
      <c r="E456" t="s">
        <v>267</v>
      </c>
      <c r="F456" t="s">
        <v>1176</v>
      </c>
      <c r="G456" t="s">
        <v>104</v>
      </c>
      <c r="H456" s="682">
        <v>92834.844200000007</v>
      </c>
      <c r="I456" s="682">
        <v>162460.97750000001</v>
      </c>
      <c r="J456" s="682">
        <v>128135.24129999999</v>
      </c>
      <c r="K456" s="682">
        <v>224236.6721</v>
      </c>
      <c r="L456" s="682">
        <v>162392.48699999999</v>
      </c>
      <c r="M456" s="682">
        <v>284186.85220000002</v>
      </c>
      <c r="N456" s="682">
        <v>211808.49679999999</v>
      </c>
      <c r="O456" s="682">
        <v>370664.86940000003</v>
      </c>
      <c r="P456" s="682">
        <v>263782.18910000002</v>
      </c>
      <c r="Q456" s="682">
        <v>461618.8309</v>
      </c>
      <c r="R456" s="682">
        <v>296726.70520000003</v>
      </c>
      <c r="S456" s="682">
        <v>519271.73420000001</v>
      </c>
      <c r="T456" s="682">
        <v>329147.35269999999</v>
      </c>
      <c r="U456" s="682">
        <v>576007.86710000003</v>
      </c>
    </row>
    <row r="457" spans="1:21">
      <c r="A457" t="s">
        <v>1176</v>
      </c>
      <c r="B457">
        <v>4</v>
      </c>
      <c r="C457" t="s">
        <v>251</v>
      </c>
      <c r="D457" t="s">
        <v>252</v>
      </c>
      <c r="E457" t="s">
        <v>267</v>
      </c>
      <c r="F457" t="s">
        <v>1177</v>
      </c>
      <c r="G457" t="s">
        <v>101</v>
      </c>
      <c r="H457" s="682">
        <v>104609.7114</v>
      </c>
      <c r="I457" s="682">
        <v>167375.54070000001</v>
      </c>
      <c r="J457" s="682">
        <v>146453.59589999999</v>
      </c>
      <c r="K457" s="682">
        <v>234325.75700000001</v>
      </c>
      <c r="L457" s="682">
        <v>188297.48050000001</v>
      </c>
      <c r="M457" s="682">
        <v>301275.97330000001</v>
      </c>
      <c r="N457" s="682">
        <v>251063.30729999999</v>
      </c>
      <c r="O457" s="682">
        <v>401701.2977</v>
      </c>
      <c r="P457" s="682">
        <v>313829.13419999997</v>
      </c>
      <c r="Q457" s="682">
        <v>502126.62219999998</v>
      </c>
      <c r="R457" s="682">
        <v>355673.01870000002</v>
      </c>
      <c r="S457" s="682">
        <v>569076.83849999995</v>
      </c>
      <c r="T457" s="682">
        <v>397516.90330000001</v>
      </c>
      <c r="U457" s="682">
        <v>636027.05480000004</v>
      </c>
    </row>
    <row r="458" spans="1:21">
      <c r="A458" t="s">
        <v>1176</v>
      </c>
      <c r="B458">
        <v>4</v>
      </c>
      <c r="C458" t="s">
        <v>268</v>
      </c>
      <c r="D458" t="s">
        <v>269</v>
      </c>
      <c r="E458" t="s">
        <v>270</v>
      </c>
      <c r="F458" t="s">
        <v>1174</v>
      </c>
      <c r="G458" t="s">
        <v>84</v>
      </c>
      <c r="H458" s="682">
        <v>128467.2283</v>
      </c>
      <c r="I458" s="682">
        <v>224817.64939999999</v>
      </c>
      <c r="J458" s="682">
        <v>166613.0949</v>
      </c>
      <c r="K458" s="682">
        <v>291572.91609999997</v>
      </c>
      <c r="L458" s="682">
        <v>198979.42060000001</v>
      </c>
      <c r="M458" s="682">
        <v>348213.98590000003</v>
      </c>
      <c r="N458" s="682">
        <v>237103.01490000001</v>
      </c>
      <c r="O458" s="682">
        <v>414930.27590000001</v>
      </c>
      <c r="P458" s="682">
        <v>279630.31349999999</v>
      </c>
      <c r="Q458" s="682">
        <v>489353.04859999998</v>
      </c>
      <c r="R458" s="682">
        <v>306710.2745</v>
      </c>
      <c r="S458" s="682">
        <v>536742.98049999995</v>
      </c>
      <c r="T458" s="682">
        <v>332148.51659999997</v>
      </c>
      <c r="U458" s="682">
        <v>581259.90390000003</v>
      </c>
    </row>
    <row r="459" spans="1:21">
      <c r="A459" t="s">
        <v>1176</v>
      </c>
      <c r="B459">
        <v>4</v>
      </c>
      <c r="C459" t="s">
        <v>268</v>
      </c>
      <c r="D459" t="s">
        <v>269</v>
      </c>
      <c r="E459" t="s">
        <v>270</v>
      </c>
      <c r="F459" t="s">
        <v>1175</v>
      </c>
      <c r="G459" t="s">
        <v>103</v>
      </c>
      <c r="H459" s="682">
        <v>108578.31299999999</v>
      </c>
      <c r="I459" s="682">
        <v>190012.0478</v>
      </c>
      <c r="J459" s="682">
        <v>144105.5515</v>
      </c>
      <c r="K459" s="682">
        <v>252184.71520000001</v>
      </c>
      <c r="L459" s="682">
        <v>176907.65280000001</v>
      </c>
      <c r="M459" s="682">
        <v>309588.39230000001</v>
      </c>
      <c r="N459" s="682">
        <v>221407.29560000001</v>
      </c>
      <c r="O459" s="682">
        <v>387462.76730000001</v>
      </c>
      <c r="P459" s="682">
        <v>267140.31150000001</v>
      </c>
      <c r="Q459" s="682">
        <v>467495.54509999999</v>
      </c>
      <c r="R459" s="682">
        <v>294770.0025</v>
      </c>
      <c r="S459" s="682">
        <v>515847.50449999998</v>
      </c>
      <c r="T459" s="682">
        <v>320569.79989999998</v>
      </c>
      <c r="U459" s="682">
        <v>560997.14969999995</v>
      </c>
    </row>
    <row r="460" spans="1:21">
      <c r="A460" t="s">
        <v>1176</v>
      </c>
      <c r="B460">
        <v>4</v>
      </c>
      <c r="C460" t="s">
        <v>268</v>
      </c>
      <c r="D460" t="s">
        <v>269</v>
      </c>
      <c r="E460" t="s">
        <v>270</v>
      </c>
      <c r="F460" t="s">
        <v>1176</v>
      </c>
      <c r="G460" t="s">
        <v>104</v>
      </c>
      <c r="H460" s="682">
        <v>100746.879</v>
      </c>
      <c r="I460" s="682">
        <v>176307.03820000001</v>
      </c>
      <c r="J460" s="682">
        <v>139247.35019999999</v>
      </c>
      <c r="K460" s="682">
        <v>243682.8628</v>
      </c>
      <c r="L460" s="682">
        <v>176724.73069999999</v>
      </c>
      <c r="M460" s="682">
        <v>309268.27879999997</v>
      </c>
      <c r="N460" s="682">
        <v>231008.8247</v>
      </c>
      <c r="O460" s="682">
        <v>404265.44329999998</v>
      </c>
      <c r="P460" s="682">
        <v>287801.41489999997</v>
      </c>
      <c r="Q460" s="682">
        <v>503652.47610000003</v>
      </c>
      <c r="R460" s="682">
        <v>323991.31069999997</v>
      </c>
      <c r="S460" s="682">
        <v>566984.79370000004</v>
      </c>
      <c r="T460" s="682">
        <v>359667.41210000002</v>
      </c>
      <c r="U460" s="682">
        <v>629417.97109999997</v>
      </c>
    </row>
    <row r="461" spans="1:21">
      <c r="A461" t="s">
        <v>1176</v>
      </c>
      <c r="B461">
        <v>4</v>
      </c>
      <c r="C461" t="s">
        <v>268</v>
      </c>
      <c r="D461" t="s">
        <v>269</v>
      </c>
      <c r="E461" t="s">
        <v>270</v>
      </c>
      <c r="F461" t="s">
        <v>1177</v>
      </c>
      <c r="G461" t="s">
        <v>101</v>
      </c>
      <c r="H461" s="682">
        <v>110781.01029999999</v>
      </c>
      <c r="I461" s="682">
        <v>177249.61910000001</v>
      </c>
      <c r="J461" s="682">
        <v>155093.41440000001</v>
      </c>
      <c r="K461" s="682">
        <v>248149.46669999999</v>
      </c>
      <c r="L461" s="682">
        <v>199405.81849999999</v>
      </c>
      <c r="M461" s="682">
        <v>319049.31439999997</v>
      </c>
      <c r="N461" s="682">
        <v>265874.42469999997</v>
      </c>
      <c r="O461" s="682">
        <v>425399.0858</v>
      </c>
      <c r="P461" s="682">
        <v>332343.03090000001</v>
      </c>
      <c r="Q461" s="682">
        <v>531748.85730000003</v>
      </c>
      <c r="R461" s="682">
        <v>376655.435</v>
      </c>
      <c r="S461" s="682">
        <v>602648.70490000001</v>
      </c>
      <c r="T461" s="682">
        <v>420967.83909999998</v>
      </c>
      <c r="U461" s="682">
        <v>673548.55260000005</v>
      </c>
    </row>
    <row r="462" spans="1:21">
      <c r="A462" t="s">
        <v>1176</v>
      </c>
      <c r="B462">
        <v>4</v>
      </c>
      <c r="C462" t="s">
        <v>268</v>
      </c>
      <c r="D462" t="s">
        <v>269</v>
      </c>
      <c r="E462" t="s">
        <v>271</v>
      </c>
      <c r="F462" t="s">
        <v>1174</v>
      </c>
      <c r="G462" t="s">
        <v>84</v>
      </c>
      <c r="H462" s="682">
        <v>126708.63800000001</v>
      </c>
      <c r="I462" s="682">
        <v>221740.11660000001</v>
      </c>
      <c r="J462" s="682">
        <v>164418.78159999999</v>
      </c>
      <c r="K462" s="682">
        <v>287732.86780000001</v>
      </c>
      <c r="L462" s="682">
        <v>196434.29610000001</v>
      </c>
      <c r="M462" s="682">
        <v>343760.01809999999</v>
      </c>
      <c r="N462" s="682">
        <v>234175.22169999999</v>
      </c>
      <c r="O462" s="682">
        <v>409806.63799999998</v>
      </c>
      <c r="P462" s="682">
        <v>276251.66279999999</v>
      </c>
      <c r="Q462" s="682">
        <v>483440.40980000002</v>
      </c>
      <c r="R462" s="682">
        <v>303035.97240000003</v>
      </c>
      <c r="S462" s="682">
        <v>530312.95160000003</v>
      </c>
      <c r="T462" s="682">
        <v>328225.73509999999</v>
      </c>
      <c r="U462" s="682">
        <v>574395.03639999998</v>
      </c>
    </row>
    <row r="463" spans="1:21">
      <c r="A463" t="s">
        <v>1176</v>
      </c>
      <c r="B463">
        <v>4</v>
      </c>
      <c r="C463" t="s">
        <v>268</v>
      </c>
      <c r="D463" t="s">
        <v>269</v>
      </c>
      <c r="E463" t="s">
        <v>271</v>
      </c>
      <c r="F463" t="s">
        <v>1175</v>
      </c>
      <c r="G463" t="s">
        <v>103</v>
      </c>
      <c r="H463" s="682">
        <v>106624.6079</v>
      </c>
      <c r="I463" s="682">
        <v>186593.06390000001</v>
      </c>
      <c r="J463" s="682">
        <v>141690.57620000001</v>
      </c>
      <c r="K463" s="682">
        <v>247958.50839999999</v>
      </c>
      <c r="L463" s="682">
        <v>174146.13860000001</v>
      </c>
      <c r="M463" s="682">
        <v>304755.7426</v>
      </c>
      <c r="N463" s="682">
        <v>218325.62299999999</v>
      </c>
      <c r="O463" s="682">
        <v>382069.84029999998</v>
      </c>
      <c r="P463" s="682">
        <v>263639.20990000002</v>
      </c>
      <c r="Q463" s="682">
        <v>461368.61729999998</v>
      </c>
      <c r="R463" s="682">
        <v>290978.63900000002</v>
      </c>
      <c r="S463" s="682">
        <v>509212.61820000003</v>
      </c>
      <c r="T463" s="682">
        <v>316533.50170000002</v>
      </c>
      <c r="U463" s="682">
        <v>553933.62800000003</v>
      </c>
    </row>
    <row r="464" spans="1:21">
      <c r="A464" t="s">
        <v>1176</v>
      </c>
      <c r="B464">
        <v>4</v>
      </c>
      <c r="C464" t="s">
        <v>268</v>
      </c>
      <c r="D464" t="s">
        <v>269</v>
      </c>
      <c r="E464" t="s">
        <v>271</v>
      </c>
      <c r="F464" t="s">
        <v>1176</v>
      </c>
      <c r="G464" t="s">
        <v>104</v>
      </c>
      <c r="H464" s="682">
        <v>98637.971000000005</v>
      </c>
      <c r="I464" s="682">
        <v>172616.44930000001</v>
      </c>
      <c r="J464" s="682">
        <v>136277.24890000001</v>
      </c>
      <c r="K464" s="682">
        <v>238485.18549999999</v>
      </c>
      <c r="L464" s="682">
        <v>172883.40580000001</v>
      </c>
      <c r="M464" s="682">
        <v>302545.96010000003</v>
      </c>
      <c r="N464" s="682">
        <v>225841.72330000001</v>
      </c>
      <c r="O464" s="682">
        <v>395223.0159</v>
      </c>
      <c r="P464" s="682">
        <v>281333.13020000001</v>
      </c>
      <c r="Q464" s="682">
        <v>492332.9779</v>
      </c>
      <c r="R464" s="682">
        <v>316639.18</v>
      </c>
      <c r="S464" s="682">
        <v>554118.56499999994</v>
      </c>
      <c r="T464" s="682">
        <v>351426.3982</v>
      </c>
      <c r="U464" s="682">
        <v>614996.19680000003</v>
      </c>
    </row>
    <row r="465" spans="1:21">
      <c r="A465" t="s">
        <v>1176</v>
      </c>
      <c r="B465">
        <v>4</v>
      </c>
      <c r="C465" t="s">
        <v>268</v>
      </c>
      <c r="D465" t="s">
        <v>269</v>
      </c>
      <c r="E465" t="s">
        <v>271</v>
      </c>
      <c r="F465" t="s">
        <v>1177</v>
      </c>
      <c r="G465" t="s">
        <v>101</v>
      </c>
      <c r="H465" s="682">
        <v>109254.0327</v>
      </c>
      <c r="I465" s="682">
        <v>174806.45499999999</v>
      </c>
      <c r="J465" s="682">
        <v>152955.6458</v>
      </c>
      <c r="K465" s="682">
        <v>244729.03690000001</v>
      </c>
      <c r="L465" s="682">
        <v>196657.25889999999</v>
      </c>
      <c r="M465" s="682">
        <v>314651.6188</v>
      </c>
      <c r="N465" s="682">
        <v>262209.67849999998</v>
      </c>
      <c r="O465" s="682">
        <v>419535.49170000001</v>
      </c>
      <c r="P465" s="682">
        <v>327762.0981</v>
      </c>
      <c r="Q465" s="682">
        <v>524419.36470000003</v>
      </c>
      <c r="R465" s="682">
        <v>371463.71110000001</v>
      </c>
      <c r="S465" s="682">
        <v>594341.94669999997</v>
      </c>
      <c r="T465" s="682">
        <v>415165.32419999997</v>
      </c>
      <c r="U465" s="682">
        <v>664264.52870000002</v>
      </c>
    </row>
    <row r="466" spans="1:21">
      <c r="A466" t="s">
        <v>1176</v>
      </c>
      <c r="B466">
        <v>4</v>
      </c>
      <c r="C466" t="s">
        <v>268</v>
      </c>
      <c r="D466" t="s">
        <v>269</v>
      </c>
      <c r="E466" t="s">
        <v>272</v>
      </c>
      <c r="F466" t="s">
        <v>1174</v>
      </c>
      <c r="G466" t="s">
        <v>84</v>
      </c>
      <c r="H466" s="682">
        <v>115490.48020000001</v>
      </c>
      <c r="I466" s="682">
        <v>202108.34039999999</v>
      </c>
      <c r="J466" s="682">
        <v>149830.17189999999</v>
      </c>
      <c r="K466" s="682">
        <v>262202.80080000003</v>
      </c>
      <c r="L466" s="682">
        <v>178977.27830000001</v>
      </c>
      <c r="M466" s="682">
        <v>313210.23690000002</v>
      </c>
      <c r="N466" s="682">
        <v>213325.63570000001</v>
      </c>
      <c r="O466" s="682">
        <v>373319.86239999998</v>
      </c>
      <c r="P466" s="682">
        <v>251628.5698</v>
      </c>
      <c r="Q466" s="682">
        <v>440349.99729999999</v>
      </c>
      <c r="R466" s="682">
        <v>276013.9412</v>
      </c>
      <c r="S466" s="682">
        <v>483024.39720000001</v>
      </c>
      <c r="T466" s="682">
        <v>298936.85979999998</v>
      </c>
      <c r="U466" s="682">
        <v>523139.50459999999</v>
      </c>
    </row>
    <row r="467" spans="1:21">
      <c r="A467" t="s">
        <v>1176</v>
      </c>
      <c r="B467">
        <v>4</v>
      </c>
      <c r="C467" t="s">
        <v>268</v>
      </c>
      <c r="D467" t="s">
        <v>269</v>
      </c>
      <c r="E467" t="s">
        <v>272</v>
      </c>
      <c r="F467" t="s">
        <v>1175</v>
      </c>
      <c r="G467" t="s">
        <v>103</v>
      </c>
      <c r="H467" s="682">
        <v>97356.400500000003</v>
      </c>
      <c r="I467" s="682">
        <v>170373.70069999999</v>
      </c>
      <c r="J467" s="682">
        <v>129308.5877</v>
      </c>
      <c r="K467" s="682">
        <v>226290.02840000001</v>
      </c>
      <c r="L467" s="682">
        <v>158853.01879999999</v>
      </c>
      <c r="M467" s="682">
        <v>277992.783</v>
      </c>
      <c r="N467" s="682">
        <v>199014.83240000001</v>
      </c>
      <c r="O467" s="682">
        <v>348275.95689999999</v>
      </c>
      <c r="P467" s="682">
        <v>240240.62650000001</v>
      </c>
      <c r="Q467" s="682">
        <v>420421.09649999999</v>
      </c>
      <c r="R467" s="682">
        <v>265127.22240000003</v>
      </c>
      <c r="S467" s="682">
        <v>463972.63929999998</v>
      </c>
      <c r="T467" s="682">
        <v>288379.79430000001</v>
      </c>
      <c r="U467" s="682">
        <v>504664.64</v>
      </c>
    </row>
    <row r="468" spans="1:21">
      <c r="A468" t="s">
        <v>1176</v>
      </c>
      <c r="B468">
        <v>4</v>
      </c>
      <c r="C468" t="s">
        <v>268</v>
      </c>
      <c r="D468" t="s">
        <v>269</v>
      </c>
      <c r="E468" t="s">
        <v>272</v>
      </c>
      <c r="F468" t="s">
        <v>1176</v>
      </c>
      <c r="G468" t="s">
        <v>104</v>
      </c>
      <c r="H468" s="682">
        <v>90173.323399999994</v>
      </c>
      <c r="I468" s="682">
        <v>157803.31589999999</v>
      </c>
      <c r="J468" s="682">
        <v>124603.04399999999</v>
      </c>
      <c r="K468" s="682">
        <v>218055.32709999999</v>
      </c>
      <c r="L468" s="682">
        <v>158099.94680000001</v>
      </c>
      <c r="M468" s="682">
        <v>276674.9069</v>
      </c>
      <c r="N468" s="682">
        <v>206583.79259999999</v>
      </c>
      <c r="O468" s="682">
        <v>361521.63699999999</v>
      </c>
      <c r="P468" s="682">
        <v>257354.79670000001</v>
      </c>
      <c r="Q468" s="682">
        <v>450370.89429999999</v>
      </c>
      <c r="R468" s="682">
        <v>289677.8162</v>
      </c>
      <c r="S468" s="682">
        <v>506936.17839999998</v>
      </c>
      <c r="T468" s="682">
        <v>321532.3762</v>
      </c>
      <c r="U468" s="682">
        <v>562681.65830000001</v>
      </c>
    </row>
    <row r="469" spans="1:21">
      <c r="A469" t="s">
        <v>1176</v>
      </c>
      <c r="B469">
        <v>4</v>
      </c>
      <c r="C469" t="s">
        <v>268</v>
      </c>
      <c r="D469" t="s">
        <v>269</v>
      </c>
      <c r="E469" t="s">
        <v>272</v>
      </c>
      <c r="F469" t="s">
        <v>1177</v>
      </c>
      <c r="G469" t="s">
        <v>101</v>
      </c>
      <c r="H469" s="682">
        <v>99585.077300000004</v>
      </c>
      <c r="I469" s="682">
        <v>159336.12609999999</v>
      </c>
      <c r="J469" s="682">
        <v>139419.10819999999</v>
      </c>
      <c r="K469" s="682">
        <v>223070.5765</v>
      </c>
      <c r="L469" s="682">
        <v>179253.13920000001</v>
      </c>
      <c r="M469" s="682">
        <v>286805.0269</v>
      </c>
      <c r="N469" s="682">
        <v>239004.18549999999</v>
      </c>
      <c r="O469" s="682">
        <v>382406.70250000001</v>
      </c>
      <c r="P469" s="682">
        <v>298755.23190000001</v>
      </c>
      <c r="Q469" s="682">
        <v>478008.37829999998</v>
      </c>
      <c r="R469" s="682">
        <v>338589.26289999997</v>
      </c>
      <c r="S469" s="682">
        <v>541742.82860000001</v>
      </c>
      <c r="T469" s="682">
        <v>378423.29379999998</v>
      </c>
      <c r="U469" s="682">
        <v>605477.27910000004</v>
      </c>
    </row>
    <row r="470" spans="1:21">
      <c r="A470" t="s">
        <v>1176</v>
      </c>
      <c r="B470">
        <v>4</v>
      </c>
      <c r="C470" t="s">
        <v>268</v>
      </c>
      <c r="D470" t="s">
        <v>269</v>
      </c>
      <c r="E470" t="s">
        <v>273</v>
      </c>
      <c r="F470" t="s">
        <v>1174</v>
      </c>
      <c r="G470" t="s">
        <v>84</v>
      </c>
      <c r="H470" s="682">
        <v>124266.6372</v>
      </c>
      <c r="I470" s="682">
        <v>217466.6152</v>
      </c>
      <c r="J470" s="682">
        <v>161285.55050000001</v>
      </c>
      <c r="K470" s="682">
        <v>282249.71340000001</v>
      </c>
      <c r="L470" s="682">
        <v>192721.96720000001</v>
      </c>
      <c r="M470" s="682">
        <v>337263.44260000001</v>
      </c>
      <c r="N470" s="682">
        <v>229792.75390000001</v>
      </c>
      <c r="O470" s="682">
        <v>402137.31920000003</v>
      </c>
      <c r="P470" s="682">
        <v>271112.24910000002</v>
      </c>
      <c r="Q470" s="682">
        <v>474446.43599999999</v>
      </c>
      <c r="R470" s="682">
        <v>297411.20699999999</v>
      </c>
      <c r="S470" s="682">
        <v>520469.61219999997</v>
      </c>
      <c r="T470" s="682">
        <v>322156.50209999998</v>
      </c>
      <c r="U470" s="682">
        <v>563773.87860000005</v>
      </c>
    </row>
    <row r="471" spans="1:21">
      <c r="A471" t="s">
        <v>1176</v>
      </c>
      <c r="B471">
        <v>4</v>
      </c>
      <c r="C471" t="s">
        <v>268</v>
      </c>
      <c r="D471" t="s">
        <v>269</v>
      </c>
      <c r="E471" t="s">
        <v>273</v>
      </c>
      <c r="F471" t="s">
        <v>1175</v>
      </c>
      <c r="G471" t="s">
        <v>103</v>
      </c>
      <c r="H471" s="682">
        <v>104377.54700000001</v>
      </c>
      <c r="I471" s="682">
        <v>182660.70730000001</v>
      </c>
      <c r="J471" s="682">
        <v>138778.00709999999</v>
      </c>
      <c r="K471" s="682">
        <v>242861.51250000001</v>
      </c>
      <c r="L471" s="682">
        <v>170650.19940000001</v>
      </c>
      <c r="M471" s="682">
        <v>298637.84909999999</v>
      </c>
      <c r="N471" s="682">
        <v>214097.03460000001</v>
      </c>
      <c r="O471" s="682">
        <v>374669.81060000003</v>
      </c>
      <c r="P471" s="682">
        <v>258622.24720000001</v>
      </c>
      <c r="Q471" s="682">
        <v>452588.9325</v>
      </c>
      <c r="R471" s="682">
        <v>285470.935</v>
      </c>
      <c r="S471" s="682">
        <v>499574.1361</v>
      </c>
      <c r="T471" s="682">
        <v>310577.7855</v>
      </c>
      <c r="U471" s="682">
        <v>543511.12450000003</v>
      </c>
    </row>
    <row r="472" spans="1:21">
      <c r="A472" t="s">
        <v>1176</v>
      </c>
      <c r="B472">
        <v>4</v>
      </c>
      <c r="C472" t="s">
        <v>268</v>
      </c>
      <c r="D472" t="s">
        <v>269</v>
      </c>
      <c r="E472" t="s">
        <v>273</v>
      </c>
      <c r="F472" t="s">
        <v>1176</v>
      </c>
      <c r="G472" t="s">
        <v>104</v>
      </c>
      <c r="H472" s="682">
        <v>96436.961299999995</v>
      </c>
      <c r="I472" s="682">
        <v>168764.68229999999</v>
      </c>
      <c r="J472" s="682">
        <v>133213.46539999999</v>
      </c>
      <c r="K472" s="682">
        <v>233123.56450000001</v>
      </c>
      <c r="L472" s="682">
        <v>168966.87890000001</v>
      </c>
      <c r="M472" s="682">
        <v>295692.03810000001</v>
      </c>
      <c r="N472" s="682">
        <v>220665.02230000001</v>
      </c>
      <c r="O472" s="682">
        <v>386163.78899999999</v>
      </c>
      <c r="P472" s="682">
        <v>274871.6618</v>
      </c>
      <c r="Q472" s="682">
        <v>481025.40830000001</v>
      </c>
      <c r="R472" s="682">
        <v>309337.5906</v>
      </c>
      <c r="S472" s="682">
        <v>541340.78350000002</v>
      </c>
      <c r="T472" s="682">
        <v>343289.72489999997</v>
      </c>
      <c r="U472" s="682">
        <v>600757.01859999995</v>
      </c>
    </row>
    <row r="473" spans="1:21">
      <c r="A473" t="s">
        <v>1176</v>
      </c>
      <c r="B473">
        <v>4</v>
      </c>
      <c r="C473" t="s">
        <v>268</v>
      </c>
      <c r="D473" t="s">
        <v>269</v>
      </c>
      <c r="E473" t="s">
        <v>273</v>
      </c>
      <c r="F473" t="s">
        <v>1177</v>
      </c>
      <c r="G473" t="s">
        <v>101</v>
      </c>
      <c r="H473" s="682">
        <v>107144.11289999999</v>
      </c>
      <c r="I473" s="682">
        <v>171430.58319999999</v>
      </c>
      <c r="J473" s="682">
        <v>150001.75810000001</v>
      </c>
      <c r="K473" s="682">
        <v>240002.81649999999</v>
      </c>
      <c r="L473" s="682">
        <v>192859.40330000001</v>
      </c>
      <c r="M473" s="682">
        <v>308575.04969999997</v>
      </c>
      <c r="N473" s="682">
        <v>257145.87100000001</v>
      </c>
      <c r="O473" s="682">
        <v>411433.3996</v>
      </c>
      <c r="P473" s="682">
        <v>321432.33870000002</v>
      </c>
      <c r="Q473" s="682">
        <v>514291.74959999998</v>
      </c>
      <c r="R473" s="682">
        <v>364289.98389999999</v>
      </c>
      <c r="S473" s="682">
        <v>582863.98289999994</v>
      </c>
      <c r="T473" s="682">
        <v>407147.62900000002</v>
      </c>
      <c r="U473" s="682">
        <v>651436.21609999996</v>
      </c>
    </row>
    <row r="474" spans="1:21">
      <c r="A474" t="s">
        <v>1176</v>
      </c>
      <c r="B474">
        <v>4</v>
      </c>
      <c r="C474" t="s">
        <v>268</v>
      </c>
      <c r="D474" t="s">
        <v>269</v>
      </c>
      <c r="E474" t="s">
        <v>274</v>
      </c>
      <c r="F474" t="s">
        <v>1174</v>
      </c>
      <c r="G474" t="s">
        <v>84</v>
      </c>
      <c r="H474" s="682">
        <v>116090.5646</v>
      </c>
      <c r="I474" s="682">
        <v>203158.48809999999</v>
      </c>
      <c r="J474" s="682">
        <v>150591.24969999999</v>
      </c>
      <c r="K474" s="682">
        <v>263534.68689999997</v>
      </c>
      <c r="L474" s="682">
        <v>179871.20009999999</v>
      </c>
      <c r="M474" s="682">
        <v>314774.60019999999</v>
      </c>
      <c r="N474" s="682">
        <v>214369.95860000001</v>
      </c>
      <c r="O474" s="682">
        <v>375147.4277</v>
      </c>
      <c r="P474" s="682">
        <v>252845.4362</v>
      </c>
      <c r="Q474" s="682">
        <v>442479.5134</v>
      </c>
      <c r="R474" s="682">
        <v>277342.37949999998</v>
      </c>
      <c r="S474" s="682">
        <v>485349.1642</v>
      </c>
      <c r="T474" s="682">
        <v>300364.2904</v>
      </c>
      <c r="U474" s="682">
        <v>525637.50820000004</v>
      </c>
    </row>
    <row r="475" spans="1:21">
      <c r="A475" t="s">
        <v>1176</v>
      </c>
      <c r="B475">
        <v>4</v>
      </c>
      <c r="C475" t="s">
        <v>268</v>
      </c>
      <c r="D475" t="s">
        <v>269</v>
      </c>
      <c r="E475" t="s">
        <v>274</v>
      </c>
      <c r="F475" t="s">
        <v>1175</v>
      </c>
      <c r="G475" t="s">
        <v>103</v>
      </c>
      <c r="H475" s="682">
        <v>97956.509900000005</v>
      </c>
      <c r="I475" s="682">
        <v>171423.8922</v>
      </c>
      <c r="J475" s="682">
        <v>130069.6655</v>
      </c>
      <c r="K475" s="682">
        <v>227621.91450000001</v>
      </c>
      <c r="L475" s="682">
        <v>159746.94080000001</v>
      </c>
      <c r="M475" s="682">
        <v>279557.14630000002</v>
      </c>
      <c r="N475" s="682">
        <v>200059.15539999999</v>
      </c>
      <c r="O475" s="682">
        <v>350103.5221</v>
      </c>
      <c r="P475" s="682">
        <v>241457.49290000001</v>
      </c>
      <c r="Q475" s="682">
        <v>422550.61259999999</v>
      </c>
      <c r="R475" s="682">
        <v>266455.6606</v>
      </c>
      <c r="S475" s="682">
        <v>466297.40610000002</v>
      </c>
      <c r="T475" s="682">
        <v>289807.22499999998</v>
      </c>
      <c r="U475" s="682">
        <v>507162.64360000001</v>
      </c>
    </row>
    <row r="476" spans="1:21">
      <c r="A476" t="s">
        <v>1176</v>
      </c>
      <c r="B476">
        <v>4</v>
      </c>
      <c r="C476" t="s">
        <v>268</v>
      </c>
      <c r="D476" t="s">
        <v>269</v>
      </c>
      <c r="E476" t="s">
        <v>274</v>
      </c>
      <c r="F476" t="s">
        <v>1176</v>
      </c>
      <c r="G476" t="s">
        <v>104</v>
      </c>
      <c r="H476" s="682">
        <v>90789.025899999993</v>
      </c>
      <c r="I476" s="682">
        <v>158880.7953</v>
      </c>
      <c r="J476" s="682">
        <v>125465.0276</v>
      </c>
      <c r="K476" s="682">
        <v>219563.79829999999</v>
      </c>
      <c r="L476" s="682">
        <v>159208.2113</v>
      </c>
      <c r="M476" s="682">
        <v>278614.36989999999</v>
      </c>
      <c r="N476" s="682">
        <v>208061.47870000001</v>
      </c>
      <c r="O476" s="682">
        <v>364107.58769999997</v>
      </c>
      <c r="P476" s="682">
        <v>259201.90419999999</v>
      </c>
      <c r="Q476" s="682">
        <v>453603.33250000002</v>
      </c>
      <c r="R476" s="682">
        <v>291771.20480000001</v>
      </c>
      <c r="S476" s="682">
        <v>510599.60840000003</v>
      </c>
      <c r="T476" s="682">
        <v>323872.04570000002</v>
      </c>
      <c r="U476" s="682">
        <v>566776.08010000002</v>
      </c>
    </row>
    <row r="477" spans="1:21">
      <c r="A477" t="s">
        <v>1176</v>
      </c>
      <c r="B477">
        <v>4</v>
      </c>
      <c r="C477" t="s">
        <v>268</v>
      </c>
      <c r="D477" t="s">
        <v>269</v>
      </c>
      <c r="E477" t="s">
        <v>274</v>
      </c>
      <c r="F477" t="s">
        <v>1177</v>
      </c>
      <c r="G477" t="s">
        <v>101</v>
      </c>
      <c r="H477" s="682">
        <v>100104.6341</v>
      </c>
      <c r="I477" s="682">
        <v>160167.41699999999</v>
      </c>
      <c r="J477" s="682">
        <v>140146.4877</v>
      </c>
      <c r="K477" s="682">
        <v>224234.38370000001</v>
      </c>
      <c r="L477" s="682">
        <v>180188.3414</v>
      </c>
      <c r="M477" s="682">
        <v>288301.3505</v>
      </c>
      <c r="N477" s="682">
        <v>240251.12179999999</v>
      </c>
      <c r="O477" s="682">
        <v>384401.80060000002</v>
      </c>
      <c r="P477" s="682">
        <v>300313.90230000002</v>
      </c>
      <c r="Q477" s="682">
        <v>480502.25079999998</v>
      </c>
      <c r="R477" s="682">
        <v>340355.75589999999</v>
      </c>
      <c r="S477" s="682">
        <v>544569.21750000003</v>
      </c>
      <c r="T477" s="682">
        <v>380397.60950000002</v>
      </c>
      <c r="U477" s="682">
        <v>608636.18429999996</v>
      </c>
    </row>
    <row r="478" spans="1:21">
      <c r="A478" t="s">
        <v>1176</v>
      </c>
      <c r="B478">
        <v>4</v>
      </c>
      <c r="C478" t="s">
        <v>268</v>
      </c>
      <c r="D478" t="s">
        <v>269</v>
      </c>
      <c r="E478" t="s">
        <v>275</v>
      </c>
      <c r="F478" t="s">
        <v>1174</v>
      </c>
      <c r="G478" t="s">
        <v>84</v>
      </c>
      <c r="H478" s="682">
        <v>121699.64720000001</v>
      </c>
      <c r="I478" s="682">
        <v>212974.38269999999</v>
      </c>
      <c r="J478" s="682">
        <v>157885.55929999999</v>
      </c>
      <c r="K478" s="682">
        <v>276299.72879999998</v>
      </c>
      <c r="L478" s="682">
        <v>188599.71479999999</v>
      </c>
      <c r="M478" s="682">
        <v>330049.50089999998</v>
      </c>
      <c r="N478" s="682">
        <v>224794.7585</v>
      </c>
      <c r="O478" s="682">
        <v>393390.82740000001</v>
      </c>
      <c r="P478" s="682">
        <v>265156.99070000002</v>
      </c>
      <c r="Q478" s="682">
        <v>464024.73369999998</v>
      </c>
      <c r="R478" s="682">
        <v>290853.40389999998</v>
      </c>
      <c r="S478" s="682">
        <v>508993.45689999999</v>
      </c>
      <c r="T478" s="682">
        <v>315008.7377</v>
      </c>
      <c r="U478" s="682">
        <v>551265.29090000002</v>
      </c>
    </row>
    <row r="479" spans="1:21">
      <c r="A479" t="s">
        <v>1176</v>
      </c>
      <c r="B479">
        <v>4</v>
      </c>
      <c r="C479" t="s">
        <v>268</v>
      </c>
      <c r="D479" t="s">
        <v>269</v>
      </c>
      <c r="E479" t="s">
        <v>275</v>
      </c>
      <c r="F479" t="s">
        <v>1175</v>
      </c>
      <c r="G479" t="s">
        <v>103</v>
      </c>
      <c r="H479" s="682">
        <v>102590.6167</v>
      </c>
      <c r="I479" s="682">
        <v>179533.57930000001</v>
      </c>
      <c r="J479" s="682">
        <v>136260.66390000001</v>
      </c>
      <c r="K479" s="682">
        <v>238456.1617</v>
      </c>
      <c r="L479" s="682">
        <v>167393.50570000001</v>
      </c>
      <c r="M479" s="682">
        <v>292938.63500000001</v>
      </c>
      <c r="N479" s="682">
        <v>209714.55720000001</v>
      </c>
      <c r="O479" s="682">
        <v>367000.47499999998</v>
      </c>
      <c r="P479" s="682">
        <v>253156.7922</v>
      </c>
      <c r="Q479" s="682">
        <v>443024.38630000001</v>
      </c>
      <c r="R479" s="682">
        <v>279381.3775</v>
      </c>
      <c r="S479" s="682">
        <v>488917.4105</v>
      </c>
      <c r="T479" s="682">
        <v>303884.08789999998</v>
      </c>
      <c r="U479" s="682">
        <v>531797.15379999997</v>
      </c>
    </row>
    <row r="480" spans="1:21">
      <c r="A480" t="s">
        <v>1176</v>
      </c>
      <c r="B480">
        <v>4</v>
      </c>
      <c r="C480" t="s">
        <v>268</v>
      </c>
      <c r="D480" t="s">
        <v>269</v>
      </c>
      <c r="E480" t="s">
        <v>275</v>
      </c>
      <c r="F480" t="s">
        <v>1176</v>
      </c>
      <c r="G480" t="s">
        <v>104</v>
      </c>
      <c r="H480" s="682">
        <v>95021.352599999998</v>
      </c>
      <c r="I480" s="682">
        <v>166287.3671</v>
      </c>
      <c r="J480" s="682">
        <v>131302.13399999999</v>
      </c>
      <c r="K480" s="682">
        <v>229778.73449999999</v>
      </c>
      <c r="L480" s="682">
        <v>166599.94589999999</v>
      </c>
      <c r="M480" s="682">
        <v>291549.90539999999</v>
      </c>
      <c r="N480" s="682">
        <v>217690.45069999999</v>
      </c>
      <c r="O480" s="682">
        <v>380958.28869999998</v>
      </c>
      <c r="P480" s="682">
        <v>271191.07929999998</v>
      </c>
      <c r="Q480" s="682">
        <v>474584.38880000002</v>
      </c>
      <c r="R480" s="682">
        <v>305251.8959</v>
      </c>
      <c r="S480" s="682">
        <v>534190.81799999997</v>
      </c>
      <c r="T480" s="682">
        <v>338819.06709999999</v>
      </c>
      <c r="U480" s="682">
        <v>592933.36730000004</v>
      </c>
    </row>
    <row r="481" spans="1:21">
      <c r="A481" t="s">
        <v>1176</v>
      </c>
      <c r="B481">
        <v>4</v>
      </c>
      <c r="C481" t="s">
        <v>268</v>
      </c>
      <c r="D481" t="s">
        <v>269</v>
      </c>
      <c r="E481" t="s">
        <v>275</v>
      </c>
      <c r="F481" t="s">
        <v>1177</v>
      </c>
      <c r="G481" t="s">
        <v>101</v>
      </c>
      <c r="H481" s="682">
        <v>104939.11500000001</v>
      </c>
      <c r="I481" s="682">
        <v>167902.5865</v>
      </c>
      <c r="J481" s="682">
        <v>146914.76089999999</v>
      </c>
      <c r="K481" s="682">
        <v>235063.62100000001</v>
      </c>
      <c r="L481" s="682">
        <v>188890.40700000001</v>
      </c>
      <c r="M481" s="682">
        <v>302224.6556</v>
      </c>
      <c r="N481" s="682">
        <v>251853.87590000001</v>
      </c>
      <c r="O481" s="682">
        <v>402966.20740000001</v>
      </c>
      <c r="P481" s="682">
        <v>314817.34490000003</v>
      </c>
      <c r="Q481" s="682">
        <v>503707.75939999998</v>
      </c>
      <c r="R481" s="682">
        <v>356792.99089999998</v>
      </c>
      <c r="S481" s="682">
        <v>570868.79390000005</v>
      </c>
      <c r="T481" s="682">
        <v>398768.63689999998</v>
      </c>
      <c r="U481" s="682">
        <v>638029.82849999995</v>
      </c>
    </row>
    <row r="482" spans="1:21">
      <c r="A482" t="s">
        <v>1176</v>
      </c>
      <c r="B482">
        <v>4</v>
      </c>
      <c r="C482" t="s">
        <v>268</v>
      </c>
      <c r="D482" t="s">
        <v>269</v>
      </c>
      <c r="E482" t="s">
        <v>276</v>
      </c>
      <c r="F482" t="s">
        <v>1174</v>
      </c>
      <c r="G482" t="s">
        <v>84</v>
      </c>
      <c r="H482" s="682">
        <v>120416.14840000001</v>
      </c>
      <c r="I482" s="682">
        <v>210728.2597</v>
      </c>
      <c r="J482" s="682">
        <v>156185.55859999999</v>
      </c>
      <c r="K482" s="682">
        <v>273324.72769999999</v>
      </c>
      <c r="L482" s="682">
        <v>186538.58240000001</v>
      </c>
      <c r="M482" s="682">
        <v>326442.51919999998</v>
      </c>
      <c r="N482" s="682">
        <v>222295.75339999999</v>
      </c>
      <c r="O482" s="682">
        <v>389017.56849999999</v>
      </c>
      <c r="P482" s="682">
        <v>262179.35269999999</v>
      </c>
      <c r="Q482" s="682">
        <v>458813.86709999997</v>
      </c>
      <c r="R482" s="682">
        <v>287574.4926</v>
      </c>
      <c r="S482" s="682">
        <v>503255.36200000002</v>
      </c>
      <c r="T482" s="682">
        <v>311434.84480000002</v>
      </c>
      <c r="U482" s="682">
        <v>545010.97829999996</v>
      </c>
    </row>
    <row r="483" spans="1:21">
      <c r="A483" t="s">
        <v>1176</v>
      </c>
      <c r="B483">
        <v>4</v>
      </c>
      <c r="C483" t="s">
        <v>268</v>
      </c>
      <c r="D483" t="s">
        <v>269</v>
      </c>
      <c r="E483" t="s">
        <v>276</v>
      </c>
      <c r="F483" t="s">
        <v>1175</v>
      </c>
      <c r="G483" t="s">
        <v>103</v>
      </c>
      <c r="H483" s="682">
        <v>101697.1489</v>
      </c>
      <c r="I483" s="682">
        <v>177970.01060000001</v>
      </c>
      <c r="J483" s="682">
        <v>135001.98850000001</v>
      </c>
      <c r="K483" s="682">
        <v>236253.47990000001</v>
      </c>
      <c r="L483" s="682">
        <v>165765.15400000001</v>
      </c>
      <c r="M483" s="682">
        <v>290089.01949999999</v>
      </c>
      <c r="N483" s="682">
        <v>207523.3118</v>
      </c>
      <c r="O483" s="682">
        <v>363165.79570000002</v>
      </c>
      <c r="P483" s="682">
        <v>250424.05669999999</v>
      </c>
      <c r="Q483" s="682">
        <v>438242.09909999999</v>
      </c>
      <c r="R483" s="682">
        <v>276336.58960000001</v>
      </c>
      <c r="S483" s="682">
        <v>483589.0318</v>
      </c>
      <c r="T483" s="682">
        <v>300537.2292</v>
      </c>
      <c r="U483" s="682">
        <v>525940.15099999995</v>
      </c>
    </row>
    <row r="484" spans="1:21">
      <c r="A484" t="s">
        <v>1176</v>
      </c>
      <c r="B484">
        <v>4</v>
      </c>
      <c r="C484" t="s">
        <v>268</v>
      </c>
      <c r="D484" t="s">
        <v>269</v>
      </c>
      <c r="E484" t="s">
        <v>276</v>
      </c>
      <c r="F484" t="s">
        <v>1176</v>
      </c>
      <c r="G484" t="s">
        <v>104</v>
      </c>
      <c r="H484" s="682">
        <v>94313.546100000007</v>
      </c>
      <c r="I484" s="682">
        <v>165048.7058</v>
      </c>
      <c r="J484" s="682">
        <v>130346.46550000001</v>
      </c>
      <c r="K484" s="682">
        <v>228106.31450000001</v>
      </c>
      <c r="L484" s="682">
        <v>165416.47589999999</v>
      </c>
      <c r="M484" s="682">
        <v>289478.83279999997</v>
      </c>
      <c r="N484" s="682">
        <v>216203.16039999999</v>
      </c>
      <c r="O484" s="682">
        <v>378355.5307</v>
      </c>
      <c r="P484" s="682">
        <v>269350.78259999998</v>
      </c>
      <c r="Q484" s="682">
        <v>471363.86940000003</v>
      </c>
      <c r="R484" s="682">
        <v>303209.04259999999</v>
      </c>
      <c r="S484" s="682">
        <v>530615.82460000005</v>
      </c>
      <c r="T484" s="682">
        <v>336583.73149999999</v>
      </c>
      <c r="U484" s="682">
        <v>589021.53009999997</v>
      </c>
    </row>
    <row r="485" spans="1:21">
      <c r="A485" t="s">
        <v>1176</v>
      </c>
      <c r="B485">
        <v>4</v>
      </c>
      <c r="C485" t="s">
        <v>268</v>
      </c>
      <c r="D485" t="s">
        <v>269</v>
      </c>
      <c r="E485" t="s">
        <v>276</v>
      </c>
      <c r="F485" t="s">
        <v>1177</v>
      </c>
      <c r="G485" t="s">
        <v>101</v>
      </c>
      <c r="H485" s="682">
        <v>103836.6127</v>
      </c>
      <c r="I485" s="682">
        <v>166138.58290000001</v>
      </c>
      <c r="J485" s="682">
        <v>145371.25779999999</v>
      </c>
      <c r="K485" s="682">
        <v>232594.016</v>
      </c>
      <c r="L485" s="682">
        <v>186905.90289999999</v>
      </c>
      <c r="M485" s="682">
        <v>299049.44900000002</v>
      </c>
      <c r="N485" s="682">
        <v>249207.87049999999</v>
      </c>
      <c r="O485" s="682">
        <v>398732.59869999997</v>
      </c>
      <c r="P485" s="682">
        <v>311509.8382</v>
      </c>
      <c r="Q485" s="682">
        <v>498415.74849999999</v>
      </c>
      <c r="R485" s="682">
        <v>353044.48320000002</v>
      </c>
      <c r="S485" s="682">
        <v>564871.18149999995</v>
      </c>
      <c r="T485" s="682">
        <v>394579.12829999998</v>
      </c>
      <c r="U485" s="682">
        <v>631326.61470000003</v>
      </c>
    </row>
    <row r="486" spans="1:21">
      <c r="A486" t="s">
        <v>1176</v>
      </c>
      <c r="B486">
        <v>4</v>
      </c>
      <c r="C486" t="s">
        <v>268</v>
      </c>
      <c r="D486" t="s">
        <v>269</v>
      </c>
      <c r="E486" t="s">
        <v>277</v>
      </c>
      <c r="F486" t="s">
        <v>1174</v>
      </c>
      <c r="G486" t="s">
        <v>84</v>
      </c>
      <c r="H486" s="682">
        <v>119899.3904</v>
      </c>
      <c r="I486" s="682">
        <v>209823.9332</v>
      </c>
      <c r="J486" s="682">
        <v>155602.32139999999</v>
      </c>
      <c r="K486" s="682">
        <v>272304.0625</v>
      </c>
      <c r="L486" s="682">
        <v>185917.94380000001</v>
      </c>
      <c r="M486" s="682">
        <v>325356.40159999998</v>
      </c>
      <c r="N486" s="682">
        <v>221661.78330000001</v>
      </c>
      <c r="O486" s="682">
        <v>387908.12079999998</v>
      </c>
      <c r="P486" s="682">
        <v>261506.38449999999</v>
      </c>
      <c r="Q486" s="682">
        <v>457636.1728</v>
      </c>
      <c r="R486" s="682">
        <v>286868.08130000002</v>
      </c>
      <c r="S486" s="682">
        <v>502019.14230000001</v>
      </c>
      <c r="T486" s="682">
        <v>310726.43719999999</v>
      </c>
      <c r="U486" s="682">
        <v>543771.26509999996</v>
      </c>
    </row>
    <row r="487" spans="1:21">
      <c r="A487" t="s">
        <v>1176</v>
      </c>
      <c r="B487">
        <v>4</v>
      </c>
      <c r="C487" t="s">
        <v>268</v>
      </c>
      <c r="D487" t="s">
        <v>269</v>
      </c>
      <c r="E487" t="s">
        <v>277</v>
      </c>
      <c r="F487" t="s">
        <v>1175</v>
      </c>
      <c r="G487" t="s">
        <v>103</v>
      </c>
      <c r="H487" s="682">
        <v>100790.28479999999</v>
      </c>
      <c r="I487" s="682">
        <v>176382.99849999999</v>
      </c>
      <c r="J487" s="682">
        <v>133977.42600000001</v>
      </c>
      <c r="K487" s="682">
        <v>234460.49549999999</v>
      </c>
      <c r="L487" s="682">
        <v>164711.7347</v>
      </c>
      <c r="M487" s="682">
        <v>288245.53570000001</v>
      </c>
      <c r="N487" s="682">
        <v>206581.58189999999</v>
      </c>
      <c r="O487" s="682">
        <v>361517.7683</v>
      </c>
      <c r="P487" s="682">
        <v>249506.18599999999</v>
      </c>
      <c r="Q487" s="682">
        <v>436635.82539999997</v>
      </c>
      <c r="R487" s="682">
        <v>275396.05489999999</v>
      </c>
      <c r="S487" s="682">
        <v>481943.09590000001</v>
      </c>
      <c r="T487" s="682">
        <v>299601.78749999998</v>
      </c>
      <c r="U487" s="682">
        <v>524303.12809999997</v>
      </c>
    </row>
    <row r="488" spans="1:21">
      <c r="A488" t="s">
        <v>1176</v>
      </c>
      <c r="B488">
        <v>4</v>
      </c>
      <c r="C488" t="s">
        <v>268</v>
      </c>
      <c r="D488" t="s">
        <v>269</v>
      </c>
      <c r="E488" t="s">
        <v>277</v>
      </c>
      <c r="F488" t="s">
        <v>1176</v>
      </c>
      <c r="G488" t="s">
        <v>104</v>
      </c>
      <c r="H488" s="682">
        <v>93174.241299999994</v>
      </c>
      <c r="I488" s="682">
        <v>163054.92240000001</v>
      </c>
      <c r="J488" s="682">
        <v>128716.17819999999</v>
      </c>
      <c r="K488" s="682">
        <v>225253.31200000001</v>
      </c>
      <c r="L488" s="682">
        <v>163275.14559999999</v>
      </c>
      <c r="M488" s="682">
        <v>285731.5049</v>
      </c>
      <c r="N488" s="682">
        <v>213257.38370000001</v>
      </c>
      <c r="O488" s="682">
        <v>373200.42139999999</v>
      </c>
      <c r="P488" s="682">
        <v>265649.74550000002</v>
      </c>
      <c r="Q488" s="682">
        <v>464887.05479999998</v>
      </c>
      <c r="R488" s="682">
        <v>298971.71779999998</v>
      </c>
      <c r="S488" s="682">
        <v>523200.50599999999</v>
      </c>
      <c r="T488" s="682">
        <v>331800.04430000001</v>
      </c>
      <c r="U488" s="682">
        <v>580650.07759999996</v>
      </c>
    </row>
    <row r="489" spans="1:21">
      <c r="A489" t="s">
        <v>1176</v>
      </c>
      <c r="B489">
        <v>4</v>
      </c>
      <c r="C489" t="s">
        <v>268</v>
      </c>
      <c r="D489" t="s">
        <v>269</v>
      </c>
      <c r="E489" t="s">
        <v>277</v>
      </c>
      <c r="F489" t="s">
        <v>1177</v>
      </c>
      <c r="G489" t="s">
        <v>101</v>
      </c>
      <c r="H489" s="682">
        <v>103380.44160000001</v>
      </c>
      <c r="I489" s="682">
        <v>165408.709</v>
      </c>
      <c r="J489" s="682">
        <v>144732.6182</v>
      </c>
      <c r="K489" s="682">
        <v>231572.19260000001</v>
      </c>
      <c r="L489" s="682">
        <v>186084.7948</v>
      </c>
      <c r="M489" s="682">
        <v>297735.67609999998</v>
      </c>
      <c r="N489" s="682">
        <v>248113.05970000001</v>
      </c>
      <c r="O489" s="682">
        <v>396980.90149999998</v>
      </c>
      <c r="P489" s="682">
        <v>310141.3247</v>
      </c>
      <c r="Q489" s="682">
        <v>496226.12689999997</v>
      </c>
      <c r="R489" s="682">
        <v>351493.5013</v>
      </c>
      <c r="S489" s="682">
        <v>562389.61049999995</v>
      </c>
      <c r="T489" s="682">
        <v>392845.67790000001</v>
      </c>
      <c r="U489" s="682">
        <v>628553.09400000004</v>
      </c>
    </row>
    <row r="490" spans="1:21">
      <c r="A490" t="s">
        <v>1176</v>
      </c>
      <c r="B490">
        <v>4</v>
      </c>
      <c r="C490" t="s">
        <v>268</v>
      </c>
      <c r="D490" t="s">
        <v>269</v>
      </c>
      <c r="E490" t="s">
        <v>154</v>
      </c>
      <c r="F490" t="s">
        <v>1174</v>
      </c>
      <c r="G490" t="s">
        <v>84</v>
      </c>
      <c r="H490" s="682">
        <v>116815.63830000001</v>
      </c>
      <c r="I490" s="682">
        <v>204427.367</v>
      </c>
      <c r="J490" s="682">
        <v>151619.08749999999</v>
      </c>
      <c r="K490" s="682">
        <v>265333.4031</v>
      </c>
      <c r="L490" s="682">
        <v>181175.04569999999</v>
      </c>
      <c r="M490" s="682">
        <v>317056.33</v>
      </c>
      <c r="N490" s="682">
        <v>216029.80910000001</v>
      </c>
      <c r="O490" s="682">
        <v>378052.16600000003</v>
      </c>
      <c r="P490" s="682">
        <v>254878.14739999999</v>
      </c>
      <c r="Q490" s="682">
        <v>446036.75780000002</v>
      </c>
      <c r="R490" s="682">
        <v>279603.8554</v>
      </c>
      <c r="S490" s="682">
        <v>489306.74670000002</v>
      </c>
      <c r="T490" s="682">
        <v>302870.2525</v>
      </c>
      <c r="U490" s="682">
        <v>530022.94169999997</v>
      </c>
    </row>
    <row r="491" spans="1:21">
      <c r="A491" t="s">
        <v>1176</v>
      </c>
      <c r="B491">
        <v>4</v>
      </c>
      <c r="C491" t="s">
        <v>268</v>
      </c>
      <c r="D491" t="s">
        <v>269</v>
      </c>
      <c r="E491" t="s">
        <v>154</v>
      </c>
      <c r="F491" t="s">
        <v>1175</v>
      </c>
      <c r="G491" t="s">
        <v>103</v>
      </c>
      <c r="H491" s="682">
        <v>98096.488800000006</v>
      </c>
      <c r="I491" s="682">
        <v>171668.8553</v>
      </c>
      <c r="J491" s="682">
        <v>130435.51730000001</v>
      </c>
      <c r="K491" s="682">
        <v>228262.15530000001</v>
      </c>
      <c r="L491" s="682">
        <v>160401.61730000001</v>
      </c>
      <c r="M491" s="682">
        <v>280702.83020000003</v>
      </c>
      <c r="N491" s="682">
        <v>201257.3676</v>
      </c>
      <c r="O491" s="682">
        <v>352200.3933</v>
      </c>
      <c r="P491" s="682">
        <v>243122.85140000001</v>
      </c>
      <c r="Q491" s="682">
        <v>425464.98989999999</v>
      </c>
      <c r="R491" s="682">
        <v>268365.9523</v>
      </c>
      <c r="S491" s="682">
        <v>469640.41649999999</v>
      </c>
      <c r="T491" s="682">
        <v>291972.63679999998</v>
      </c>
      <c r="U491" s="682">
        <v>510952.11440000002</v>
      </c>
    </row>
    <row r="492" spans="1:21">
      <c r="A492" t="s">
        <v>1176</v>
      </c>
      <c r="B492">
        <v>4</v>
      </c>
      <c r="C492" t="s">
        <v>268</v>
      </c>
      <c r="D492" t="s">
        <v>269</v>
      </c>
      <c r="E492" t="s">
        <v>154</v>
      </c>
      <c r="F492" t="s">
        <v>1176</v>
      </c>
      <c r="G492" t="s">
        <v>104</v>
      </c>
      <c r="H492" s="682">
        <v>90619.327300000004</v>
      </c>
      <c r="I492" s="682">
        <v>158583.82279999999</v>
      </c>
      <c r="J492" s="682">
        <v>125174.55899999999</v>
      </c>
      <c r="K492" s="682">
        <v>219055.47839999999</v>
      </c>
      <c r="L492" s="682">
        <v>158766.88200000001</v>
      </c>
      <c r="M492" s="682">
        <v>277842.04350000003</v>
      </c>
      <c r="N492" s="682">
        <v>207337.03520000001</v>
      </c>
      <c r="O492" s="682">
        <v>362839.81160000002</v>
      </c>
      <c r="P492" s="682">
        <v>258268.12599999999</v>
      </c>
      <c r="Q492" s="682">
        <v>451969.2206</v>
      </c>
      <c r="R492" s="682">
        <v>290648.6985</v>
      </c>
      <c r="S492" s="682">
        <v>508635.22259999998</v>
      </c>
      <c r="T492" s="682">
        <v>322545.69990000001</v>
      </c>
      <c r="U492" s="682">
        <v>564454.97490000003</v>
      </c>
    </row>
    <row r="493" spans="1:21">
      <c r="A493" t="s">
        <v>1176</v>
      </c>
      <c r="B493">
        <v>4</v>
      </c>
      <c r="C493" t="s">
        <v>268</v>
      </c>
      <c r="D493" t="s">
        <v>269</v>
      </c>
      <c r="E493" t="s">
        <v>154</v>
      </c>
      <c r="F493" t="s">
        <v>1177</v>
      </c>
      <c r="G493" t="s">
        <v>101</v>
      </c>
      <c r="H493" s="682">
        <v>100719.269</v>
      </c>
      <c r="I493" s="682">
        <v>161150.83290000001</v>
      </c>
      <c r="J493" s="682">
        <v>141006.97659999999</v>
      </c>
      <c r="K493" s="682">
        <v>225611.16589999999</v>
      </c>
      <c r="L493" s="682">
        <v>181294.68410000001</v>
      </c>
      <c r="M493" s="682">
        <v>290071.49900000001</v>
      </c>
      <c r="N493" s="682">
        <v>241726.24559999999</v>
      </c>
      <c r="O493" s="682">
        <v>386761.9987</v>
      </c>
      <c r="P493" s="682">
        <v>302157.80699999997</v>
      </c>
      <c r="Q493" s="682">
        <v>483452.49849999999</v>
      </c>
      <c r="R493" s="682">
        <v>342445.51459999999</v>
      </c>
      <c r="S493" s="682">
        <v>547912.83149999997</v>
      </c>
      <c r="T493" s="682">
        <v>382733.22210000001</v>
      </c>
      <c r="U493" s="682">
        <v>612373.16469999996</v>
      </c>
    </row>
    <row r="494" spans="1:21">
      <c r="A494" t="s">
        <v>1176</v>
      </c>
      <c r="B494">
        <v>4</v>
      </c>
      <c r="C494" t="s">
        <v>268</v>
      </c>
      <c r="D494" t="s">
        <v>269</v>
      </c>
      <c r="E494" t="s">
        <v>278</v>
      </c>
      <c r="F494" t="s">
        <v>1174</v>
      </c>
      <c r="G494" t="s">
        <v>84</v>
      </c>
      <c r="H494" s="682">
        <v>124266.6372</v>
      </c>
      <c r="I494" s="682">
        <v>217466.6152</v>
      </c>
      <c r="J494" s="682">
        <v>161285.55050000001</v>
      </c>
      <c r="K494" s="682">
        <v>282249.71340000001</v>
      </c>
      <c r="L494" s="682">
        <v>192721.96720000001</v>
      </c>
      <c r="M494" s="682">
        <v>337263.44260000001</v>
      </c>
      <c r="N494" s="682">
        <v>229792.75390000001</v>
      </c>
      <c r="O494" s="682">
        <v>402137.31920000003</v>
      </c>
      <c r="P494" s="682">
        <v>271112.24910000002</v>
      </c>
      <c r="Q494" s="682">
        <v>474446.43599999999</v>
      </c>
      <c r="R494" s="682">
        <v>297411.20699999999</v>
      </c>
      <c r="S494" s="682">
        <v>520469.61219999997</v>
      </c>
      <c r="T494" s="682">
        <v>322156.50209999998</v>
      </c>
      <c r="U494" s="682">
        <v>563773.87860000005</v>
      </c>
    </row>
    <row r="495" spans="1:21">
      <c r="A495" t="s">
        <v>1176</v>
      </c>
      <c r="B495">
        <v>4</v>
      </c>
      <c r="C495" t="s">
        <v>268</v>
      </c>
      <c r="D495" t="s">
        <v>269</v>
      </c>
      <c r="E495" t="s">
        <v>278</v>
      </c>
      <c r="F495" t="s">
        <v>1175</v>
      </c>
      <c r="G495" t="s">
        <v>103</v>
      </c>
      <c r="H495" s="682">
        <v>104377.54700000001</v>
      </c>
      <c r="I495" s="682">
        <v>182660.70730000001</v>
      </c>
      <c r="J495" s="682">
        <v>138778.00709999999</v>
      </c>
      <c r="K495" s="682">
        <v>242861.51250000001</v>
      </c>
      <c r="L495" s="682">
        <v>170650.19940000001</v>
      </c>
      <c r="M495" s="682">
        <v>298637.84909999999</v>
      </c>
      <c r="N495" s="682">
        <v>214097.03460000001</v>
      </c>
      <c r="O495" s="682">
        <v>374669.81060000003</v>
      </c>
      <c r="P495" s="682">
        <v>258622.24720000001</v>
      </c>
      <c r="Q495" s="682">
        <v>452588.9325</v>
      </c>
      <c r="R495" s="682">
        <v>285470.935</v>
      </c>
      <c r="S495" s="682">
        <v>499574.1361</v>
      </c>
      <c r="T495" s="682">
        <v>310577.7855</v>
      </c>
      <c r="U495" s="682">
        <v>543511.12450000003</v>
      </c>
    </row>
    <row r="496" spans="1:21">
      <c r="A496" t="s">
        <v>1176</v>
      </c>
      <c r="B496">
        <v>4</v>
      </c>
      <c r="C496" t="s">
        <v>268</v>
      </c>
      <c r="D496" t="s">
        <v>269</v>
      </c>
      <c r="E496" t="s">
        <v>278</v>
      </c>
      <c r="F496" t="s">
        <v>1176</v>
      </c>
      <c r="G496" t="s">
        <v>104</v>
      </c>
      <c r="H496" s="682">
        <v>96436.961299999995</v>
      </c>
      <c r="I496" s="682">
        <v>168764.68229999999</v>
      </c>
      <c r="J496" s="682">
        <v>133213.46539999999</v>
      </c>
      <c r="K496" s="682">
        <v>233123.56450000001</v>
      </c>
      <c r="L496" s="682">
        <v>168966.87890000001</v>
      </c>
      <c r="M496" s="682">
        <v>295692.03810000001</v>
      </c>
      <c r="N496" s="682">
        <v>220665.02230000001</v>
      </c>
      <c r="O496" s="682">
        <v>386163.78899999999</v>
      </c>
      <c r="P496" s="682">
        <v>274871.6618</v>
      </c>
      <c r="Q496" s="682">
        <v>481025.40830000001</v>
      </c>
      <c r="R496" s="682">
        <v>309337.5906</v>
      </c>
      <c r="S496" s="682">
        <v>541340.78350000002</v>
      </c>
      <c r="T496" s="682">
        <v>343289.72489999997</v>
      </c>
      <c r="U496" s="682">
        <v>600757.01859999995</v>
      </c>
    </row>
    <row r="497" spans="1:21">
      <c r="A497" t="s">
        <v>1176</v>
      </c>
      <c r="B497">
        <v>4</v>
      </c>
      <c r="C497" t="s">
        <v>268</v>
      </c>
      <c r="D497" t="s">
        <v>269</v>
      </c>
      <c r="E497" t="s">
        <v>278</v>
      </c>
      <c r="F497" t="s">
        <v>1177</v>
      </c>
      <c r="G497" t="s">
        <v>101</v>
      </c>
      <c r="H497" s="682">
        <v>107144.11289999999</v>
      </c>
      <c r="I497" s="682">
        <v>171430.58319999999</v>
      </c>
      <c r="J497" s="682">
        <v>150001.75810000001</v>
      </c>
      <c r="K497" s="682">
        <v>240002.81649999999</v>
      </c>
      <c r="L497" s="682">
        <v>192859.40330000001</v>
      </c>
      <c r="M497" s="682">
        <v>308575.04969999997</v>
      </c>
      <c r="N497" s="682">
        <v>257145.87100000001</v>
      </c>
      <c r="O497" s="682">
        <v>411433.3996</v>
      </c>
      <c r="P497" s="682">
        <v>321432.33870000002</v>
      </c>
      <c r="Q497" s="682">
        <v>514291.74959999998</v>
      </c>
      <c r="R497" s="682">
        <v>364289.98389999999</v>
      </c>
      <c r="S497" s="682">
        <v>582863.98289999994</v>
      </c>
      <c r="T497" s="682">
        <v>407147.62900000002</v>
      </c>
      <c r="U497" s="682">
        <v>651436.21609999996</v>
      </c>
    </row>
    <row r="498" spans="1:21">
      <c r="A498" t="s">
        <v>1176</v>
      </c>
      <c r="B498">
        <v>4</v>
      </c>
      <c r="C498" t="s">
        <v>268</v>
      </c>
      <c r="D498" t="s">
        <v>269</v>
      </c>
      <c r="E498" t="s">
        <v>279</v>
      </c>
      <c r="F498" t="s">
        <v>1174</v>
      </c>
      <c r="G498" t="s">
        <v>84</v>
      </c>
      <c r="H498" s="682">
        <v>121057.89969999999</v>
      </c>
      <c r="I498" s="682">
        <v>211851.32449999999</v>
      </c>
      <c r="J498" s="682">
        <v>157035.56150000001</v>
      </c>
      <c r="K498" s="682">
        <v>274812.23269999999</v>
      </c>
      <c r="L498" s="682">
        <v>187569.15169999999</v>
      </c>
      <c r="M498" s="682">
        <v>328246.01539999997</v>
      </c>
      <c r="N498" s="682">
        <v>223545.2597</v>
      </c>
      <c r="O498" s="682">
        <v>391204.20449999999</v>
      </c>
      <c r="P498" s="682">
        <v>263668.17609999998</v>
      </c>
      <c r="Q498" s="682">
        <v>461419.30810000002</v>
      </c>
      <c r="R498" s="682">
        <v>289213.95319999999</v>
      </c>
      <c r="S498" s="682">
        <v>506124.41800000001</v>
      </c>
      <c r="T498" s="682">
        <v>313221.7966</v>
      </c>
      <c r="U498" s="682">
        <v>548138.14399999997</v>
      </c>
    </row>
    <row r="499" spans="1:21">
      <c r="A499" t="s">
        <v>1176</v>
      </c>
      <c r="B499">
        <v>4</v>
      </c>
      <c r="C499" t="s">
        <v>268</v>
      </c>
      <c r="D499" t="s">
        <v>269</v>
      </c>
      <c r="E499" t="s">
        <v>279</v>
      </c>
      <c r="F499" t="s">
        <v>1175</v>
      </c>
      <c r="G499" t="s">
        <v>103</v>
      </c>
      <c r="H499" s="682">
        <v>102143.8841</v>
      </c>
      <c r="I499" s="682">
        <v>178751.7972</v>
      </c>
      <c r="J499" s="682">
        <v>135631.32810000001</v>
      </c>
      <c r="K499" s="682">
        <v>237354.8241</v>
      </c>
      <c r="L499" s="682">
        <v>166579.33230000001</v>
      </c>
      <c r="M499" s="682">
        <v>291513.83140000002</v>
      </c>
      <c r="N499" s="682">
        <v>208618.93780000001</v>
      </c>
      <c r="O499" s="682">
        <v>365083.141</v>
      </c>
      <c r="P499" s="682">
        <v>251790.42860000001</v>
      </c>
      <c r="Q499" s="682">
        <v>440633.2499</v>
      </c>
      <c r="R499" s="682">
        <v>277858.98810000002</v>
      </c>
      <c r="S499" s="682">
        <v>486253.2291</v>
      </c>
      <c r="T499" s="682">
        <v>302210.66350000002</v>
      </c>
      <c r="U499" s="682">
        <v>528868.66110000003</v>
      </c>
    </row>
    <row r="500" spans="1:21">
      <c r="A500" t="s">
        <v>1176</v>
      </c>
      <c r="B500">
        <v>4</v>
      </c>
      <c r="C500" t="s">
        <v>268</v>
      </c>
      <c r="D500" t="s">
        <v>269</v>
      </c>
      <c r="E500" t="s">
        <v>279</v>
      </c>
      <c r="F500" t="s">
        <v>1176</v>
      </c>
      <c r="G500" t="s">
        <v>104</v>
      </c>
      <c r="H500" s="682">
        <v>94667.450500000006</v>
      </c>
      <c r="I500" s="682">
        <v>165668.03829999999</v>
      </c>
      <c r="J500" s="682">
        <v>130824.3011</v>
      </c>
      <c r="K500" s="682">
        <v>228942.527</v>
      </c>
      <c r="L500" s="682">
        <v>166008.2127</v>
      </c>
      <c r="M500" s="682">
        <v>290514.37219999998</v>
      </c>
      <c r="N500" s="682">
        <v>216946.80780000001</v>
      </c>
      <c r="O500" s="682">
        <v>379656.91360000003</v>
      </c>
      <c r="P500" s="682">
        <v>270270.93369999999</v>
      </c>
      <c r="Q500" s="682">
        <v>472974.13390000002</v>
      </c>
      <c r="R500" s="682">
        <v>304230.47230000002</v>
      </c>
      <c r="S500" s="682">
        <v>532403.32660000003</v>
      </c>
      <c r="T500" s="682">
        <v>337701.40259999997</v>
      </c>
      <c r="U500" s="682">
        <v>590977.45460000006</v>
      </c>
    </row>
    <row r="501" spans="1:21">
      <c r="A501" t="s">
        <v>1176</v>
      </c>
      <c r="B501">
        <v>4</v>
      </c>
      <c r="C501" t="s">
        <v>268</v>
      </c>
      <c r="D501" t="s">
        <v>269</v>
      </c>
      <c r="E501" t="s">
        <v>279</v>
      </c>
      <c r="F501" t="s">
        <v>1177</v>
      </c>
      <c r="G501" t="s">
        <v>101</v>
      </c>
      <c r="H501" s="682">
        <v>104387.8654</v>
      </c>
      <c r="I501" s="682">
        <v>167020.58730000001</v>
      </c>
      <c r="J501" s="682">
        <v>146143.0117</v>
      </c>
      <c r="K501" s="682">
        <v>233828.82209999999</v>
      </c>
      <c r="L501" s="682">
        <v>187898.15779999999</v>
      </c>
      <c r="M501" s="682">
        <v>300637.05699999997</v>
      </c>
      <c r="N501" s="682">
        <v>250530.87710000001</v>
      </c>
      <c r="O501" s="682">
        <v>400849.4094</v>
      </c>
      <c r="P501" s="682">
        <v>313163.59649999999</v>
      </c>
      <c r="Q501" s="682">
        <v>501061.76179999998</v>
      </c>
      <c r="R501" s="682">
        <v>354918.7426</v>
      </c>
      <c r="S501" s="682">
        <v>567869.99659999995</v>
      </c>
      <c r="T501" s="682">
        <v>396673.88880000002</v>
      </c>
      <c r="U501" s="682">
        <v>634678.23160000006</v>
      </c>
    </row>
    <row r="502" spans="1:21">
      <c r="A502" t="s">
        <v>1176</v>
      </c>
      <c r="B502">
        <v>4</v>
      </c>
      <c r="C502" t="s">
        <v>268</v>
      </c>
      <c r="D502" t="s">
        <v>269</v>
      </c>
      <c r="E502" t="s">
        <v>280</v>
      </c>
      <c r="F502" t="s">
        <v>1174</v>
      </c>
      <c r="G502" t="s">
        <v>84</v>
      </c>
      <c r="H502" s="682">
        <v>121782.96980000001</v>
      </c>
      <c r="I502" s="682">
        <v>213120.1972</v>
      </c>
      <c r="J502" s="682">
        <v>158063.39480000001</v>
      </c>
      <c r="K502" s="682">
        <v>276610.94099999999</v>
      </c>
      <c r="L502" s="682">
        <v>188872.99189999999</v>
      </c>
      <c r="M502" s="682">
        <v>330527.73580000002</v>
      </c>
      <c r="N502" s="682">
        <v>225205.10389999999</v>
      </c>
      <c r="O502" s="682">
        <v>394108.93190000003</v>
      </c>
      <c r="P502" s="682">
        <v>265700.88</v>
      </c>
      <c r="Q502" s="682">
        <v>464976.54</v>
      </c>
      <c r="R502" s="682">
        <v>291475.42109999998</v>
      </c>
      <c r="S502" s="682">
        <v>510081.98680000001</v>
      </c>
      <c r="T502" s="682">
        <v>315727.7501</v>
      </c>
      <c r="U502" s="682">
        <v>552523.56259999995</v>
      </c>
    </row>
    <row r="503" spans="1:21">
      <c r="A503" t="s">
        <v>1176</v>
      </c>
      <c r="B503">
        <v>4</v>
      </c>
      <c r="C503" t="s">
        <v>268</v>
      </c>
      <c r="D503" t="s">
        <v>269</v>
      </c>
      <c r="E503" t="s">
        <v>280</v>
      </c>
      <c r="F503" t="s">
        <v>1175</v>
      </c>
      <c r="G503" t="s">
        <v>103</v>
      </c>
      <c r="H503" s="682">
        <v>102283.8594</v>
      </c>
      <c r="I503" s="682">
        <v>178996.75399999999</v>
      </c>
      <c r="J503" s="682">
        <v>135997.17540000001</v>
      </c>
      <c r="K503" s="682">
        <v>237995.0569</v>
      </c>
      <c r="L503" s="682">
        <v>167234.00349999999</v>
      </c>
      <c r="M503" s="682">
        <v>292659.5061</v>
      </c>
      <c r="N503" s="682">
        <v>209817.14369999999</v>
      </c>
      <c r="O503" s="682">
        <v>367180.00140000001</v>
      </c>
      <c r="P503" s="682">
        <v>253455.77970000001</v>
      </c>
      <c r="Q503" s="682">
        <v>443547.61450000003</v>
      </c>
      <c r="R503" s="682">
        <v>279769.27179999999</v>
      </c>
      <c r="S503" s="682">
        <v>489596.22570000001</v>
      </c>
      <c r="T503" s="682">
        <v>304376.06689999998</v>
      </c>
      <c r="U503" s="682">
        <v>532658.11699999997</v>
      </c>
    </row>
    <row r="504" spans="1:21">
      <c r="A504" t="s">
        <v>1176</v>
      </c>
      <c r="B504">
        <v>4</v>
      </c>
      <c r="C504" t="s">
        <v>268</v>
      </c>
      <c r="D504" t="s">
        <v>269</v>
      </c>
      <c r="E504" t="s">
        <v>280</v>
      </c>
      <c r="F504" t="s">
        <v>1176</v>
      </c>
      <c r="G504" t="s">
        <v>104</v>
      </c>
      <c r="H504" s="682">
        <v>94497.748300000007</v>
      </c>
      <c r="I504" s="682">
        <v>165371.0594</v>
      </c>
      <c r="J504" s="682">
        <v>130533.8275</v>
      </c>
      <c r="K504" s="682">
        <v>228434.19820000001</v>
      </c>
      <c r="L504" s="682">
        <v>165566.87669999999</v>
      </c>
      <c r="M504" s="682">
        <v>289742.03419999999</v>
      </c>
      <c r="N504" s="682">
        <v>216222.35560000001</v>
      </c>
      <c r="O504" s="682">
        <v>378389.12219999998</v>
      </c>
      <c r="P504" s="682">
        <v>269337.14449999999</v>
      </c>
      <c r="Q504" s="682">
        <v>471340.00270000001</v>
      </c>
      <c r="R504" s="682">
        <v>303107.95360000001</v>
      </c>
      <c r="S504" s="682">
        <v>530438.91890000005</v>
      </c>
      <c r="T504" s="682">
        <v>336375.0429</v>
      </c>
      <c r="U504" s="682">
        <v>588656.32499999995</v>
      </c>
    </row>
    <row r="505" spans="1:21">
      <c r="A505" t="s">
        <v>1176</v>
      </c>
      <c r="B505">
        <v>4</v>
      </c>
      <c r="C505" t="s">
        <v>268</v>
      </c>
      <c r="D505" t="s">
        <v>269</v>
      </c>
      <c r="E505" t="s">
        <v>280</v>
      </c>
      <c r="F505" t="s">
        <v>1177</v>
      </c>
      <c r="G505" t="s">
        <v>101</v>
      </c>
      <c r="H505" s="682">
        <v>105002.4973</v>
      </c>
      <c r="I505" s="682">
        <v>168003.99830000001</v>
      </c>
      <c r="J505" s="682">
        <v>147003.49619999999</v>
      </c>
      <c r="K505" s="682">
        <v>235205.5975</v>
      </c>
      <c r="L505" s="682">
        <v>189004.4952</v>
      </c>
      <c r="M505" s="682">
        <v>302407.19669999997</v>
      </c>
      <c r="N505" s="682">
        <v>252005.99350000001</v>
      </c>
      <c r="O505" s="682">
        <v>403209.5956</v>
      </c>
      <c r="P505" s="682">
        <v>315007.49190000002</v>
      </c>
      <c r="Q505" s="682">
        <v>504011.99459999998</v>
      </c>
      <c r="R505" s="682">
        <v>357008.49080000003</v>
      </c>
      <c r="S505" s="682">
        <v>571213.59380000003</v>
      </c>
      <c r="T505" s="682">
        <v>399009.48979999998</v>
      </c>
      <c r="U505" s="682">
        <v>638415.19310000003</v>
      </c>
    </row>
    <row r="506" spans="1:21">
      <c r="A506" t="s">
        <v>1176</v>
      </c>
      <c r="B506">
        <v>4</v>
      </c>
      <c r="C506" t="s">
        <v>281</v>
      </c>
      <c r="D506" t="s">
        <v>282</v>
      </c>
      <c r="E506" t="s">
        <v>283</v>
      </c>
      <c r="F506" t="s">
        <v>1174</v>
      </c>
      <c r="G506" t="s">
        <v>84</v>
      </c>
      <c r="H506" s="682">
        <v>120182.10739999999</v>
      </c>
      <c r="I506" s="682">
        <v>210318.68799999999</v>
      </c>
      <c r="J506" s="682">
        <v>156179.20430000001</v>
      </c>
      <c r="K506" s="682">
        <v>273313.60749999998</v>
      </c>
      <c r="L506" s="682">
        <v>186790.36550000001</v>
      </c>
      <c r="M506" s="682">
        <v>326883.13959999999</v>
      </c>
      <c r="N506" s="682">
        <v>222956.58189999999</v>
      </c>
      <c r="O506" s="682">
        <v>390174.0184</v>
      </c>
      <c r="P506" s="682">
        <v>263214.02669999999</v>
      </c>
      <c r="Q506" s="682">
        <v>460624.54670000001</v>
      </c>
      <c r="R506" s="682">
        <v>288817.79399999999</v>
      </c>
      <c r="S506" s="682">
        <v>505431.13939999999</v>
      </c>
      <c r="T506" s="682">
        <v>312974.66190000001</v>
      </c>
      <c r="U506" s="682">
        <v>547705.65839999996</v>
      </c>
    </row>
    <row r="507" spans="1:21">
      <c r="A507" t="s">
        <v>1176</v>
      </c>
      <c r="B507">
        <v>4</v>
      </c>
      <c r="C507" t="s">
        <v>281</v>
      </c>
      <c r="D507" t="s">
        <v>282</v>
      </c>
      <c r="E507" t="s">
        <v>283</v>
      </c>
      <c r="F507" t="s">
        <v>1175</v>
      </c>
      <c r="G507" t="s">
        <v>103</v>
      </c>
      <c r="H507" s="682">
        <v>99892.812699999995</v>
      </c>
      <c r="I507" s="682">
        <v>174812.4222</v>
      </c>
      <c r="J507" s="682">
        <v>133219.07870000001</v>
      </c>
      <c r="K507" s="682">
        <v>233133.38759999999</v>
      </c>
      <c r="L507" s="682">
        <v>164274.77799999999</v>
      </c>
      <c r="M507" s="682">
        <v>287480.8616</v>
      </c>
      <c r="N507" s="682">
        <v>206945.25279999999</v>
      </c>
      <c r="O507" s="682">
        <v>362154.1924</v>
      </c>
      <c r="P507" s="682">
        <v>250472.87539999999</v>
      </c>
      <c r="Q507" s="682">
        <v>438327.5319</v>
      </c>
      <c r="R507" s="682">
        <v>276637.42670000001</v>
      </c>
      <c r="S507" s="682">
        <v>484115.49660000001</v>
      </c>
      <c r="T507" s="682">
        <v>301163.1201</v>
      </c>
      <c r="U507" s="682">
        <v>527035.46030000004</v>
      </c>
    </row>
    <row r="508" spans="1:21">
      <c r="A508" t="s">
        <v>1176</v>
      </c>
      <c r="B508">
        <v>4</v>
      </c>
      <c r="C508" t="s">
        <v>281</v>
      </c>
      <c r="D508" t="s">
        <v>282</v>
      </c>
      <c r="E508" t="s">
        <v>283</v>
      </c>
      <c r="F508" t="s">
        <v>1176</v>
      </c>
      <c r="G508" t="s">
        <v>104</v>
      </c>
      <c r="H508" s="682">
        <v>91621.491800000003</v>
      </c>
      <c r="I508" s="682">
        <v>160337.61060000001</v>
      </c>
      <c r="J508" s="682">
        <v>126435.6482</v>
      </c>
      <c r="K508" s="682">
        <v>221262.38440000001</v>
      </c>
      <c r="L508" s="682">
        <v>160206.14180000001</v>
      </c>
      <c r="M508" s="682">
        <v>280360.74790000002</v>
      </c>
      <c r="N508" s="682">
        <v>208891.05679999999</v>
      </c>
      <c r="O508" s="682">
        <v>365559.34950000001</v>
      </c>
      <c r="P508" s="682">
        <v>260134.90900000001</v>
      </c>
      <c r="Q508" s="682">
        <v>455236.09090000001</v>
      </c>
      <c r="R508" s="682">
        <v>292592.02899999998</v>
      </c>
      <c r="S508" s="682">
        <v>512036.05070000002</v>
      </c>
      <c r="T508" s="682">
        <v>324525.0232</v>
      </c>
      <c r="U508" s="682">
        <v>567918.7905</v>
      </c>
    </row>
    <row r="509" spans="1:21">
      <c r="A509" t="s">
        <v>1176</v>
      </c>
      <c r="B509">
        <v>4</v>
      </c>
      <c r="C509" t="s">
        <v>281</v>
      </c>
      <c r="D509" t="s">
        <v>282</v>
      </c>
      <c r="E509" t="s">
        <v>283</v>
      </c>
      <c r="F509" t="s">
        <v>1177</v>
      </c>
      <c r="G509" t="s">
        <v>101</v>
      </c>
      <c r="H509" s="682">
        <v>103598.7197</v>
      </c>
      <c r="I509" s="682">
        <v>165757.9541</v>
      </c>
      <c r="J509" s="682">
        <v>145038.20759999999</v>
      </c>
      <c r="K509" s="682">
        <v>232061.13560000001</v>
      </c>
      <c r="L509" s="682">
        <v>186477.6955</v>
      </c>
      <c r="M509" s="682">
        <v>298364.31719999999</v>
      </c>
      <c r="N509" s="682">
        <v>248636.92730000001</v>
      </c>
      <c r="O509" s="682">
        <v>397819.08960000001</v>
      </c>
      <c r="P509" s="682">
        <v>310796.15919999999</v>
      </c>
      <c r="Q509" s="682">
        <v>497273.86200000002</v>
      </c>
      <c r="R509" s="682">
        <v>352235.647</v>
      </c>
      <c r="S509" s="682">
        <v>563577.04359999998</v>
      </c>
      <c r="T509" s="682">
        <v>393675.1349</v>
      </c>
      <c r="U509" s="682">
        <v>629880.22519999999</v>
      </c>
    </row>
    <row r="510" spans="1:21">
      <c r="A510" t="s">
        <v>1176</v>
      </c>
      <c r="B510">
        <v>4</v>
      </c>
      <c r="C510" t="s">
        <v>281</v>
      </c>
      <c r="D510" t="s">
        <v>282</v>
      </c>
      <c r="E510" t="s">
        <v>284</v>
      </c>
      <c r="F510" t="s">
        <v>1174</v>
      </c>
      <c r="G510" t="s">
        <v>84</v>
      </c>
      <c r="H510" s="682">
        <v>121478.69929999999</v>
      </c>
      <c r="I510" s="682">
        <v>212587.72390000001</v>
      </c>
      <c r="J510" s="682">
        <v>157896.54680000001</v>
      </c>
      <c r="K510" s="682">
        <v>276318.95679999999</v>
      </c>
      <c r="L510" s="682">
        <v>188872.52359999999</v>
      </c>
      <c r="M510" s="682">
        <v>330526.91629999998</v>
      </c>
      <c r="N510" s="682">
        <v>225481.07949999999</v>
      </c>
      <c r="O510" s="682">
        <v>394591.88919999998</v>
      </c>
      <c r="P510" s="682">
        <v>266222.03989999997</v>
      </c>
      <c r="Q510" s="682">
        <v>465888.56969999999</v>
      </c>
      <c r="R510" s="682">
        <v>292130.15360000002</v>
      </c>
      <c r="S510" s="682">
        <v>511227.76870000002</v>
      </c>
      <c r="T510" s="682">
        <v>316585.0123</v>
      </c>
      <c r="U510" s="682">
        <v>554023.77150000003</v>
      </c>
    </row>
    <row r="511" spans="1:21">
      <c r="A511" t="s">
        <v>1176</v>
      </c>
      <c r="B511">
        <v>4</v>
      </c>
      <c r="C511" t="s">
        <v>281</v>
      </c>
      <c r="D511" t="s">
        <v>282</v>
      </c>
      <c r="E511" t="s">
        <v>284</v>
      </c>
      <c r="F511" t="s">
        <v>1175</v>
      </c>
      <c r="G511" t="s">
        <v>103</v>
      </c>
      <c r="H511" s="682">
        <v>100795.39479999999</v>
      </c>
      <c r="I511" s="682">
        <v>176391.94089999999</v>
      </c>
      <c r="J511" s="682">
        <v>134490.59390000001</v>
      </c>
      <c r="K511" s="682">
        <v>235358.5392</v>
      </c>
      <c r="L511" s="682">
        <v>165919.74069999999</v>
      </c>
      <c r="M511" s="682">
        <v>290359.54619999998</v>
      </c>
      <c r="N511" s="682">
        <v>209158.8512</v>
      </c>
      <c r="O511" s="682">
        <v>366027.98940000002</v>
      </c>
      <c r="P511" s="682">
        <v>253233.4878</v>
      </c>
      <c r="Q511" s="682">
        <v>443158.60369999998</v>
      </c>
      <c r="R511" s="682">
        <v>279713.2745</v>
      </c>
      <c r="S511" s="682">
        <v>489498.2304</v>
      </c>
      <c r="T511" s="682">
        <v>304544.12040000001</v>
      </c>
      <c r="U511" s="682">
        <v>532952.21070000005</v>
      </c>
    </row>
    <row r="512" spans="1:21">
      <c r="A512" t="s">
        <v>1176</v>
      </c>
      <c r="B512">
        <v>4</v>
      </c>
      <c r="C512" t="s">
        <v>281</v>
      </c>
      <c r="D512" t="s">
        <v>282</v>
      </c>
      <c r="E512" t="s">
        <v>284</v>
      </c>
      <c r="F512" t="s">
        <v>1176</v>
      </c>
      <c r="G512" t="s">
        <v>104</v>
      </c>
      <c r="H512" s="682">
        <v>92336.518599999996</v>
      </c>
      <c r="I512" s="682">
        <v>161588.90760000001</v>
      </c>
      <c r="J512" s="682">
        <v>127401.0656</v>
      </c>
      <c r="K512" s="682">
        <v>222951.86489999999</v>
      </c>
      <c r="L512" s="682">
        <v>161401.6844</v>
      </c>
      <c r="M512" s="682">
        <v>282452.94760000001</v>
      </c>
      <c r="N512" s="682">
        <v>210393.5191</v>
      </c>
      <c r="O512" s="682">
        <v>368188.65830000001</v>
      </c>
      <c r="P512" s="682">
        <v>261993.97880000001</v>
      </c>
      <c r="Q512" s="682">
        <v>458489.46299999999</v>
      </c>
      <c r="R512" s="682">
        <v>294655.72169999999</v>
      </c>
      <c r="S512" s="682">
        <v>515647.51289999997</v>
      </c>
      <c r="T512" s="682">
        <v>326783.16149999999</v>
      </c>
      <c r="U512" s="682">
        <v>571870.53260000004</v>
      </c>
    </row>
    <row r="513" spans="1:21">
      <c r="A513" t="s">
        <v>1176</v>
      </c>
      <c r="B513">
        <v>4</v>
      </c>
      <c r="C513" t="s">
        <v>281</v>
      </c>
      <c r="D513" t="s">
        <v>282</v>
      </c>
      <c r="E513" t="s">
        <v>284</v>
      </c>
      <c r="F513" t="s">
        <v>1177</v>
      </c>
      <c r="G513" t="s">
        <v>101</v>
      </c>
      <c r="H513" s="682">
        <v>104712.46859999999</v>
      </c>
      <c r="I513" s="682">
        <v>167539.95240000001</v>
      </c>
      <c r="J513" s="682">
        <v>146597.45610000001</v>
      </c>
      <c r="K513" s="682">
        <v>234555.9333</v>
      </c>
      <c r="L513" s="682">
        <v>188482.4436</v>
      </c>
      <c r="M513" s="682">
        <v>301571.9142</v>
      </c>
      <c r="N513" s="682">
        <v>251309.92480000001</v>
      </c>
      <c r="O513" s="682">
        <v>402095.88569999998</v>
      </c>
      <c r="P513" s="682">
        <v>314137.40590000001</v>
      </c>
      <c r="Q513" s="682">
        <v>502619.85700000002</v>
      </c>
      <c r="R513" s="682">
        <v>356022.3934</v>
      </c>
      <c r="S513" s="682">
        <v>569635.83790000004</v>
      </c>
      <c r="T513" s="682">
        <v>397907.38089999999</v>
      </c>
      <c r="U513" s="682">
        <v>636651.81889999995</v>
      </c>
    </row>
    <row r="514" spans="1:21">
      <c r="A514" t="s">
        <v>1176</v>
      </c>
      <c r="B514">
        <v>4</v>
      </c>
      <c r="C514" t="s">
        <v>281</v>
      </c>
      <c r="D514" t="s">
        <v>282</v>
      </c>
      <c r="E514" t="s">
        <v>285</v>
      </c>
      <c r="F514" t="s">
        <v>1174</v>
      </c>
      <c r="G514" t="s">
        <v>84</v>
      </c>
      <c r="H514" s="682">
        <v>124430.9135</v>
      </c>
      <c r="I514" s="682">
        <v>217754.0986</v>
      </c>
      <c r="J514" s="682">
        <v>161604.34659999999</v>
      </c>
      <c r="K514" s="682">
        <v>282807.6066</v>
      </c>
      <c r="L514" s="682">
        <v>193194.98130000001</v>
      </c>
      <c r="M514" s="682">
        <v>338091.21710000001</v>
      </c>
      <c r="N514" s="682">
        <v>230484.77489999999</v>
      </c>
      <c r="O514" s="682">
        <v>403348.35619999998</v>
      </c>
      <c r="P514" s="682">
        <v>272019.23849999998</v>
      </c>
      <c r="Q514" s="682">
        <v>476033.66739999998</v>
      </c>
      <c r="R514" s="682">
        <v>298444.61109999998</v>
      </c>
      <c r="S514" s="682">
        <v>522278.06939999998</v>
      </c>
      <c r="T514" s="682">
        <v>323344.42940000002</v>
      </c>
      <c r="U514" s="682">
        <v>565852.75159999996</v>
      </c>
    </row>
    <row r="515" spans="1:21">
      <c r="A515" t="s">
        <v>1176</v>
      </c>
      <c r="B515">
        <v>4</v>
      </c>
      <c r="C515" t="s">
        <v>281</v>
      </c>
      <c r="D515" t="s">
        <v>282</v>
      </c>
      <c r="E515" t="s">
        <v>285</v>
      </c>
      <c r="F515" t="s">
        <v>1175</v>
      </c>
      <c r="G515" t="s">
        <v>103</v>
      </c>
      <c r="H515" s="682">
        <v>103944.76390000001</v>
      </c>
      <c r="I515" s="682">
        <v>181903.33679999999</v>
      </c>
      <c r="J515" s="682">
        <v>138421.30739999999</v>
      </c>
      <c r="K515" s="682">
        <v>242237.2879</v>
      </c>
      <c r="L515" s="682">
        <v>170460.79610000001</v>
      </c>
      <c r="M515" s="682">
        <v>298306.39319999999</v>
      </c>
      <c r="N515" s="682">
        <v>214317.99619999999</v>
      </c>
      <c r="O515" s="682">
        <v>375056.49339999998</v>
      </c>
      <c r="P515" s="682">
        <v>259154.38690000001</v>
      </c>
      <c r="Q515" s="682">
        <v>453520.17700000003</v>
      </c>
      <c r="R515" s="682">
        <v>286145.98790000001</v>
      </c>
      <c r="S515" s="682">
        <v>500755.47889999999</v>
      </c>
      <c r="T515" s="682">
        <v>311418.21260000003</v>
      </c>
      <c r="U515" s="682">
        <v>544981.87210000004</v>
      </c>
    </row>
    <row r="516" spans="1:21">
      <c r="A516" t="s">
        <v>1176</v>
      </c>
      <c r="B516">
        <v>4</v>
      </c>
      <c r="C516" t="s">
        <v>281</v>
      </c>
      <c r="D516" t="s">
        <v>282</v>
      </c>
      <c r="E516" t="s">
        <v>285</v>
      </c>
      <c r="F516" t="s">
        <v>1176</v>
      </c>
      <c r="G516" t="s">
        <v>104</v>
      </c>
      <c r="H516" s="682">
        <v>95673.224000000002</v>
      </c>
      <c r="I516" s="682">
        <v>167428.14199999999</v>
      </c>
      <c r="J516" s="682">
        <v>132090.26329999999</v>
      </c>
      <c r="K516" s="682">
        <v>231157.9607</v>
      </c>
      <c r="L516" s="682">
        <v>167453.50690000001</v>
      </c>
      <c r="M516" s="682">
        <v>293043.63709999999</v>
      </c>
      <c r="N516" s="682">
        <v>218508.41320000001</v>
      </c>
      <c r="O516" s="682">
        <v>382389.723</v>
      </c>
      <c r="P516" s="682">
        <v>272147.1005</v>
      </c>
      <c r="Q516" s="682">
        <v>476257.42570000002</v>
      </c>
      <c r="R516" s="682">
        <v>306184.2194</v>
      </c>
      <c r="S516" s="682">
        <v>535822.38379999995</v>
      </c>
      <c r="T516" s="682">
        <v>339692.1238</v>
      </c>
      <c r="U516" s="682">
        <v>594461.21680000005</v>
      </c>
    </row>
    <row r="517" spans="1:21">
      <c r="A517" t="s">
        <v>1176</v>
      </c>
      <c r="B517">
        <v>4</v>
      </c>
      <c r="C517" t="s">
        <v>281</v>
      </c>
      <c r="D517" t="s">
        <v>282</v>
      </c>
      <c r="E517" t="s">
        <v>285</v>
      </c>
      <c r="F517" t="s">
        <v>1177</v>
      </c>
      <c r="G517" t="s">
        <v>101</v>
      </c>
      <c r="H517" s="682">
        <v>107272.9379</v>
      </c>
      <c r="I517" s="682">
        <v>171636.70319999999</v>
      </c>
      <c r="J517" s="682">
        <v>150182.11309999999</v>
      </c>
      <c r="K517" s="682">
        <v>240291.38449999999</v>
      </c>
      <c r="L517" s="682">
        <v>193091.28820000001</v>
      </c>
      <c r="M517" s="682">
        <v>308946.06569999998</v>
      </c>
      <c r="N517" s="682">
        <v>257455.05100000001</v>
      </c>
      <c r="O517" s="682">
        <v>411928.08769999997</v>
      </c>
      <c r="P517" s="682">
        <v>321818.8137</v>
      </c>
      <c r="Q517" s="682">
        <v>514910.10950000002</v>
      </c>
      <c r="R517" s="682">
        <v>364727.98879999999</v>
      </c>
      <c r="S517" s="682">
        <v>583564.79079999996</v>
      </c>
      <c r="T517" s="682">
        <v>407637.16399999999</v>
      </c>
      <c r="U517" s="682">
        <v>652219.47210000001</v>
      </c>
    </row>
    <row r="518" spans="1:21">
      <c r="A518" t="s">
        <v>1176</v>
      </c>
      <c r="B518">
        <v>4</v>
      </c>
      <c r="C518" t="s">
        <v>281</v>
      </c>
      <c r="D518" t="s">
        <v>282</v>
      </c>
      <c r="E518" t="s">
        <v>286</v>
      </c>
      <c r="F518" t="s">
        <v>1174</v>
      </c>
      <c r="G518" t="s">
        <v>84</v>
      </c>
      <c r="H518" s="682">
        <v>120182.10739999999</v>
      </c>
      <c r="I518" s="682">
        <v>210318.68799999999</v>
      </c>
      <c r="J518" s="682">
        <v>156179.20430000001</v>
      </c>
      <c r="K518" s="682">
        <v>273313.60749999998</v>
      </c>
      <c r="L518" s="682">
        <v>186790.36550000001</v>
      </c>
      <c r="M518" s="682">
        <v>326883.13959999999</v>
      </c>
      <c r="N518" s="682">
        <v>222956.58189999999</v>
      </c>
      <c r="O518" s="682">
        <v>390174.0184</v>
      </c>
      <c r="P518" s="682">
        <v>263214.02669999999</v>
      </c>
      <c r="Q518" s="682">
        <v>460624.54670000001</v>
      </c>
      <c r="R518" s="682">
        <v>288817.79399999999</v>
      </c>
      <c r="S518" s="682">
        <v>505431.13939999999</v>
      </c>
      <c r="T518" s="682">
        <v>312974.66190000001</v>
      </c>
      <c r="U518" s="682">
        <v>547705.65839999996</v>
      </c>
    </row>
    <row r="519" spans="1:21">
      <c r="A519" t="s">
        <v>1176</v>
      </c>
      <c r="B519">
        <v>4</v>
      </c>
      <c r="C519" t="s">
        <v>281</v>
      </c>
      <c r="D519" t="s">
        <v>282</v>
      </c>
      <c r="E519" t="s">
        <v>286</v>
      </c>
      <c r="F519" t="s">
        <v>1175</v>
      </c>
      <c r="G519" t="s">
        <v>103</v>
      </c>
      <c r="H519" s="682">
        <v>99892.812699999995</v>
      </c>
      <c r="I519" s="682">
        <v>174812.4222</v>
      </c>
      <c r="J519" s="682">
        <v>133219.07870000001</v>
      </c>
      <c r="K519" s="682">
        <v>233133.38759999999</v>
      </c>
      <c r="L519" s="682">
        <v>164274.77799999999</v>
      </c>
      <c r="M519" s="682">
        <v>287480.8616</v>
      </c>
      <c r="N519" s="682">
        <v>206945.25279999999</v>
      </c>
      <c r="O519" s="682">
        <v>362154.1924</v>
      </c>
      <c r="P519" s="682">
        <v>250472.87539999999</v>
      </c>
      <c r="Q519" s="682">
        <v>438327.5319</v>
      </c>
      <c r="R519" s="682">
        <v>276637.42670000001</v>
      </c>
      <c r="S519" s="682">
        <v>484115.49660000001</v>
      </c>
      <c r="T519" s="682">
        <v>301163.1201</v>
      </c>
      <c r="U519" s="682">
        <v>527035.46030000004</v>
      </c>
    </row>
    <row r="520" spans="1:21">
      <c r="A520" t="s">
        <v>1176</v>
      </c>
      <c r="B520">
        <v>4</v>
      </c>
      <c r="C520" t="s">
        <v>281</v>
      </c>
      <c r="D520" t="s">
        <v>282</v>
      </c>
      <c r="E520" t="s">
        <v>286</v>
      </c>
      <c r="F520" t="s">
        <v>1176</v>
      </c>
      <c r="G520" t="s">
        <v>104</v>
      </c>
      <c r="H520" s="682">
        <v>91621.491800000003</v>
      </c>
      <c r="I520" s="682">
        <v>160337.61060000001</v>
      </c>
      <c r="J520" s="682">
        <v>126435.6482</v>
      </c>
      <c r="K520" s="682">
        <v>221262.38440000001</v>
      </c>
      <c r="L520" s="682">
        <v>160206.14180000001</v>
      </c>
      <c r="M520" s="682">
        <v>280360.74790000002</v>
      </c>
      <c r="N520" s="682">
        <v>208891.05679999999</v>
      </c>
      <c r="O520" s="682">
        <v>365559.34950000001</v>
      </c>
      <c r="P520" s="682">
        <v>260134.90900000001</v>
      </c>
      <c r="Q520" s="682">
        <v>455236.09090000001</v>
      </c>
      <c r="R520" s="682">
        <v>292592.02899999998</v>
      </c>
      <c r="S520" s="682">
        <v>512036.05070000002</v>
      </c>
      <c r="T520" s="682">
        <v>324525.0232</v>
      </c>
      <c r="U520" s="682">
        <v>567918.7905</v>
      </c>
    </row>
    <row r="521" spans="1:21">
      <c r="A521" t="s">
        <v>1176</v>
      </c>
      <c r="B521">
        <v>4</v>
      </c>
      <c r="C521" t="s">
        <v>281</v>
      </c>
      <c r="D521" t="s">
        <v>282</v>
      </c>
      <c r="E521" t="s">
        <v>286</v>
      </c>
      <c r="F521" t="s">
        <v>1177</v>
      </c>
      <c r="G521" t="s">
        <v>101</v>
      </c>
      <c r="H521" s="682">
        <v>103598.7197</v>
      </c>
      <c r="I521" s="682">
        <v>165757.9541</v>
      </c>
      <c r="J521" s="682">
        <v>145038.20759999999</v>
      </c>
      <c r="K521" s="682">
        <v>232061.13560000001</v>
      </c>
      <c r="L521" s="682">
        <v>186477.6955</v>
      </c>
      <c r="M521" s="682">
        <v>298364.31719999999</v>
      </c>
      <c r="N521" s="682">
        <v>248636.92730000001</v>
      </c>
      <c r="O521" s="682">
        <v>397819.08960000001</v>
      </c>
      <c r="P521" s="682">
        <v>310796.15919999999</v>
      </c>
      <c r="Q521" s="682">
        <v>497273.86200000002</v>
      </c>
      <c r="R521" s="682">
        <v>352235.647</v>
      </c>
      <c r="S521" s="682">
        <v>563577.04359999998</v>
      </c>
      <c r="T521" s="682">
        <v>393675.1349</v>
      </c>
      <c r="U521" s="682">
        <v>629880.22519999999</v>
      </c>
    </row>
    <row r="522" spans="1:21">
      <c r="A522" t="s">
        <v>1176</v>
      </c>
      <c r="B522">
        <v>4</v>
      </c>
      <c r="C522" t="s">
        <v>281</v>
      </c>
      <c r="D522" t="s">
        <v>282</v>
      </c>
      <c r="E522" t="s">
        <v>287</v>
      </c>
      <c r="F522" t="s">
        <v>1174</v>
      </c>
      <c r="G522" t="s">
        <v>84</v>
      </c>
      <c r="H522" s="682">
        <v>122486.0257</v>
      </c>
      <c r="I522" s="682">
        <v>214350.54500000001</v>
      </c>
      <c r="J522" s="682">
        <v>159028.33300000001</v>
      </c>
      <c r="K522" s="682">
        <v>278299.58270000003</v>
      </c>
      <c r="L522" s="682">
        <v>190071.74410000001</v>
      </c>
      <c r="M522" s="682">
        <v>332625.55209999997</v>
      </c>
      <c r="N522" s="682">
        <v>226698.02849999999</v>
      </c>
      <c r="O522" s="682">
        <v>396721.55</v>
      </c>
      <c r="P522" s="682">
        <v>267507.21879999997</v>
      </c>
      <c r="Q522" s="682">
        <v>468137.63280000002</v>
      </c>
      <c r="R522" s="682">
        <v>293476.07160000002</v>
      </c>
      <c r="S522" s="682">
        <v>513583.12520000001</v>
      </c>
      <c r="T522" s="682">
        <v>317928.90389999998</v>
      </c>
      <c r="U522" s="682">
        <v>556375.58180000004</v>
      </c>
    </row>
    <row r="523" spans="1:21">
      <c r="A523" t="s">
        <v>1176</v>
      </c>
      <c r="B523">
        <v>4</v>
      </c>
      <c r="C523" t="s">
        <v>281</v>
      </c>
      <c r="D523" t="s">
        <v>282</v>
      </c>
      <c r="E523" t="s">
        <v>287</v>
      </c>
      <c r="F523" t="s">
        <v>1175</v>
      </c>
      <c r="G523" t="s">
        <v>103</v>
      </c>
      <c r="H523" s="682">
        <v>102590.8907</v>
      </c>
      <c r="I523" s="682">
        <v>179534.05859999999</v>
      </c>
      <c r="J523" s="682">
        <v>136514.03460000001</v>
      </c>
      <c r="K523" s="682">
        <v>238899.56049999999</v>
      </c>
      <c r="L523" s="682">
        <v>167993.35209999999</v>
      </c>
      <c r="M523" s="682">
        <v>293988.36619999999</v>
      </c>
      <c r="N523" s="682">
        <v>210997.5987</v>
      </c>
      <c r="O523" s="682">
        <v>369245.7978</v>
      </c>
      <c r="P523" s="682">
        <v>255013.46830000001</v>
      </c>
      <c r="Q523" s="682">
        <v>446273.56949999998</v>
      </c>
      <c r="R523" s="682">
        <v>281532.21610000002</v>
      </c>
      <c r="S523" s="682">
        <v>492681.37809999997</v>
      </c>
      <c r="T523" s="682">
        <v>306346.71220000001</v>
      </c>
      <c r="U523" s="682">
        <v>536106.74639999995</v>
      </c>
    </row>
    <row r="524" spans="1:21">
      <c r="A524" t="s">
        <v>1176</v>
      </c>
      <c r="B524">
        <v>4</v>
      </c>
      <c r="C524" t="s">
        <v>281</v>
      </c>
      <c r="D524" t="s">
        <v>282</v>
      </c>
      <c r="E524" t="s">
        <v>287</v>
      </c>
      <c r="F524" t="s">
        <v>1176</v>
      </c>
      <c r="G524" t="s">
        <v>104</v>
      </c>
      <c r="H524" s="682">
        <v>94600.683699999994</v>
      </c>
      <c r="I524" s="682">
        <v>165551.1966</v>
      </c>
      <c r="J524" s="682">
        <v>130642.1372</v>
      </c>
      <c r="K524" s="682">
        <v>228623.7401</v>
      </c>
      <c r="L524" s="682">
        <v>165660.19289999999</v>
      </c>
      <c r="M524" s="682">
        <v>289905.33760000003</v>
      </c>
      <c r="N524" s="682">
        <v>216254.71979999999</v>
      </c>
      <c r="O524" s="682">
        <v>378445.7598</v>
      </c>
      <c r="P524" s="682">
        <v>269358.49579999998</v>
      </c>
      <c r="Q524" s="682">
        <v>471377.3677</v>
      </c>
      <c r="R524" s="682">
        <v>303088.68030000001</v>
      </c>
      <c r="S524" s="682">
        <v>530405.19059999997</v>
      </c>
      <c r="T524" s="682">
        <v>336304.91629999998</v>
      </c>
      <c r="U524" s="682">
        <v>588533.60360000003</v>
      </c>
    </row>
    <row r="525" spans="1:21">
      <c r="A525" t="s">
        <v>1176</v>
      </c>
      <c r="B525">
        <v>4</v>
      </c>
      <c r="C525" t="s">
        <v>281</v>
      </c>
      <c r="D525" t="s">
        <v>282</v>
      </c>
      <c r="E525" t="s">
        <v>287</v>
      </c>
      <c r="F525" t="s">
        <v>1177</v>
      </c>
      <c r="G525" t="s">
        <v>101</v>
      </c>
      <c r="H525" s="682">
        <v>105602.31449999999</v>
      </c>
      <c r="I525" s="682">
        <v>168963.70569999999</v>
      </c>
      <c r="J525" s="682">
        <v>147843.2403</v>
      </c>
      <c r="K525" s="682">
        <v>236549.18789999999</v>
      </c>
      <c r="L525" s="682">
        <v>190084.166</v>
      </c>
      <c r="M525" s="682">
        <v>304134.67019999999</v>
      </c>
      <c r="N525" s="682">
        <v>253445.55480000001</v>
      </c>
      <c r="O525" s="682">
        <v>405512.89360000001</v>
      </c>
      <c r="P525" s="682">
        <v>316806.94349999999</v>
      </c>
      <c r="Q525" s="682">
        <v>506891.11700000003</v>
      </c>
      <c r="R525" s="682">
        <v>359047.86920000002</v>
      </c>
      <c r="S525" s="682">
        <v>574476.59920000006</v>
      </c>
      <c r="T525" s="682">
        <v>401288.79499999998</v>
      </c>
      <c r="U525" s="682">
        <v>642062.08149999997</v>
      </c>
    </row>
    <row r="526" spans="1:21">
      <c r="A526" t="s">
        <v>1176</v>
      </c>
      <c r="B526">
        <v>4</v>
      </c>
      <c r="C526" t="s">
        <v>281</v>
      </c>
      <c r="D526" t="s">
        <v>282</v>
      </c>
      <c r="E526" t="s">
        <v>288</v>
      </c>
      <c r="F526" t="s">
        <v>1174</v>
      </c>
      <c r="G526" t="s">
        <v>84</v>
      </c>
      <c r="H526" s="682">
        <v>120782.19190000001</v>
      </c>
      <c r="I526" s="682">
        <v>211368.8357</v>
      </c>
      <c r="J526" s="682">
        <v>156940.28210000001</v>
      </c>
      <c r="K526" s="682">
        <v>274645.49359999999</v>
      </c>
      <c r="L526" s="682">
        <v>187684.2873</v>
      </c>
      <c r="M526" s="682">
        <v>328447.50290000002</v>
      </c>
      <c r="N526" s="682">
        <v>224000.90489999999</v>
      </c>
      <c r="O526" s="682">
        <v>392001.58360000001</v>
      </c>
      <c r="P526" s="682">
        <v>264430.89309999999</v>
      </c>
      <c r="Q526" s="682">
        <v>462754.06280000001</v>
      </c>
      <c r="R526" s="682">
        <v>290146.23210000002</v>
      </c>
      <c r="S526" s="682">
        <v>507755.90620000003</v>
      </c>
      <c r="T526" s="682">
        <v>314402.09259999997</v>
      </c>
      <c r="U526" s="682">
        <v>550203.66200000001</v>
      </c>
    </row>
    <row r="527" spans="1:21">
      <c r="A527" t="s">
        <v>1176</v>
      </c>
      <c r="B527">
        <v>4</v>
      </c>
      <c r="C527" t="s">
        <v>281</v>
      </c>
      <c r="D527" t="s">
        <v>282</v>
      </c>
      <c r="E527" t="s">
        <v>288</v>
      </c>
      <c r="F527" t="s">
        <v>1175</v>
      </c>
      <c r="G527" t="s">
        <v>103</v>
      </c>
      <c r="H527" s="682">
        <v>100492.9221</v>
      </c>
      <c r="I527" s="682">
        <v>175862.61369999999</v>
      </c>
      <c r="J527" s="682">
        <v>133980.15640000001</v>
      </c>
      <c r="K527" s="682">
        <v>234465.27369999999</v>
      </c>
      <c r="L527" s="682">
        <v>165168.70000000001</v>
      </c>
      <c r="M527" s="682">
        <v>289045.22499999998</v>
      </c>
      <c r="N527" s="682">
        <v>207989.57579999999</v>
      </c>
      <c r="O527" s="682">
        <v>363981.75770000002</v>
      </c>
      <c r="P527" s="682">
        <v>251689.74170000001</v>
      </c>
      <c r="Q527" s="682">
        <v>440457.04800000001</v>
      </c>
      <c r="R527" s="682">
        <v>277965.86489999999</v>
      </c>
      <c r="S527" s="682">
        <v>486440.2635</v>
      </c>
      <c r="T527" s="682">
        <v>302590.55080000003</v>
      </c>
      <c r="U527" s="682">
        <v>529533.46389999997</v>
      </c>
    </row>
    <row r="528" spans="1:21">
      <c r="A528" t="s">
        <v>1176</v>
      </c>
      <c r="B528">
        <v>4</v>
      </c>
      <c r="C528" t="s">
        <v>281</v>
      </c>
      <c r="D528" t="s">
        <v>282</v>
      </c>
      <c r="E528" t="s">
        <v>288</v>
      </c>
      <c r="F528" t="s">
        <v>1176</v>
      </c>
      <c r="G528" t="s">
        <v>104</v>
      </c>
      <c r="H528" s="682">
        <v>92237.194300000003</v>
      </c>
      <c r="I528" s="682">
        <v>161415.09</v>
      </c>
      <c r="J528" s="682">
        <v>127297.6318</v>
      </c>
      <c r="K528" s="682">
        <v>222770.85560000001</v>
      </c>
      <c r="L528" s="682">
        <v>161314.4062</v>
      </c>
      <c r="M528" s="682">
        <v>282300.21090000001</v>
      </c>
      <c r="N528" s="682">
        <v>210368.74290000001</v>
      </c>
      <c r="O528" s="682">
        <v>368145.30009999999</v>
      </c>
      <c r="P528" s="682">
        <v>261982.01670000001</v>
      </c>
      <c r="Q528" s="682">
        <v>458468.52919999999</v>
      </c>
      <c r="R528" s="682">
        <v>294685.41759999999</v>
      </c>
      <c r="S528" s="682">
        <v>515699.48080000002</v>
      </c>
      <c r="T528" s="682">
        <v>326864.69270000001</v>
      </c>
      <c r="U528" s="682">
        <v>572013.21230000001</v>
      </c>
    </row>
    <row r="529" spans="1:21">
      <c r="A529" t="s">
        <v>1176</v>
      </c>
      <c r="B529">
        <v>4</v>
      </c>
      <c r="C529" t="s">
        <v>281</v>
      </c>
      <c r="D529" t="s">
        <v>282</v>
      </c>
      <c r="E529" t="s">
        <v>288</v>
      </c>
      <c r="F529" t="s">
        <v>1177</v>
      </c>
      <c r="G529" t="s">
        <v>101</v>
      </c>
      <c r="H529" s="682">
        <v>104118.27650000001</v>
      </c>
      <c r="I529" s="682">
        <v>166589.24479999999</v>
      </c>
      <c r="J529" s="682">
        <v>145765.5871</v>
      </c>
      <c r="K529" s="682">
        <v>233224.94279999999</v>
      </c>
      <c r="L529" s="682">
        <v>187412.8976</v>
      </c>
      <c r="M529" s="682">
        <v>299860.64069999999</v>
      </c>
      <c r="N529" s="682">
        <v>249883.86360000001</v>
      </c>
      <c r="O529" s="682">
        <v>399814.1876</v>
      </c>
      <c r="P529" s="682">
        <v>312354.82949999999</v>
      </c>
      <c r="Q529" s="682">
        <v>499767.73450000002</v>
      </c>
      <c r="R529" s="682">
        <v>354002.14</v>
      </c>
      <c r="S529" s="682">
        <v>566403.4325</v>
      </c>
      <c r="T529" s="682">
        <v>395649.45059999998</v>
      </c>
      <c r="U529" s="682">
        <v>633039.13040000002</v>
      </c>
    </row>
    <row r="530" spans="1:21">
      <c r="A530" t="s">
        <v>1176</v>
      </c>
      <c r="B530">
        <v>4</v>
      </c>
      <c r="C530" t="s">
        <v>281</v>
      </c>
      <c r="D530" t="s">
        <v>282</v>
      </c>
      <c r="E530" t="s">
        <v>289</v>
      </c>
      <c r="F530" t="s">
        <v>1174</v>
      </c>
      <c r="G530" t="s">
        <v>84</v>
      </c>
      <c r="H530" s="682">
        <v>120085.68799999999</v>
      </c>
      <c r="I530" s="682">
        <v>210149.9541</v>
      </c>
      <c r="J530" s="682">
        <v>155984.02179999999</v>
      </c>
      <c r="K530" s="682">
        <v>272972.03830000001</v>
      </c>
      <c r="L530" s="682">
        <v>186496.05650000001</v>
      </c>
      <c r="M530" s="682">
        <v>326368.09879999998</v>
      </c>
      <c r="N530" s="682">
        <v>222520.7365</v>
      </c>
      <c r="O530" s="682">
        <v>389411.28899999999</v>
      </c>
      <c r="P530" s="682">
        <v>262639.75349999999</v>
      </c>
      <c r="Q530" s="682">
        <v>459619.56849999999</v>
      </c>
      <c r="R530" s="682">
        <v>288162.3186</v>
      </c>
      <c r="S530" s="682">
        <v>504284.0576</v>
      </c>
      <c r="T530" s="682">
        <v>312219.1814</v>
      </c>
      <c r="U530" s="682">
        <v>546383.56740000006</v>
      </c>
    </row>
    <row r="531" spans="1:21">
      <c r="A531" t="s">
        <v>1176</v>
      </c>
      <c r="B531">
        <v>4</v>
      </c>
      <c r="C531" t="s">
        <v>281</v>
      </c>
      <c r="D531" t="s">
        <v>282</v>
      </c>
      <c r="E531" t="s">
        <v>289</v>
      </c>
      <c r="F531" t="s">
        <v>1175</v>
      </c>
      <c r="G531" t="s">
        <v>103</v>
      </c>
      <c r="H531" s="682">
        <v>100190.45299999999</v>
      </c>
      <c r="I531" s="682">
        <v>175333.29269999999</v>
      </c>
      <c r="J531" s="682">
        <v>133469.72349999999</v>
      </c>
      <c r="K531" s="682">
        <v>233572.01620000001</v>
      </c>
      <c r="L531" s="682">
        <v>164417.66450000001</v>
      </c>
      <c r="M531" s="682">
        <v>287730.9129</v>
      </c>
      <c r="N531" s="682">
        <v>206820.30669999999</v>
      </c>
      <c r="O531" s="682">
        <v>361935.5368</v>
      </c>
      <c r="P531" s="682">
        <v>250146.00289999999</v>
      </c>
      <c r="Q531" s="682">
        <v>437755.50510000001</v>
      </c>
      <c r="R531" s="682">
        <v>276218.4632</v>
      </c>
      <c r="S531" s="682">
        <v>483382.31040000002</v>
      </c>
      <c r="T531" s="682">
        <v>300636.98969999998</v>
      </c>
      <c r="U531" s="682">
        <v>526114.73199999996</v>
      </c>
    </row>
    <row r="532" spans="1:21">
      <c r="A532" t="s">
        <v>1176</v>
      </c>
      <c r="B532">
        <v>4</v>
      </c>
      <c r="C532" t="s">
        <v>281</v>
      </c>
      <c r="D532" t="s">
        <v>282</v>
      </c>
      <c r="E532" t="s">
        <v>289</v>
      </c>
      <c r="F532" t="s">
        <v>1176</v>
      </c>
      <c r="G532" t="s">
        <v>104</v>
      </c>
      <c r="H532" s="682">
        <v>92137.873600000006</v>
      </c>
      <c r="I532" s="682">
        <v>161241.2789</v>
      </c>
      <c r="J532" s="682">
        <v>127194.20299999999</v>
      </c>
      <c r="K532" s="682">
        <v>222589.8553</v>
      </c>
      <c r="L532" s="682">
        <v>161227.1347</v>
      </c>
      <c r="M532" s="682">
        <v>282147.48580000002</v>
      </c>
      <c r="N532" s="682">
        <v>210343.97560000001</v>
      </c>
      <c r="O532" s="682">
        <v>368101.95730000001</v>
      </c>
      <c r="P532" s="682">
        <v>261970.0655</v>
      </c>
      <c r="Q532" s="682">
        <v>458447.61469999998</v>
      </c>
      <c r="R532" s="682">
        <v>294715.12599999999</v>
      </c>
      <c r="S532" s="682">
        <v>515751.4705</v>
      </c>
      <c r="T532" s="682">
        <v>326946.23790000001</v>
      </c>
      <c r="U532" s="682">
        <v>572155.91639999999</v>
      </c>
    </row>
    <row r="533" spans="1:21">
      <c r="A533" t="s">
        <v>1176</v>
      </c>
      <c r="B533">
        <v>4</v>
      </c>
      <c r="C533" t="s">
        <v>281</v>
      </c>
      <c r="D533" t="s">
        <v>282</v>
      </c>
      <c r="E533" t="s">
        <v>289</v>
      </c>
      <c r="F533" t="s">
        <v>1177</v>
      </c>
      <c r="G533" t="s">
        <v>101</v>
      </c>
      <c r="H533" s="682">
        <v>103524.0874</v>
      </c>
      <c r="I533" s="682">
        <v>165638.5423</v>
      </c>
      <c r="J533" s="682">
        <v>144933.72229999999</v>
      </c>
      <c r="K533" s="682">
        <v>231893.95920000001</v>
      </c>
      <c r="L533" s="682">
        <v>186343.3573</v>
      </c>
      <c r="M533" s="682">
        <v>298149.3762</v>
      </c>
      <c r="N533" s="682">
        <v>248457.80970000001</v>
      </c>
      <c r="O533" s="682">
        <v>397532.50150000001</v>
      </c>
      <c r="P533" s="682">
        <v>310572.2622</v>
      </c>
      <c r="Q533" s="682">
        <v>496915.62689999997</v>
      </c>
      <c r="R533" s="682">
        <v>351981.8971</v>
      </c>
      <c r="S533" s="682">
        <v>563171.04379999998</v>
      </c>
      <c r="T533" s="682">
        <v>393391.53210000001</v>
      </c>
      <c r="U533" s="682">
        <v>629426.46070000005</v>
      </c>
    </row>
    <row r="534" spans="1:21">
      <c r="A534" t="s">
        <v>1176</v>
      </c>
      <c r="B534">
        <v>4</v>
      </c>
      <c r="C534" t="s">
        <v>281</v>
      </c>
      <c r="D534" t="s">
        <v>282</v>
      </c>
      <c r="E534" t="s">
        <v>290</v>
      </c>
      <c r="F534" t="s">
        <v>1174</v>
      </c>
      <c r="G534" t="s">
        <v>84</v>
      </c>
      <c r="H534" s="682">
        <v>120733.98390000001</v>
      </c>
      <c r="I534" s="682">
        <v>211284.47200000001</v>
      </c>
      <c r="J534" s="682">
        <v>156842.6931</v>
      </c>
      <c r="K534" s="682">
        <v>274474.71299999999</v>
      </c>
      <c r="L534" s="682">
        <v>187537.1355</v>
      </c>
      <c r="M534" s="682">
        <v>328189.98719999997</v>
      </c>
      <c r="N534" s="682">
        <v>223782.98540000001</v>
      </c>
      <c r="O534" s="682">
        <v>391620.2243</v>
      </c>
      <c r="P534" s="682">
        <v>264143.76</v>
      </c>
      <c r="Q534" s="682">
        <v>462251.58</v>
      </c>
      <c r="R534" s="682">
        <v>289818.49849999999</v>
      </c>
      <c r="S534" s="682">
        <v>507182.37229999999</v>
      </c>
      <c r="T534" s="682">
        <v>314024.3566</v>
      </c>
      <c r="U534" s="682">
        <v>549542.62399999995</v>
      </c>
    </row>
    <row r="535" spans="1:21">
      <c r="A535" t="s">
        <v>1176</v>
      </c>
      <c r="B535">
        <v>4</v>
      </c>
      <c r="C535" t="s">
        <v>281</v>
      </c>
      <c r="D535" t="s">
        <v>282</v>
      </c>
      <c r="E535" t="s">
        <v>290</v>
      </c>
      <c r="F535" t="s">
        <v>1175</v>
      </c>
      <c r="G535" t="s">
        <v>103</v>
      </c>
      <c r="H535" s="682">
        <v>100641.74400000001</v>
      </c>
      <c r="I535" s="682">
        <v>176123.052</v>
      </c>
      <c r="J535" s="682">
        <v>134105.4811</v>
      </c>
      <c r="K535" s="682">
        <v>234684.592</v>
      </c>
      <c r="L535" s="682">
        <v>165240.1459</v>
      </c>
      <c r="M535" s="682">
        <v>289170.25520000001</v>
      </c>
      <c r="N535" s="682">
        <v>207927.1059</v>
      </c>
      <c r="O535" s="682">
        <v>363872.43530000001</v>
      </c>
      <c r="P535" s="682">
        <v>251526.30910000001</v>
      </c>
      <c r="Q535" s="682">
        <v>440171.04090000002</v>
      </c>
      <c r="R535" s="682">
        <v>277756.38709999999</v>
      </c>
      <c r="S535" s="682">
        <v>486073.67739999999</v>
      </c>
      <c r="T535" s="682">
        <v>302327.48989999999</v>
      </c>
      <c r="U535" s="682">
        <v>529073.10719999997</v>
      </c>
    </row>
    <row r="536" spans="1:21">
      <c r="A536" t="s">
        <v>1176</v>
      </c>
      <c r="B536">
        <v>4</v>
      </c>
      <c r="C536" t="s">
        <v>281</v>
      </c>
      <c r="D536" t="s">
        <v>282</v>
      </c>
      <c r="E536" t="s">
        <v>290</v>
      </c>
      <c r="F536" t="s">
        <v>1176</v>
      </c>
      <c r="G536" t="s">
        <v>104</v>
      </c>
      <c r="H536" s="682">
        <v>92495.387100000007</v>
      </c>
      <c r="I536" s="682">
        <v>161866.92739999999</v>
      </c>
      <c r="J536" s="682">
        <v>127676.9117</v>
      </c>
      <c r="K536" s="682">
        <v>223434.5955</v>
      </c>
      <c r="L536" s="682">
        <v>161824.90609999999</v>
      </c>
      <c r="M536" s="682">
        <v>283193.5857</v>
      </c>
      <c r="N536" s="682">
        <v>211095.20670000001</v>
      </c>
      <c r="O536" s="682">
        <v>369416.61170000001</v>
      </c>
      <c r="P536" s="682">
        <v>262899.6004</v>
      </c>
      <c r="Q536" s="682">
        <v>460074.30060000002</v>
      </c>
      <c r="R536" s="682">
        <v>295746.97230000002</v>
      </c>
      <c r="S536" s="682">
        <v>517557.20159999997</v>
      </c>
      <c r="T536" s="682">
        <v>328075.30709999998</v>
      </c>
      <c r="U536" s="682">
        <v>574131.78740000003</v>
      </c>
    </row>
    <row r="537" spans="1:21">
      <c r="A537" t="s">
        <v>1176</v>
      </c>
      <c r="B537">
        <v>4</v>
      </c>
      <c r="C537" t="s">
        <v>281</v>
      </c>
      <c r="D537" t="s">
        <v>282</v>
      </c>
      <c r="E537" t="s">
        <v>290</v>
      </c>
      <c r="F537" t="s">
        <v>1177</v>
      </c>
      <c r="G537" t="s">
        <v>101</v>
      </c>
      <c r="H537" s="682">
        <v>104080.96189999999</v>
      </c>
      <c r="I537" s="682">
        <v>166529.54149999999</v>
      </c>
      <c r="J537" s="682">
        <v>145713.34659999999</v>
      </c>
      <c r="K537" s="682">
        <v>233141.35810000001</v>
      </c>
      <c r="L537" s="682">
        <v>187345.73130000001</v>
      </c>
      <c r="M537" s="682">
        <v>299753.17469999997</v>
      </c>
      <c r="N537" s="682">
        <v>249794.30850000001</v>
      </c>
      <c r="O537" s="682">
        <v>399670.8995</v>
      </c>
      <c r="P537" s="682">
        <v>312242.88559999998</v>
      </c>
      <c r="Q537" s="682">
        <v>499588.62439999997</v>
      </c>
      <c r="R537" s="682">
        <v>353875.27039999998</v>
      </c>
      <c r="S537" s="682">
        <v>566200.44099999999</v>
      </c>
      <c r="T537" s="682">
        <v>395507.65509999997</v>
      </c>
      <c r="U537" s="682">
        <v>632812.25760000001</v>
      </c>
    </row>
    <row r="538" spans="1:21">
      <c r="A538" t="s">
        <v>1177</v>
      </c>
      <c r="B538">
        <v>5</v>
      </c>
      <c r="C538" t="s">
        <v>291</v>
      </c>
      <c r="D538" t="s">
        <v>292</v>
      </c>
      <c r="E538" t="s">
        <v>293</v>
      </c>
      <c r="F538" t="s">
        <v>1174</v>
      </c>
      <c r="G538" t="s">
        <v>84</v>
      </c>
      <c r="H538" s="682">
        <v>97467.243900000001</v>
      </c>
      <c r="I538" s="682">
        <v>170567.67679999999</v>
      </c>
      <c r="J538" s="682">
        <v>126396.887</v>
      </c>
      <c r="K538" s="682">
        <v>221194.55220000001</v>
      </c>
      <c r="L538" s="682">
        <v>150940.86739999999</v>
      </c>
      <c r="M538" s="682">
        <v>264146.51809999999</v>
      </c>
      <c r="N538" s="682">
        <v>179846.67189999999</v>
      </c>
      <c r="O538" s="682">
        <v>314731.67570000002</v>
      </c>
      <c r="P538" s="682">
        <v>212094.57819999999</v>
      </c>
      <c r="Q538" s="682">
        <v>371165.51189999998</v>
      </c>
      <c r="R538" s="682">
        <v>232630.0925</v>
      </c>
      <c r="S538" s="682">
        <v>407102.66190000001</v>
      </c>
      <c r="T538" s="682">
        <v>251916.79550000001</v>
      </c>
      <c r="U538" s="682">
        <v>440854.3921</v>
      </c>
    </row>
    <row r="539" spans="1:21">
      <c r="A539" t="s">
        <v>1177</v>
      </c>
      <c r="B539">
        <v>5</v>
      </c>
      <c r="C539" t="s">
        <v>291</v>
      </c>
      <c r="D539" t="s">
        <v>292</v>
      </c>
      <c r="E539" t="s">
        <v>293</v>
      </c>
      <c r="F539" t="s">
        <v>1175</v>
      </c>
      <c r="G539" t="s">
        <v>103</v>
      </c>
      <c r="H539" s="682">
        <v>82439.151400000002</v>
      </c>
      <c r="I539" s="682">
        <v>144268.51500000001</v>
      </c>
      <c r="J539" s="682">
        <v>109390.13649999999</v>
      </c>
      <c r="K539" s="682">
        <v>191432.739</v>
      </c>
      <c r="L539" s="682">
        <v>134263.39009999999</v>
      </c>
      <c r="M539" s="682">
        <v>234960.93280000001</v>
      </c>
      <c r="N539" s="682">
        <v>167986.95120000001</v>
      </c>
      <c r="O539" s="682">
        <v>293977.16450000001</v>
      </c>
      <c r="P539" s="682">
        <v>202657.10459999999</v>
      </c>
      <c r="Q539" s="682">
        <v>354649.93310000002</v>
      </c>
      <c r="R539" s="682">
        <v>223607.99609999999</v>
      </c>
      <c r="S539" s="682">
        <v>391313.99329999997</v>
      </c>
      <c r="T539" s="682">
        <v>243167.89110000001</v>
      </c>
      <c r="U539" s="682">
        <v>425543.80949999997</v>
      </c>
    </row>
    <row r="540" spans="1:21">
      <c r="A540" t="s">
        <v>1177</v>
      </c>
      <c r="B540">
        <v>5</v>
      </c>
      <c r="C540" t="s">
        <v>291</v>
      </c>
      <c r="D540" t="s">
        <v>292</v>
      </c>
      <c r="E540" t="s">
        <v>293</v>
      </c>
      <c r="F540" t="s">
        <v>1176</v>
      </c>
      <c r="G540" t="s">
        <v>104</v>
      </c>
      <c r="H540" s="682">
        <v>76532.021299999993</v>
      </c>
      <c r="I540" s="682">
        <v>133931.03719999999</v>
      </c>
      <c r="J540" s="682">
        <v>105786.0451</v>
      </c>
      <c r="K540" s="682">
        <v>185125.57889999999</v>
      </c>
      <c r="L540" s="682">
        <v>134267.01930000001</v>
      </c>
      <c r="M540" s="682">
        <v>234967.2838</v>
      </c>
      <c r="N540" s="682">
        <v>175528.6746</v>
      </c>
      <c r="O540" s="682">
        <v>307175.18050000002</v>
      </c>
      <c r="P540" s="682">
        <v>218685.75520000001</v>
      </c>
      <c r="Q540" s="682">
        <v>382700.07160000002</v>
      </c>
      <c r="R540" s="682">
        <v>246193.90299999999</v>
      </c>
      <c r="S540" s="682">
        <v>430839.33039999998</v>
      </c>
      <c r="T540" s="682">
        <v>273313.82669999998</v>
      </c>
      <c r="U540" s="682">
        <v>478299.19679999998</v>
      </c>
    </row>
    <row r="541" spans="1:21">
      <c r="A541" t="s">
        <v>1177</v>
      </c>
      <c r="B541">
        <v>5</v>
      </c>
      <c r="C541" t="s">
        <v>291</v>
      </c>
      <c r="D541" t="s">
        <v>292</v>
      </c>
      <c r="E541" t="s">
        <v>293</v>
      </c>
      <c r="F541" t="s">
        <v>1177</v>
      </c>
      <c r="G541" t="s">
        <v>101</v>
      </c>
      <c r="H541" s="682">
        <v>84050.2071</v>
      </c>
      <c r="I541" s="682">
        <v>134480.3334</v>
      </c>
      <c r="J541" s="682">
        <v>117670.29</v>
      </c>
      <c r="K541" s="682">
        <v>188272.46669999999</v>
      </c>
      <c r="L541" s="682">
        <v>151290.37280000001</v>
      </c>
      <c r="M541" s="682">
        <v>242064.60010000001</v>
      </c>
      <c r="N541" s="682">
        <v>201720.49710000001</v>
      </c>
      <c r="O541" s="682">
        <v>322752.80009999999</v>
      </c>
      <c r="P541" s="682">
        <v>252150.6213</v>
      </c>
      <c r="Q541" s="682">
        <v>403441.0001</v>
      </c>
      <c r="R541" s="682">
        <v>285770.70419999998</v>
      </c>
      <c r="S541" s="682">
        <v>457233.1335</v>
      </c>
      <c r="T541" s="682">
        <v>319390.78700000001</v>
      </c>
      <c r="U541" s="682">
        <v>511025.26689999999</v>
      </c>
    </row>
    <row r="542" spans="1:21">
      <c r="A542" t="s">
        <v>1177</v>
      </c>
      <c r="B542">
        <v>5</v>
      </c>
      <c r="C542" t="s">
        <v>291</v>
      </c>
      <c r="D542" t="s">
        <v>292</v>
      </c>
      <c r="E542" t="s">
        <v>294</v>
      </c>
      <c r="F542" t="s">
        <v>1174</v>
      </c>
      <c r="G542" t="s">
        <v>84</v>
      </c>
      <c r="H542" s="682">
        <v>104643.208</v>
      </c>
      <c r="I542" s="682">
        <v>183125.6139</v>
      </c>
      <c r="J542" s="682">
        <v>135699.06479999999</v>
      </c>
      <c r="K542" s="682">
        <v>237473.36350000001</v>
      </c>
      <c r="L542" s="682">
        <v>162046.11869999999</v>
      </c>
      <c r="M542" s="682">
        <v>283580.70779999997</v>
      </c>
      <c r="N542" s="682">
        <v>193074.11660000001</v>
      </c>
      <c r="O542" s="682">
        <v>337879.70409999997</v>
      </c>
      <c r="P542" s="682">
        <v>227690.61610000001</v>
      </c>
      <c r="Q542" s="682">
        <v>398458.57809999998</v>
      </c>
      <c r="R542" s="682">
        <v>249734.82180000001</v>
      </c>
      <c r="S542" s="682">
        <v>437035.93800000002</v>
      </c>
      <c r="T542" s="682">
        <v>270437.21250000002</v>
      </c>
      <c r="U542" s="682">
        <v>473265.12190000003</v>
      </c>
    </row>
    <row r="543" spans="1:21">
      <c r="A543" t="s">
        <v>1177</v>
      </c>
      <c r="B543">
        <v>5</v>
      </c>
      <c r="C543" t="s">
        <v>291</v>
      </c>
      <c r="D543" t="s">
        <v>292</v>
      </c>
      <c r="E543" t="s">
        <v>294</v>
      </c>
      <c r="F543" t="s">
        <v>1175</v>
      </c>
      <c r="G543" t="s">
        <v>103</v>
      </c>
      <c r="H543" s="682">
        <v>88528.752699999997</v>
      </c>
      <c r="I543" s="682">
        <v>154925.31719999999</v>
      </c>
      <c r="J543" s="682">
        <v>117462.91069999999</v>
      </c>
      <c r="K543" s="682">
        <v>205560.09390000001</v>
      </c>
      <c r="L543" s="682">
        <v>144163.04060000001</v>
      </c>
      <c r="M543" s="682">
        <v>252285.321</v>
      </c>
      <c r="N543" s="682">
        <v>180357.06659999999</v>
      </c>
      <c r="O543" s="682">
        <v>315624.86660000001</v>
      </c>
      <c r="P543" s="682">
        <v>217570.9155</v>
      </c>
      <c r="Q543" s="682">
        <v>380749.10190000001</v>
      </c>
      <c r="R543" s="682">
        <v>240060.52559999999</v>
      </c>
      <c r="S543" s="682">
        <v>420105.91989999998</v>
      </c>
      <c r="T543" s="682">
        <v>261055.8573</v>
      </c>
      <c r="U543" s="682">
        <v>456847.7501</v>
      </c>
    </row>
    <row r="544" spans="1:21">
      <c r="A544" t="s">
        <v>1177</v>
      </c>
      <c r="B544">
        <v>5</v>
      </c>
      <c r="C544" t="s">
        <v>291</v>
      </c>
      <c r="D544" t="s">
        <v>292</v>
      </c>
      <c r="E544" t="s">
        <v>294</v>
      </c>
      <c r="F544" t="s">
        <v>1176</v>
      </c>
      <c r="G544" t="s">
        <v>104</v>
      </c>
      <c r="H544" s="682">
        <v>82197.982699999993</v>
      </c>
      <c r="I544" s="682">
        <v>143846.46969999999</v>
      </c>
      <c r="J544" s="682">
        <v>113620.1657</v>
      </c>
      <c r="K544" s="682">
        <v>198835.29</v>
      </c>
      <c r="L544" s="682">
        <v>144213.416</v>
      </c>
      <c r="M544" s="682">
        <v>252373.478</v>
      </c>
      <c r="N544" s="682">
        <v>188537.95730000001</v>
      </c>
      <c r="O544" s="682">
        <v>329941.4252</v>
      </c>
      <c r="P544" s="682">
        <v>234894.94260000001</v>
      </c>
      <c r="Q544" s="682">
        <v>411066.1495</v>
      </c>
      <c r="R544" s="682">
        <v>264445.0417</v>
      </c>
      <c r="S544" s="682">
        <v>462778.82280000002</v>
      </c>
      <c r="T544" s="682">
        <v>293578.85220000002</v>
      </c>
      <c r="U544" s="682">
        <v>513762.99129999999</v>
      </c>
    </row>
    <row r="545" spans="1:21">
      <c r="A545" t="s">
        <v>1177</v>
      </c>
      <c r="B545">
        <v>5</v>
      </c>
      <c r="C545" t="s">
        <v>291</v>
      </c>
      <c r="D545" t="s">
        <v>292</v>
      </c>
      <c r="E545" t="s">
        <v>294</v>
      </c>
      <c r="F545" t="s">
        <v>1177</v>
      </c>
      <c r="G545" t="s">
        <v>101</v>
      </c>
      <c r="H545" s="682">
        <v>90238.801000000007</v>
      </c>
      <c r="I545" s="682">
        <v>144382.08379999999</v>
      </c>
      <c r="J545" s="682">
        <v>126334.3214</v>
      </c>
      <c r="K545" s="682">
        <v>202134.91740000001</v>
      </c>
      <c r="L545" s="682">
        <v>162429.84179999999</v>
      </c>
      <c r="M545" s="682">
        <v>259887.75080000001</v>
      </c>
      <c r="N545" s="682">
        <v>216573.12239999999</v>
      </c>
      <c r="O545" s="682">
        <v>346517.00109999999</v>
      </c>
      <c r="P545" s="682">
        <v>270716.4031</v>
      </c>
      <c r="Q545" s="682">
        <v>433146.25140000001</v>
      </c>
      <c r="R545" s="682">
        <v>306811.92349999998</v>
      </c>
      <c r="S545" s="682">
        <v>490899.08490000002</v>
      </c>
      <c r="T545" s="682">
        <v>342907.44390000001</v>
      </c>
      <c r="U545" s="682">
        <v>548651.91839999997</v>
      </c>
    </row>
    <row r="546" spans="1:21">
      <c r="A546" t="s">
        <v>1177</v>
      </c>
      <c r="B546">
        <v>5</v>
      </c>
      <c r="C546" t="s">
        <v>291</v>
      </c>
      <c r="D546" t="s">
        <v>292</v>
      </c>
      <c r="E546" t="s">
        <v>295</v>
      </c>
      <c r="F546" t="s">
        <v>1174</v>
      </c>
      <c r="G546" t="s">
        <v>84</v>
      </c>
      <c r="H546" s="682">
        <v>105830.85219999999</v>
      </c>
      <c r="I546" s="682">
        <v>185203.9915</v>
      </c>
      <c r="J546" s="682">
        <v>137305.84280000001</v>
      </c>
      <c r="K546" s="682">
        <v>240285.2249</v>
      </c>
      <c r="L546" s="682">
        <v>164023.0569</v>
      </c>
      <c r="M546" s="682">
        <v>287040.34970000002</v>
      </c>
      <c r="N546" s="682">
        <v>195510.54730000001</v>
      </c>
      <c r="O546" s="682">
        <v>342143.45770000003</v>
      </c>
      <c r="P546" s="682">
        <v>230621.17009999999</v>
      </c>
      <c r="Q546" s="682">
        <v>403587.0477</v>
      </c>
      <c r="R546" s="682">
        <v>252973.43410000001</v>
      </c>
      <c r="S546" s="682">
        <v>442703.50959999999</v>
      </c>
      <c r="T546" s="682">
        <v>273987.69919999997</v>
      </c>
      <c r="U546" s="682">
        <v>479478.47360000003</v>
      </c>
    </row>
    <row r="547" spans="1:21">
      <c r="A547" t="s">
        <v>1177</v>
      </c>
      <c r="B547">
        <v>5</v>
      </c>
      <c r="C547" t="s">
        <v>291</v>
      </c>
      <c r="D547" t="s">
        <v>292</v>
      </c>
      <c r="E547" t="s">
        <v>295</v>
      </c>
      <c r="F547" t="s">
        <v>1175</v>
      </c>
      <c r="G547" t="s">
        <v>103</v>
      </c>
      <c r="H547" s="682">
        <v>89173.115099999995</v>
      </c>
      <c r="I547" s="682">
        <v>156052.95139999999</v>
      </c>
      <c r="J547" s="682">
        <v>118454.9863</v>
      </c>
      <c r="K547" s="682">
        <v>207296.22589999999</v>
      </c>
      <c r="L547" s="682">
        <v>145537.1778</v>
      </c>
      <c r="M547" s="682">
        <v>254690.06109999999</v>
      </c>
      <c r="N547" s="682">
        <v>182364.83230000001</v>
      </c>
      <c r="O547" s="682">
        <v>319138.45640000002</v>
      </c>
      <c r="P547" s="682">
        <v>220160.35569999999</v>
      </c>
      <c r="Q547" s="682">
        <v>385280.62239999999</v>
      </c>
      <c r="R547" s="682">
        <v>242973.03769999999</v>
      </c>
      <c r="S547" s="682">
        <v>425202.81599999999</v>
      </c>
      <c r="T547" s="682">
        <v>264290.11810000002</v>
      </c>
      <c r="U547" s="682">
        <v>462507.70669999998</v>
      </c>
    </row>
    <row r="548" spans="1:21">
      <c r="A548" t="s">
        <v>1177</v>
      </c>
      <c r="B548">
        <v>5</v>
      </c>
      <c r="C548" t="s">
        <v>291</v>
      </c>
      <c r="D548" t="s">
        <v>292</v>
      </c>
      <c r="E548" t="s">
        <v>295</v>
      </c>
      <c r="F548" t="s">
        <v>1176</v>
      </c>
      <c r="G548" t="s">
        <v>104</v>
      </c>
      <c r="H548" s="682">
        <v>82568.152400000006</v>
      </c>
      <c r="I548" s="682">
        <v>144494.26689999999</v>
      </c>
      <c r="J548" s="682">
        <v>114089.29059999999</v>
      </c>
      <c r="K548" s="682">
        <v>199656.25870000001</v>
      </c>
      <c r="L548" s="682">
        <v>144753.5545</v>
      </c>
      <c r="M548" s="682">
        <v>253318.72039999999</v>
      </c>
      <c r="N548" s="682">
        <v>189131.85200000001</v>
      </c>
      <c r="O548" s="682">
        <v>330980.74099999998</v>
      </c>
      <c r="P548" s="682">
        <v>235611.103</v>
      </c>
      <c r="Q548" s="682">
        <v>412319.4301</v>
      </c>
      <c r="R548" s="682">
        <v>265197.05310000002</v>
      </c>
      <c r="S548" s="682">
        <v>464094.8431</v>
      </c>
      <c r="T548" s="682">
        <v>294352.6826</v>
      </c>
      <c r="U548" s="682">
        <v>515117.19459999999</v>
      </c>
    </row>
    <row r="549" spans="1:21">
      <c r="A549" t="s">
        <v>1177</v>
      </c>
      <c r="B549">
        <v>5</v>
      </c>
      <c r="C549" t="s">
        <v>291</v>
      </c>
      <c r="D549" t="s">
        <v>292</v>
      </c>
      <c r="E549" t="s">
        <v>295</v>
      </c>
      <c r="F549" t="s">
        <v>1177</v>
      </c>
      <c r="G549" t="s">
        <v>101</v>
      </c>
      <c r="H549" s="682">
        <v>91254.870899999994</v>
      </c>
      <c r="I549" s="682">
        <v>146007.79560000001</v>
      </c>
      <c r="J549" s="682">
        <v>127756.8193</v>
      </c>
      <c r="K549" s="682">
        <v>204410.91390000001</v>
      </c>
      <c r="L549" s="682">
        <v>164258.76759999999</v>
      </c>
      <c r="M549" s="682">
        <v>262814.03210000001</v>
      </c>
      <c r="N549" s="682">
        <v>219011.69010000001</v>
      </c>
      <c r="O549" s="682">
        <v>350418.70939999999</v>
      </c>
      <c r="P549" s="682">
        <v>273764.6127</v>
      </c>
      <c r="Q549" s="682">
        <v>438023.38679999998</v>
      </c>
      <c r="R549" s="682">
        <v>310266.56099999999</v>
      </c>
      <c r="S549" s="682">
        <v>496426.505</v>
      </c>
      <c r="T549" s="682">
        <v>346768.50939999998</v>
      </c>
      <c r="U549" s="682">
        <v>554829.62320000003</v>
      </c>
    </row>
    <row r="550" spans="1:21">
      <c r="A550" t="s">
        <v>1177</v>
      </c>
      <c r="B550">
        <v>5</v>
      </c>
      <c r="C550" t="s">
        <v>291</v>
      </c>
      <c r="D550" t="s">
        <v>292</v>
      </c>
      <c r="E550" t="s">
        <v>296</v>
      </c>
      <c r="F550" t="s">
        <v>1174</v>
      </c>
      <c r="G550" t="s">
        <v>84</v>
      </c>
      <c r="H550" s="682">
        <v>99259.148700000005</v>
      </c>
      <c r="I550" s="682">
        <v>173703.51010000001</v>
      </c>
      <c r="J550" s="682">
        <v>128736.5367</v>
      </c>
      <c r="K550" s="682">
        <v>225288.9393</v>
      </c>
      <c r="L550" s="682">
        <v>153748.69810000001</v>
      </c>
      <c r="M550" s="682">
        <v>269060.22159999999</v>
      </c>
      <c r="N550" s="682">
        <v>183211.49969999999</v>
      </c>
      <c r="O550" s="682">
        <v>320620.12430000002</v>
      </c>
      <c r="P550" s="682">
        <v>216076.39430000001</v>
      </c>
      <c r="Q550" s="682">
        <v>378133.6899</v>
      </c>
      <c r="R550" s="682">
        <v>237003.2341</v>
      </c>
      <c r="S550" s="682">
        <v>414755.65970000002</v>
      </c>
      <c r="T550" s="682">
        <v>256662.84090000001</v>
      </c>
      <c r="U550" s="682">
        <v>449159.97159999999</v>
      </c>
    </row>
    <row r="551" spans="1:21">
      <c r="A551" t="s">
        <v>1177</v>
      </c>
      <c r="B551">
        <v>5</v>
      </c>
      <c r="C551" t="s">
        <v>291</v>
      </c>
      <c r="D551" t="s">
        <v>292</v>
      </c>
      <c r="E551" t="s">
        <v>296</v>
      </c>
      <c r="F551" t="s">
        <v>1175</v>
      </c>
      <c r="G551" t="s">
        <v>103</v>
      </c>
      <c r="H551" s="682">
        <v>83868.909499999994</v>
      </c>
      <c r="I551" s="682">
        <v>146770.59169999999</v>
      </c>
      <c r="J551" s="682">
        <v>111319.9843</v>
      </c>
      <c r="K551" s="682">
        <v>194809.97260000001</v>
      </c>
      <c r="L551" s="682">
        <v>136669.353</v>
      </c>
      <c r="M551" s="682">
        <v>239171.3677</v>
      </c>
      <c r="N551" s="682">
        <v>171066.00200000001</v>
      </c>
      <c r="O551" s="682">
        <v>299365.50339999999</v>
      </c>
      <c r="P551" s="682">
        <v>206411.51120000001</v>
      </c>
      <c r="Q551" s="682">
        <v>361220.1446</v>
      </c>
      <c r="R551" s="682">
        <v>227763.73740000001</v>
      </c>
      <c r="S551" s="682">
        <v>398586.5404</v>
      </c>
      <c r="T551" s="682">
        <v>247703.11919999999</v>
      </c>
      <c r="U551" s="682">
        <v>433480.45860000001</v>
      </c>
    </row>
    <row r="552" spans="1:21">
      <c r="A552" t="s">
        <v>1177</v>
      </c>
      <c r="B552">
        <v>5</v>
      </c>
      <c r="C552" t="s">
        <v>291</v>
      </c>
      <c r="D552" t="s">
        <v>292</v>
      </c>
      <c r="E552" t="s">
        <v>296</v>
      </c>
      <c r="F552" t="s">
        <v>1176</v>
      </c>
      <c r="G552" t="s">
        <v>104</v>
      </c>
      <c r="H552" s="682">
        <v>77804.972599999994</v>
      </c>
      <c r="I552" s="682">
        <v>136158.70209999999</v>
      </c>
      <c r="J552" s="682">
        <v>107535.43520000001</v>
      </c>
      <c r="K552" s="682">
        <v>188187.01149999999</v>
      </c>
      <c r="L552" s="682">
        <v>136474.22029999999</v>
      </c>
      <c r="M552" s="682">
        <v>238829.8855</v>
      </c>
      <c r="N552" s="682">
        <v>178387.41589999999</v>
      </c>
      <c r="O552" s="682">
        <v>312177.97779999999</v>
      </c>
      <c r="P552" s="682">
        <v>222241.70989999999</v>
      </c>
      <c r="Q552" s="682">
        <v>388922.99219999998</v>
      </c>
      <c r="R552" s="682">
        <v>250184.22700000001</v>
      </c>
      <c r="S552" s="682">
        <v>437822.3971</v>
      </c>
      <c r="T552" s="682">
        <v>277729.16509999998</v>
      </c>
      <c r="U552" s="682">
        <v>486026.03889999999</v>
      </c>
    </row>
    <row r="553" spans="1:21">
      <c r="A553" t="s">
        <v>1177</v>
      </c>
      <c r="B553">
        <v>5</v>
      </c>
      <c r="C553" t="s">
        <v>291</v>
      </c>
      <c r="D553" t="s">
        <v>292</v>
      </c>
      <c r="E553" t="s">
        <v>296</v>
      </c>
      <c r="F553" t="s">
        <v>1177</v>
      </c>
      <c r="G553" t="s">
        <v>101</v>
      </c>
      <c r="H553" s="682">
        <v>85593.516000000003</v>
      </c>
      <c r="I553" s="682">
        <v>136949.62770000001</v>
      </c>
      <c r="J553" s="682">
        <v>119830.92230000001</v>
      </c>
      <c r="K553" s="682">
        <v>191729.47870000001</v>
      </c>
      <c r="L553" s="682">
        <v>154068.32870000001</v>
      </c>
      <c r="M553" s="682">
        <v>246509.3297</v>
      </c>
      <c r="N553" s="682">
        <v>205424.43840000001</v>
      </c>
      <c r="O553" s="682">
        <v>328679.10629999998</v>
      </c>
      <c r="P553" s="682">
        <v>256780.54790000001</v>
      </c>
      <c r="Q553" s="682">
        <v>410848.88280000002</v>
      </c>
      <c r="R553" s="682">
        <v>291017.95429999998</v>
      </c>
      <c r="S553" s="682">
        <v>465628.73389999999</v>
      </c>
      <c r="T553" s="682">
        <v>325255.36070000002</v>
      </c>
      <c r="U553" s="682">
        <v>520408.58490000002</v>
      </c>
    </row>
    <row r="554" spans="1:21">
      <c r="A554" t="s">
        <v>1177</v>
      </c>
      <c r="B554">
        <v>5</v>
      </c>
      <c r="C554" t="s">
        <v>291</v>
      </c>
      <c r="D554" t="s">
        <v>292</v>
      </c>
      <c r="E554" t="s">
        <v>297</v>
      </c>
      <c r="F554" t="s">
        <v>1174</v>
      </c>
      <c r="G554" t="s">
        <v>84</v>
      </c>
      <c r="H554" s="682">
        <v>107026.84510000001</v>
      </c>
      <c r="I554" s="682">
        <v>187296.97889999999</v>
      </c>
      <c r="J554" s="682">
        <v>138856.20430000001</v>
      </c>
      <c r="K554" s="682">
        <v>242998.35750000001</v>
      </c>
      <c r="L554" s="682">
        <v>165873.93040000001</v>
      </c>
      <c r="M554" s="682">
        <v>290279.37809999997</v>
      </c>
      <c r="N554" s="682">
        <v>197715.11919999999</v>
      </c>
      <c r="O554" s="682">
        <v>346001.45860000001</v>
      </c>
      <c r="P554" s="682">
        <v>233220.50719999999</v>
      </c>
      <c r="Q554" s="682">
        <v>408135.88750000001</v>
      </c>
      <c r="R554" s="682">
        <v>255824.21950000001</v>
      </c>
      <c r="S554" s="682">
        <v>447692.38390000002</v>
      </c>
      <c r="T554" s="682">
        <v>277074.43229999999</v>
      </c>
      <c r="U554" s="682">
        <v>484880.25650000002</v>
      </c>
    </row>
    <row r="555" spans="1:21">
      <c r="A555" t="s">
        <v>1177</v>
      </c>
      <c r="B555">
        <v>5</v>
      </c>
      <c r="C555" t="s">
        <v>291</v>
      </c>
      <c r="D555" t="s">
        <v>292</v>
      </c>
      <c r="E555" t="s">
        <v>297</v>
      </c>
      <c r="F555" t="s">
        <v>1175</v>
      </c>
      <c r="G555" t="s">
        <v>103</v>
      </c>
      <c r="H555" s="682">
        <v>90188.047600000005</v>
      </c>
      <c r="I555" s="682">
        <v>157829.0834</v>
      </c>
      <c r="J555" s="682">
        <v>119800.4473</v>
      </c>
      <c r="K555" s="682">
        <v>209650.78279999999</v>
      </c>
      <c r="L555" s="682">
        <v>147187.11790000001</v>
      </c>
      <c r="M555" s="682">
        <v>257577.45619999999</v>
      </c>
      <c r="N555" s="682">
        <v>184426.51620000001</v>
      </c>
      <c r="O555" s="682">
        <v>322746.4032</v>
      </c>
      <c r="P555" s="682">
        <v>222645.9883</v>
      </c>
      <c r="Q555" s="682">
        <v>389630.47940000001</v>
      </c>
      <c r="R555" s="682">
        <v>245715.12330000001</v>
      </c>
      <c r="S555" s="682">
        <v>430001.4657</v>
      </c>
      <c r="T555" s="682">
        <v>267271.44280000002</v>
      </c>
      <c r="U555" s="682">
        <v>467725.02500000002</v>
      </c>
    </row>
    <row r="556" spans="1:21">
      <c r="A556" t="s">
        <v>1177</v>
      </c>
      <c r="B556">
        <v>5</v>
      </c>
      <c r="C556" t="s">
        <v>291</v>
      </c>
      <c r="D556" t="s">
        <v>292</v>
      </c>
      <c r="E556" t="s">
        <v>297</v>
      </c>
      <c r="F556" t="s">
        <v>1176</v>
      </c>
      <c r="G556" t="s">
        <v>104</v>
      </c>
      <c r="H556" s="682">
        <v>83512.478400000007</v>
      </c>
      <c r="I556" s="682">
        <v>146146.83730000001</v>
      </c>
      <c r="J556" s="682">
        <v>115394.9761</v>
      </c>
      <c r="K556" s="682">
        <v>201941.20819999999</v>
      </c>
      <c r="L556" s="682">
        <v>146411.28570000001</v>
      </c>
      <c r="M556" s="682">
        <v>256219.7499</v>
      </c>
      <c r="N556" s="682">
        <v>191300.06359999999</v>
      </c>
      <c r="O556" s="682">
        <v>334775.11129999999</v>
      </c>
      <c r="P556" s="682">
        <v>238312.63149999999</v>
      </c>
      <c r="Q556" s="682">
        <v>417047.10509999999</v>
      </c>
      <c r="R556" s="682">
        <v>268238.90659999999</v>
      </c>
      <c r="S556" s="682">
        <v>469418.08649999998</v>
      </c>
      <c r="T556" s="682">
        <v>297730.18349999998</v>
      </c>
      <c r="U556" s="682">
        <v>521027.8211</v>
      </c>
    </row>
    <row r="557" spans="1:21">
      <c r="A557" t="s">
        <v>1177</v>
      </c>
      <c r="B557">
        <v>5</v>
      </c>
      <c r="C557" t="s">
        <v>291</v>
      </c>
      <c r="D557" t="s">
        <v>292</v>
      </c>
      <c r="E557" t="s">
        <v>297</v>
      </c>
      <c r="F557" t="s">
        <v>1177</v>
      </c>
      <c r="G557" t="s">
        <v>101</v>
      </c>
      <c r="H557" s="682">
        <v>92286.302200000006</v>
      </c>
      <c r="I557" s="682">
        <v>147658.0857</v>
      </c>
      <c r="J557" s="682">
        <v>129200.82309999999</v>
      </c>
      <c r="K557" s="682">
        <v>206721.32</v>
      </c>
      <c r="L557" s="682">
        <v>166115.34400000001</v>
      </c>
      <c r="M557" s="682">
        <v>265784.55420000001</v>
      </c>
      <c r="N557" s="682">
        <v>221487.12520000001</v>
      </c>
      <c r="O557" s="682">
        <v>354379.4057</v>
      </c>
      <c r="P557" s="682">
        <v>276858.90659999999</v>
      </c>
      <c r="Q557" s="682">
        <v>442974.25709999999</v>
      </c>
      <c r="R557" s="682">
        <v>313773.42739999999</v>
      </c>
      <c r="S557" s="682">
        <v>502037.4914</v>
      </c>
      <c r="T557" s="682">
        <v>350687.94829999999</v>
      </c>
      <c r="U557" s="682">
        <v>561100.72569999995</v>
      </c>
    </row>
    <row r="558" spans="1:21">
      <c r="A558" t="s">
        <v>1177</v>
      </c>
      <c r="B558">
        <v>5</v>
      </c>
      <c r="C558" t="s">
        <v>291</v>
      </c>
      <c r="D558" t="s">
        <v>292</v>
      </c>
      <c r="E558" t="s">
        <v>298</v>
      </c>
      <c r="F558" t="s">
        <v>1174</v>
      </c>
      <c r="G558" t="s">
        <v>84</v>
      </c>
      <c r="H558" s="682">
        <v>105226.5882</v>
      </c>
      <c r="I558" s="682">
        <v>184146.5295</v>
      </c>
      <c r="J558" s="682">
        <v>136572.9664</v>
      </c>
      <c r="K558" s="682">
        <v>239002.6912</v>
      </c>
      <c r="L558" s="682">
        <v>163192.1594</v>
      </c>
      <c r="M558" s="682">
        <v>285586.27889999998</v>
      </c>
      <c r="N558" s="682">
        <v>194582.144</v>
      </c>
      <c r="O558" s="682">
        <v>340518.75199999998</v>
      </c>
      <c r="P558" s="682">
        <v>229569.90090000001</v>
      </c>
      <c r="Q558" s="682">
        <v>401747.32650000002</v>
      </c>
      <c r="R558" s="682">
        <v>251838.89679999999</v>
      </c>
      <c r="S558" s="682">
        <v>440718.06939999998</v>
      </c>
      <c r="T558" s="682">
        <v>272792.13189999998</v>
      </c>
      <c r="U558" s="682">
        <v>477386.23080000002</v>
      </c>
    </row>
    <row r="559" spans="1:21">
      <c r="A559" t="s">
        <v>1177</v>
      </c>
      <c r="B559">
        <v>5</v>
      </c>
      <c r="C559" t="s">
        <v>291</v>
      </c>
      <c r="D559" t="s">
        <v>292</v>
      </c>
      <c r="E559" t="s">
        <v>298</v>
      </c>
      <c r="F559" t="s">
        <v>1175</v>
      </c>
      <c r="G559" t="s">
        <v>103</v>
      </c>
      <c r="H559" s="682">
        <v>88387.715800000005</v>
      </c>
      <c r="I559" s="682">
        <v>154678.50270000001</v>
      </c>
      <c r="J559" s="682">
        <v>117517.20940000001</v>
      </c>
      <c r="K559" s="682">
        <v>205655.1165</v>
      </c>
      <c r="L559" s="682">
        <v>144505.3469</v>
      </c>
      <c r="M559" s="682">
        <v>252884.35699999999</v>
      </c>
      <c r="N559" s="682">
        <v>181293.54089999999</v>
      </c>
      <c r="O559" s="682">
        <v>317263.69660000002</v>
      </c>
      <c r="P559" s="682">
        <v>218995.38200000001</v>
      </c>
      <c r="Q559" s="682">
        <v>383241.91850000003</v>
      </c>
      <c r="R559" s="682">
        <v>241729.80059999999</v>
      </c>
      <c r="S559" s="682">
        <v>423027.15110000002</v>
      </c>
      <c r="T559" s="682">
        <v>262989.14240000001</v>
      </c>
      <c r="U559" s="682">
        <v>460230.99930000002</v>
      </c>
    </row>
    <row r="560" spans="1:21">
      <c r="A560" t="s">
        <v>1177</v>
      </c>
      <c r="B560">
        <v>5</v>
      </c>
      <c r="C560" t="s">
        <v>291</v>
      </c>
      <c r="D560" t="s">
        <v>292</v>
      </c>
      <c r="E560" t="s">
        <v>298</v>
      </c>
      <c r="F560" t="s">
        <v>1176</v>
      </c>
      <c r="G560" t="s">
        <v>104</v>
      </c>
      <c r="H560" s="682">
        <v>81665.367199999993</v>
      </c>
      <c r="I560" s="682">
        <v>142914.39259999999</v>
      </c>
      <c r="J560" s="682">
        <v>112809.02039999999</v>
      </c>
      <c r="K560" s="682">
        <v>197415.78570000001</v>
      </c>
      <c r="L560" s="682">
        <v>143086.48540000001</v>
      </c>
      <c r="M560" s="682">
        <v>250401.34950000001</v>
      </c>
      <c r="N560" s="682">
        <v>186866.99660000001</v>
      </c>
      <c r="O560" s="682">
        <v>327017.24400000001</v>
      </c>
      <c r="P560" s="682">
        <v>232771.2977</v>
      </c>
      <c r="Q560" s="682">
        <v>407349.77100000001</v>
      </c>
      <c r="R560" s="682">
        <v>261958.72829999999</v>
      </c>
      <c r="S560" s="682">
        <v>458427.7746</v>
      </c>
      <c r="T560" s="682">
        <v>290711.16070000001</v>
      </c>
      <c r="U560" s="682">
        <v>508744.53129999997</v>
      </c>
    </row>
    <row r="561" spans="1:21">
      <c r="A561" t="s">
        <v>1177</v>
      </c>
      <c r="B561">
        <v>5</v>
      </c>
      <c r="C561" t="s">
        <v>291</v>
      </c>
      <c r="D561" t="s">
        <v>292</v>
      </c>
      <c r="E561" t="s">
        <v>298</v>
      </c>
      <c r="F561" t="s">
        <v>1177</v>
      </c>
      <c r="G561" t="s">
        <v>101</v>
      </c>
      <c r="H561" s="682">
        <v>90727.628800000006</v>
      </c>
      <c r="I561" s="682">
        <v>145164.20819999999</v>
      </c>
      <c r="J561" s="682">
        <v>127018.68030000001</v>
      </c>
      <c r="K561" s="682">
        <v>203229.8915</v>
      </c>
      <c r="L561" s="682">
        <v>163309.73180000001</v>
      </c>
      <c r="M561" s="682">
        <v>261295.5748</v>
      </c>
      <c r="N561" s="682">
        <v>217746.30910000001</v>
      </c>
      <c r="O561" s="682">
        <v>348394.09970000002</v>
      </c>
      <c r="P561" s="682">
        <v>272182.88630000001</v>
      </c>
      <c r="Q561" s="682">
        <v>435492.62469999999</v>
      </c>
      <c r="R561" s="682">
        <v>308473.93780000001</v>
      </c>
      <c r="S561" s="682">
        <v>493558.30790000001</v>
      </c>
      <c r="T561" s="682">
        <v>344764.98930000002</v>
      </c>
      <c r="U561" s="682">
        <v>551623.99120000005</v>
      </c>
    </row>
    <row r="562" spans="1:21">
      <c r="A562" t="s">
        <v>1177</v>
      </c>
      <c r="B562">
        <v>5</v>
      </c>
      <c r="C562" t="s">
        <v>291</v>
      </c>
      <c r="D562" t="s">
        <v>292</v>
      </c>
      <c r="E562" t="s">
        <v>299</v>
      </c>
      <c r="F562" t="s">
        <v>1174</v>
      </c>
      <c r="G562" t="s">
        <v>84</v>
      </c>
      <c r="H562" s="682">
        <v>105234.9439</v>
      </c>
      <c r="I562" s="682">
        <v>184161.15179999999</v>
      </c>
      <c r="J562" s="682">
        <v>136516.55910000001</v>
      </c>
      <c r="K562" s="682">
        <v>238903.9785</v>
      </c>
      <c r="L562" s="682">
        <v>163066.10550000001</v>
      </c>
      <c r="M562" s="682">
        <v>285365.68459999998</v>
      </c>
      <c r="N562" s="682">
        <v>194350.2984</v>
      </c>
      <c r="O562" s="682">
        <v>340113.0221</v>
      </c>
      <c r="P562" s="682">
        <v>229238.69940000001</v>
      </c>
      <c r="Q562" s="682">
        <v>401167.72399999999</v>
      </c>
      <c r="R562" s="682">
        <v>251451.08689999999</v>
      </c>
      <c r="S562" s="682">
        <v>440039.402</v>
      </c>
      <c r="T562" s="682">
        <v>272328.39669999998</v>
      </c>
      <c r="U562" s="682">
        <v>476574.69429999997</v>
      </c>
    </row>
    <row r="563" spans="1:21">
      <c r="A563" t="s">
        <v>1177</v>
      </c>
      <c r="B563">
        <v>5</v>
      </c>
      <c r="C563" t="s">
        <v>291</v>
      </c>
      <c r="D563" t="s">
        <v>292</v>
      </c>
      <c r="E563" t="s">
        <v>299</v>
      </c>
      <c r="F563" t="s">
        <v>1175</v>
      </c>
      <c r="G563" t="s">
        <v>103</v>
      </c>
      <c r="H563" s="682">
        <v>88758.292000000001</v>
      </c>
      <c r="I563" s="682">
        <v>155327.011</v>
      </c>
      <c r="J563" s="682">
        <v>117870.603</v>
      </c>
      <c r="K563" s="682">
        <v>206273.55530000001</v>
      </c>
      <c r="L563" s="682">
        <v>144781.15960000001</v>
      </c>
      <c r="M563" s="682">
        <v>253367.02919999999</v>
      </c>
      <c r="N563" s="682">
        <v>181347.47150000001</v>
      </c>
      <c r="O563" s="682">
        <v>317358.07490000001</v>
      </c>
      <c r="P563" s="682">
        <v>218891.58929999999</v>
      </c>
      <c r="Q563" s="682">
        <v>383060.28120000003</v>
      </c>
      <c r="R563" s="682">
        <v>241559.3904</v>
      </c>
      <c r="S563" s="682">
        <v>422728.93329999998</v>
      </c>
      <c r="T563" s="682">
        <v>262736.22409999999</v>
      </c>
      <c r="U563" s="682">
        <v>459788.3921</v>
      </c>
    </row>
    <row r="564" spans="1:21">
      <c r="A564" t="s">
        <v>1177</v>
      </c>
      <c r="B564">
        <v>5</v>
      </c>
      <c r="C564" t="s">
        <v>291</v>
      </c>
      <c r="D564" t="s">
        <v>292</v>
      </c>
      <c r="E564" t="s">
        <v>299</v>
      </c>
      <c r="F564" t="s">
        <v>1176</v>
      </c>
      <c r="G564" t="s">
        <v>104</v>
      </c>
      <c r="H564" s="682">
        <v>82239.528999999995</v>
      </c>
      <c r="I564" s="682">
        <v>143919.1758</v>
      </c>
      <c r="J564" s="682">
        <v>113645.58869999999</v>
      </c>
      <c r="K564" s="682">
        <v>198879.78030000001</v>
      </c>
      <c r="L564" s="682">
        <v>144204.08790000001</v>
      </c>
      <c r="M564" s="682">
        <v>252357.1539</v>
      </c>
      <c r="N564" s="682">
        <v>188441.32639999999</v>
      </c>
      <c r="O564" s="682">
        <v>329772.32120000001</v>
      </c>
      <c r="P564" s="682">
        <v>234756.682</v>
      </c>
      <c r="Q564" s="682">
        <v>410824.19349999999</v>
      </c>
      <c r="R564" s="682">
        <v>264248.5883</v>
      </c>
      <c r="S564" s="682">
        <v>462435.02960000001</v>
      </c>
      <c r="T564" s="682">
        <v>293314.85139999999</v>
      </c>
      <c r="U564" s="682">
        <v>513300.98979999998</v>
      </c>
    </row>
    <row r="565" spans="1:21">
      <c r="A565" t="s">
        <v>1177</v>
      </c>
      <c r="B565">
        <v>5</v>
      </c>
      <c r="C565" t="s">
        <v>291</v>
      </c>
      <c r="D565" t="s">
        <v>292</v>
      </c>
      <c r="E565" t="s">
        <v>299</v>
      </c>
      <c r="F565" t="s">
        <v>1177</v>
      </c>
      <c r="G565" t="s">
        <v>101</v>
      </c>
      <c r="H565" s="682">
        <v>90742.996400000004</v>
      </c>
      <c r="I565" s="682">
        <v>145188.79629999999</v>
      </c>
      <c r="J565" s="682">
        <v>127040.1949</v>
      </c>
      <c r="K565" s="682">
        <v>203264.3149</v>
      </c>
      <c r="L565" s="682">
        <v>163337.39350000001</v>
      </c>
      <c r="M565" s="682">
        <v>261339.8334</v>
      </c>
      <c r="N565" s="682">
        <v>217783.19130000001</v>
      </c>
      <c r="O565" s="682">
        <v>348453.11119999998</v>
      </c>
      <c r="P565" s="682">
        <v>272228.98910000001</v>
      </c>
      <c r="Q565" s="682">
        <v>435566.38900000002</v>
      </c>
      <c r="R565" s="682">
        <v>308526.1876</v>
      </c>
      <c r="S565" s="682">
        <v>493641.90749999997</v>
      </c>
      <c r="T565" s="682">
        <v>344823.3861</v>
      </c>
      <c r="U565" s="682">
        <v>551717.42610000004</v>
      </c>
    </row>
    <row r="566" spans="1:21">
      <c r="A566" t="s">
        <v>1177</v>
      </c>
      <c r="B566">
        <v>5</v>
      </c>
      <c r="C566" t="s">
        <v>291</v>
      </c>
      <c r="D566" t="s">
        <v>292</v>
      </c>
      <c r="E566" t="s">
        <v>300</v>
      </c>
      <c r="F566" t="s">
        <v>1174</v>
      </c>
      <c r="G566" t="s">
        <v>84</v>
      </c>
      <c r="H566" s="682">
        <v>98667.412800000006</v>
      </c>
      <c r="I566" s="682">
        <v>172667.97229999999</v>
      </c>
      <c r="J566" s="682">
        <v>127919.0425</v>
      </c>
      <c r="K566" s="682">
        <v>223858.32440000001</v>
      </c>
      <c r="L566" s="682">
        <v>152728.71119999999</v>
      </c>
      <c r="M566" s="682">
        <v>267275.24469999998</v>
      </c>
      <c r="N566" s="682">
        <v>181935.31789999999</v>
      </c>
      <c r="O566" s="682">
        <v>318386.8063</v>
      </c>
      <c r="P566" s="682">
        <v>214528.31090000001</v>
      </c>
      <c r="Q566" s="682">
        <v>375424.5441</v>
      </c>
      <c r="R566" s="682">
        <v>235286.96900000001</v>
      </c>
      <c r="S566" s="682">
        <v>411752.19569999998</v>
      </c>
      <c r="T566" s="682">
        <v>254771.65669999999</v>
      </c>
      <c r="U566" s="682">
        <v>445850.39929999999</v>
      </c>
    </row>
    <row r="567" spans="1:21">
      <c r="A567" t="s">
        <v>1177</v>
      </c>
      <c r="B567">
        <v>5</v>
      </c>
      <c r="C567" t="s">
        <v>291</v>
      </c>
      <c r="D567" t="s">
        <v>292</v>
      </c>
      <c r="E567" t="s">
        <v>300</v>
      </c>
      <c r="F567" t="s">
        <v>1175</v>
      </c>
      <c r="G567" t="s">
        <v>103</v>
      </c>
      <c r="H567" s="682">
        <v>83639.370299999995</v>
      </c>
      <c r="I567" s="682">
        <v>146368.89799999999</v>
      </c>
      <c r="J567" s="682">
        <v>110912.29210000001</v>
      </c>
      <c r="K567" s="682">
        <v>194096.51120000001</v>
      </c>
      <c r="L567" s="682">
        <v>136051.23389999999</v>
      </c>
      <c r="M567" s="682">
        <v>238089.6594</v>
      </c>
      <c r="N567" s="682">
        <v>170075.59719999999</v>
      </c>
      <c r="O567" s="682">
        <v>297632.29509999999</v>
      </c>
      <c r="P567" s="682">
        <v>205090.83730000001</v>
      </c>
      <c r="Q567" s="682">
        <v>358908.96529999998</v>
      </c>
      <c r="R567" s="682">
        <v>226264.8726</v>
      </c>
      <c r="S567" s="682">
        <v>395963.52710000001</v>
      </c>
      <c r="T567" s="682">
        <v>246022.7524</v>
      </c>
      <c r="U567" s="682">
        <v>430539.81660000002</v>
      </c>
    </row>
    <row r="568" spans="1:21">
      <c r="A568" t="s">
        <v>1177</v>
      </c>
      <c r="B568">
        <v>5</v>
      </c>
      <c r="C568" t="s">
        <v>291</v>
      </c>
      <c r="D568" t="s">
        <v>292</v>
      </c>
      <c r="E568" t="s">
        <v>300</v>
      </c>
      <c r="F568" t="s">
        <v>1176</v>
      </c>
      <c r="G568" t="s">
        <v>104</v>
      </c>
      <c r="H568" s="682">
        <v>77763.426300000006</v>
      </c>
      <c r="I568" s="682">
        <v>136085.99600000001</v>
      </c>
      <c r="J568" s="682">
        <v>107510.01210000001</v>
      </c>
      <c r="K568" s="682">
        <v>188142.52129999999</v>
      </c>
      <c r="L568" s="682">
        <v>136483.5484</v>
      </c>
      <c r="M568" s="682">
        <v>238846.20970000001</v>
      </c>
      <c r="N568" s="682">
        <v>178484.04670000001</v>
      </c>
      <c r="O568" s="682">
        <v>312347.08169999998</v>
      </c>
      <c r="P568" s="682">
        <v>222379.97029999999</v>
      </c>
      <c r="Q568" s="682">
        <v>389164.94819999998</v>
      </c>
      <c r="R568" s="682">
        <v>250380.68030000001</v>
      </c>
      <c r="S568" s="682">
        <v>438166.19040000002</v>
      </c>
      <c r="T568" s="682">
        <v>277993.16590000002</v>
      </c>
      <c r="U568" s="682">
        <v>486488.0404</v>
      </c>
    </row>
    <row r="569" spans="1:21">
      <c r="A569" t="s">
        <v>1177</v>
      </c>
      <c r="B569">
        <v>5</v>
      </c>
      <c r="C569" t="s">
        <v>291</v>
      </c>
      <c r="D569" t="s">
        <v>292</v>
      </c>
      <c r="E569" t="s">
        <v>300</v>
      </c>
      <c r="F569" t="s">
        <v>1177</v>
      </c>
      <c r="G569" t="s">
        <v>101</v>
      </c>
      <c r="H569" s="682">
        <v>85089.320600000006</v>
      </c>
      <c r="I569" s="682">
        <v>136142.91510000001</v>
      </c>
      <c r="J569" s="682">
        <v>119125.04889999999</v>
      </c>
      <c r="K569" s="682">
        <v>190600.08110000001</v>
      </c>
      <c r="L569" s="682">
        <v>153160.77720000001</v>
      </c>
      <c r="M569" s="682">
        <v>245057.24710000001</v>
      </c>
      <c r="N569" s="682">
        <v>204214.36960000001</v>
      </c>
      <c r="O569" s="682">
        <v>326742.99619999999</v>
      </c>
      <c r="P569" s="682">
        <v>255267.96189999999</v>
      </c>
      <c r="Q569" s="682">
        <v>408428.7452</v>
      </c>
      <c r="R569" s="682">
        <v>289303.69020000001</v>
      </c>
      <c r="S569" s="682">
        <v>462885.91119999997</v>
      </c>
      <c r="T569" s="682">
        <v>323339.41840000002</v>
      </c>
      <c r="U569" s="682">
        <v>517343.0772</v>
      </c>
    </row>
    <row r="570" spans="1:21">
      <c r="A570" t="s">
        <v>1177</v>
      </c>
      <c r="B570">
        <v>5</v>
      </c>
      <c r="C570" t="s">
        <v>291</v>
      </c>
      <c r="D570" t="s">
        <v>292</v>
      </c>
      <c r="E570" t="s">
        <v>301</v>
      </c>
      <c r="F570" t="s">
        <v>1174</v>
      </c>
      <c r="G570" t="s">
        <v>84</v>
      </c>
      <c r="H570" s="682">
        <v>100467.66959999999</v>
      </c>
      <c r="I570" s="682">
        <v>175818.42180000001</v>
      </c>
      <c r="J570" s="682">
        <v>130202.2804</v>
      </c>
      <c r="K570" s="682">
        <v>227853.99059999999</v>
      </c>
      <c r="L570" s="682">
        <v>155410.4823</v>
      </c>
      <c r="M570" s="682">
        <v>271968.34399999998</v>
      </c>
      <c r="N570" s="682">
        <v>185068.29319999999</v>
      </c>
      <c r="O570" s="682">
        <v>323869.51289999997</v>
      </c>
      <c r="P570" s="682">
        <v>218178.91709999999</v>
      </c>
      <c r="Q570" s="682">
        <v>381813.10499999998</v>
      </c>
      <c r="R570" s="682">
        <v>239272.29149999999</v>
      </c>
      <c r="S570" s="682">
        <v>418726.51020000002</v>
      </c>
      <c r="T570" s="682">
        <v>259053.9572</v>
      </c>
      <c r="U570" s="682">
        <v>453344.42499999999</v>
      </c>
    </row>
    <row r="571" spans="1:21">
      <c r="A571" t="s">
        <v>1177</v>
      </c>
      <c r="B571">
        <v>5</v>
      </c>
      <c r="C571" t="s">
        <v>291</v>
      </c>
      <c r="D571" t="s">
        <v>292</v>
      </c>
      <c r="E571" t="s">
        <v>301</v>
      </c>
      <c r="F571" t="s">
        <v>1175</v>
      </c>
      <c r="G571" t="s">
        <v>103</v>
      </c>
      <c r="H571" s="682">
        <v>85439.702099999995</v>
      </c>
      <c r="I571" s="682">
        <v>149519.47870000001</v>
      </c>
      <c r="J571" s="682">
        <v>113195.52989999999</v>
      </c>
      <c r="K571" s="682">
        <v>198092.17739999999</v>
      </c>
      <c r="L571" s="682">
        <v>138733.005</v>
      </c>
      <c r="M571" s="682">
        <v>242782.75870000001</v>
      </c>
      <c r="N571" s="682">
        <v>173208.57250000001</v>
      </c>
      <c r="O571" s="682">
        <v>303115.00170000002</v>
      </c>
      <c r="P571" s="682">
        <v>208741.44349999999</v>
      </c>
      <c r="Q571" s="682">
        <v>365297.52620000002</v>
      </c>
      <c r="R571" s="682">
        <v>230250.19519999999</v>
      </c>
      <c r="S571" s="682">
        <v>402937.84169999999</v>
      </c>
      <c r="T571" s="682">
        <v>250305.0528</v>
      </c>
      <c r="U571" s="682">
        <v>438033.84240000002</v>
      </c>
    </row>
    <row r="572" spans="1:21">
      <c r="A572" t="s">
        <v>1177</v>
      </c>
      <c r="B572">
        <v>5</v>
      </c>
      <c r="C572" t="s">
        <v>291</v>
      </c>
      <c r="D572" t="s">
        <v>292</v>
      </c>
      <c r="E572" t="s">
        <v>301</v>
      </c>
      <c r="F572" t="s">
        <v>1176</v>
      </c>
      <c r="G572" t="s">
        <v>104</v>
      </c>
      <c r="H572" s="682">
        <v>79610.537500000006</v>
      </c>
      <c r="I572" s="682">
        <v>139318.44080000001</v>
      </c>
      <c r="J572" s="682">
        <v>110095.9679</v>
      </c>
      <c r="K572" s="682">
        <v>192667.94390000001</v>
      </c>
      <c r="L572" s="682">
        <v>139808.3486</v>
      </c>
      <c r="M572" s="682">
        <v>244664.61009999999</v>
      </c>
      <c r="N572" s="682">
        <v>182917.11369999999</v>
      </c>
      <c r="O572" s="682">
        <v>320104.94890000002</v>
      </c>
      <c r="P572" s="682">
        <v>227921.30410000001</v>
      </c>
      <c r="Q572" s="682">
        <v>398862.28220000002</v>
      </c>
      <c r="R572" s="682">
        <v>256660.8584</v>
      </c>
      <c r="S572" s="682">
        <v>449156.5024</v>
      </c>
      <c r="T572" s="682">
        <v>285012.1887</v>
      </c>
      <c r="U572" s="682">
        <v>498771.33010000002</v>
      </c>
    </row>
    <row r="573" spans="1:21">
      <c r="A573" t="s">
        <v>1177</v>
      </c>
      <c r="B573">
        <v>5</v>
      </c>
      <c r="C573" t="s">
        <v>291</v>
      </c>
      <c r="D573" t="s">
        <v>292</v>
      </c>
      <c r="E573" t="s">
        <v>301</v>
      </c>
      <c r="F573" t="s">
        <v>1177</v>
      </c>
      <c r="G573" t="s">
        <v>101</v>
      </c>
      <c r="H573" s="682">
        <v>86647.994000000006</v>
      </c>
      <c r="I573" s="682">
        <v>138636.79259999999</v>
      </c>
      <c r="J573" s="682">
        <v>121307.19160000001</v>
      </c>
      <c r="K573" s="682">
        <v>194091.50949999999</v>
      </c>
      <c r="L573" s="682">
        <v>155966.38930000001</v>
      </c>
      <c r="M573" s="682">
        <v>249546.22659999999</v>
      </c>
      <c r="N573" s="682">
        <v>207955.1857</v>
      </c>
      <c r="O573" s="682">
        <v>332728.30209999997</v>
      </c>
      <c r="P573" s="682">
        <v>259943.98209999999</v>
      </c>
      <c r="Q573" s="682">
        <v>415910.37760000001</v>
      </c>
      <c r="R573" s="682">
        <v>294603.17979999998</v>
      </c>
      <c r="S573" s="682">
        <v>471365.09460000001</v>
      </c>
      <c r="T573" s="682">
        <v>329262.3774</v>
      </c>
      <c r="U573" s="682">
        <v>526819.81169999996</v>
      </c>
    </row>
    <row r="574" spans="1:21">
      <c r="A574" t="s">
        <v>1177</v>
      </c>
      <c r="B574">
        <v>5</v>
      </c>
      <c r="C574" t="s">
        <v>302</v>
      </c>
      <c r="D574" t="s">
        <v>303</v>
      </c>
      <c r="E574" t="s">
        <v>304</v>
      </c>
      <c r="F574" t="s">
        <v>1174</v>
      </c>
      <c r="G574" t="s">
        <v>84</v>
      </c>
      <c r="H574" s="682">
        <v>109447.9657</v>
      </c>
      <c r="I574" s="682">
        <v>191533.94010000001</v>
      </c>
      <c r="J574" s="682">
        <v>142130.465</v>
      </c>
      <c r="K574" s="682">
        <v>248728.31390000001</v>
      </c>
      <c r="L574" s="682">
        <v>169901.4074</v>
      </c>
      <c r="M574" s="682">
        <v>297327.46299999999</v>
      </c>
      <c r="N574" s="682">
        <v>202677.21729999999</v>
      </c>
      <c r="O574" s="682">
        <v>354685.13040000002</v>
      </c>
      <c r="P574" s="682">
        <v>239187.9437</v>
      </c>
      <c r="Q574" s="682">
        <v>418578.90149999998</v>
      </c>
      <c r="R574" s="682">
        <v>262418.5306</v>
      </c>
      <c r="S574" s="682">
        <v>459232.42859999998</v>
      </c>
      <c r="T574" s="682">
        <v>284303.02590000001</v>
      </c>
      <c r="U574" s="682">
        <v>497530.2953</v>
      </c>
    </row>
    <row r="575" spans="1:21">
      <c r="A575" t="s">
        <v>1177</v>
      </c>
      <c r="B575">
        <v>5</v>
      </c>
      <c r="C575" t="s">
        <v>302</v>
      </c>
      <c r="D575" t="s">
        <v>303</v>
      </c>
      <c r="E575" t="s">
        <v>304</v>
      </c>
      <c r="F575" t="s">
        <v>1175</v>
      </c>
      <c r="G575" t="s">
        <v>103</v>
      </c>
      <c r="H575" s="682">
        <v>91508.675799999997</v>
      </c>
      <c r="I575" s="682">
        <v>160140.18280000001</v>
      </c>
      <c r="J575" s="682">
        <v>121829.5428</v>
      </c>
      <c r="K575" s="682">
        <v>213201.69990000001</v>
      </c>
      <c r="L575" s="682">
        <v>149993.53769999999</v>
      </c>
      <c r="M575" s="682">
        <v>262488.69099999999</v>
      </c>
      <c r="N575" s="682">
        <v>188520.29370000001</v>
      </c>
      <c r="O575" s="682">
        <v>329910.51390000002</v>
      </c>
      <c r="P575" s="682">
        <v>227922.45129999999</v>
      </c>
      <c r="Q575" s="682">
        <v>398864.28970000002</v>
      </c>
      <c r="R575" s="682">
        <v>251648.8731</v>
      </c>
      <c r="S575" s="682">
        <v>440385.52799999999</v>
      </c>
      <c r="T575" s="682">
        <v>273859.47710000002</v>
      </c>
      <c r="U575" s="682">
        <v>479254.08500000002</v>
      </c>
    </row>
    <row r="576" spans="1:21">
      <c r="A576" t="s">
        <v>1177</v>
      </c>
      <c r="B576">
        <v>5</v>
      </c>
      <c r="C576" t="s">
        <v>302</v>
      </c>
      <c r="D576" t="s">
        <v>303</v>
      </c>
      <c r="E576" t="s">
        <v>304</v>
      </c>
      <c r="F576" t="s">
        <v>1176</v>
      </c>
      <c r="G576" t="s">
        <v>104</v>
      </c>
      <c r="H576" s="682">
        <v>84278.091100000005</v>
      </c>
      <c r="I576" s="682">
        <v>147486.65950000001</v>
      </c>
      <c r="J576" s="682">
        <v>116367.34910000001</v>
      </c>
      <c r="K576" s="682">
        <v>203642.861</v>
      </c>
      <c r="L576" s="682">
        <v>147533.81950000001</v>
      </c>
      <c r="M576" s="682">
        <v>258184.18400000001</v>
      </c>
      <c r="N576" s="682">
        <v>192540.95749999999</v>
      </c>
      <c r="O576" s="682">
        <v>336946.67560000002</v>
      </c>
      <c r="P576" s="682">
        <v>239810.66080000001</v>
      </c>
      <c r="Q576" s="682">
        <v>419668.65649999998</v>
      </c>
      <c r="R576" s="682">
        <v>269815.87030000001</v>
      </c>
      <c r="S576" s="682">
        <v>472177.77309999999</v>
      </c>
      <c r="T576" s="682">
        <v>299357.65740000003</v>
      </c>
      <c r="U576" s="682">
        <v>523875.90049999999</v>
      </c>
    </row>
    <row r="577" spans="1:21">
      <c r="A577" t="s">
        <v>1177</v>
      </c>
      <c r="B577">
        <v>5</v>
      </c>
      <c r="C577" t="s">
        <v>302</v>
      </c>
      <c r="D577" t="s">
        <v>303</v>
      </c>
      <c r="E577" t="s">
        <v>304</v>
      </c>
      <c r="F577" t="s">
        <v>1177</v>
      </c>
      <c r="G577" t="s">
        <v>101</v>
      </c>
      <c r="H577" s="682">
        <v>94357.810700000002</v>
      </c>
      <c r="I577" s="682">
        <v>150972.4994</v>
      </c>
      <c r="J577" s="682">
        <v>132100.935</v>
      </c>
      <c r="K577" s="682">
        <v>211361.49919999999</v>
      </c>
      <c r="L577" s="682">
        <v>169844.05929999999</v>
      </c>
      <c r="M577" s="682">
        <v>271750.49890000001</v>
      </c>
      <c r="N577" s="682">
        <v>226458.7458</v>
      </c>
      <c r="O577" s="682">
        <v>362333.99859999999</v>
      </c>
      <c r="P577" s="682">
        <v>283073.43219999998</v>
      </c>
      <c r="Q577" s="682">
        <v>452917.49819999997</v>
      </c>
      <c r="R577" s="682">
        <v>320816.5564</v>
      </c>
      <c r="S577" s="682">
        <v>513306.49790000002</v>
      </c>
      <c r="T577" s="682">
        <v>358559.68070000003</v>
      </c>
      <c r="U577" s="682">
        <v>573695.49769999995</v>
      </c>
    </row>
    <row r="578" spans="1:21">
      <c r="A578" t="s">
        <v>1177</v>
      </c>
      <c r="B578">
        <v>5</v>
      </c>
      <c r="C578" t="s">
        <v>302</v>
      </c>
      <c r="D578" t="s">
        <v>303</v>
      </c>
      <c r="E578" t="s">
        <v>305</v>
      </c>
      <c r="F578" t="s">
        <v>1174</v>
      </c>
      <c r="G578" t="s">
        <v>84</v>
      </c>
      <c r="H578" s="682">
        <v>107689.37549999999</v>
      </c>
      <c r="I578" s="682">
        <v>188456.40719999999</v>
      </c>
      <c r="J578" s="682">
        <v>139936.15169999999</v>
      </c>
      <c r="K578" s="682">
        <v>244888.26560000001</v>
      </c>
      <c r="L578" s="682">
        <v>167356.28289999999</v>
      </c>
      <c r="M578" s="682">
        <v>292873.4951</v>
      </c>
      <c r="N578" s="682">
        <v>199749.42420000001</v>
      </c>
      <c r="O578" s="682">
        <v>349561.49229999998</v>
      </c>
      <c r="P578" s="682">
        <v>235809.29300000001</v>
      </c>
      <c r="Q578" s="682">
        <v>412666.26270000002</v>
      </c>
      <c r="R578" s="682">
        <v>258744.22839999999</v>
      </c>
      <c r="S578" s="682">
        <v>452802.39980000001</v>
      </c>
      <c r="T578" s="682">
        <v>280380.24440000003</v>
      </c>
      <c r="U578" s="682">
        <v>490665.4278</v>
      </c>
    </row>
    <row r="579" spans="1:21">
      <c r="A579" t="s">
        <v>1177</v>
      </c>
      <c r="B579">
        <v>5</v>
      </c>
      <c r="C579" t="s">
        <v>302</v>
      </c>
      <c r="D579" t="s">
        <v>303</v>
      </c>
      <c r="E579" t="s">
        <v>305</v>
      </c>
      <c r="F579" t="s">
        <v>1175</v>
      </c>
      <c r="G579" t="s">
        <v>103</v>
      </c>
      <c r="H579" s="682">
        <v>89554.970700000005</v>
      </c>
      <c r="I579" s="682">
        <v>156721.19880000001</v>
      </c>
      <c r="J579" s="682">
        <v>119414.56759999999</v>
      </c>
      <c r="K579" s="682">
        <v>208975.4932</v>
      </c>
      <c r="L579" s="682">
        <v>147232.02359999999</v>
      </c>
      <c r="M579" s="682">
        <v>257656.04130000001</v>
      </c>
      <c r="N579" s="682">
        <v>185438.62100000001</v>
      </c>
      <c r="O579" s="682">
        <v>324517.58679999999</v>
      </c>
      <c r="P579" s="682">
        <v>224421.34959999999</v>
      </c>
      <c r="Q579" s="682">
        <v>392737.36190000002</v>
      </c>
      <c r="R579" s="682">
        <v>247857.50959999999</v>
      </c>
      <c r="S579" s="682">
        <v>433750.64179999998</v>
      </c>
      <c r="T579" s="682">
        <v>269823.179</v>
      </c>
      <c r="U579" s="682">
        <v>472190.56329999998</v>
      </c>
    </row>
    <row r="580" spans="1:21">
      <c r="A580" t="s">
        <v>1177</v>
      </c>
      <c r="B580">
        <v>5</v>
      </c>
      <c r="C580" t="s">
        <v>302</v>
      </c>
      <c r="D580" t="s">
        <v>303</v>
      </c>
      <c r="E580" t="s">
        <v>305</v>
      </c>
      <c r="F580" t="s">
        <v>1176</v>
      </c>
      <c r="G580" t="s">
        <v>104</v>
      </c>
      <c r="H580" s="682">
        <v>82169.183099999995</v>
      </c>
      <c r="I580" s="682">
        <v>143796.07060000001</v>
      </c>
      <c r="J580" s="682">
        <v>113397.2478</v>
      </c>
      <c r="K580" s="682">
        <v>198445.18369999999</v>
      </c>
      <c r="L580" s="682">
        <v>143692.4945</v>
      </c>
      <c r="M580" s="682">
        <v>251461.86540000001</v>
      </c>
      <c r="N580" s="682">
        <v>187373.85620000001</v>
      </c>
      <c r="O580" s="682">
        <v>327904.24829999998</v>
      </c>
      <c r="P580" s="682">
        <v>233342.37609999999</v>
      </c>
      <c r="Q580" s="682">
        <v>408349.15830000001</v>
      </c>
      <c r="R580" s="682">
        <v>262463.73969999998</v>
      </c>
      <c r="S580" s="682">
        <v>459311.54430000001</v>
      </c>
      <c r="T580" s="682">
        <v>291116.64350000001</v>
      </c>
      <c r="U580" s="682">
        <v>509454.1262</v>
      </c>
    </row>
    <row r="581" spans="1:21">
      <c r="A581" t="s">
        <v>1177</v>
      </c>
      <c r="B581">
        <v>5</v>
      </c>
      <c r="C581" t="s">
        <v>302</v>
      </c>
      <c r="D581" t="s">
        <v>303</v>
      </c>
      <c r="E581" t="s">
        <v>305</v>
      </c>
      <c r="F581" t="s">
        <v>1177</v>
      </c>
      <c r="G581" t="s">
        <v>101</v>
      </c>
      <c r="H581" s="682">
        <v>92830.833199999994</v>
      </c>
      <c r="I581" s="682">
        <v>148529.33530000001</v>
      </c>
      <c r="J581" s="682">
        <v>129963.1664</v>
      </c>
      <c r="K581" s="682">
        <v>207941.0693</v>
      </c>
      <c r="L581" s="682">
        <v>167095.49960000001</v>
      </c>
      <c r="M581" s="682">
        <v>267352.80339999998</v>
      </c>
      <c r="N581" s="682">
        <v>222793.99950000001</v>
      </c>
      <c r="O581" s="682">
        <v>356470.4045</v>
      </c>
      <c r="P581" s="682">
        <v>278492.49939999997</v>
      </c>
      <c r="Q581" s="682">
        <v>445588.00569999998</v>
      </c>
      <c r="R581" s="682">
        <v>315624.83260000002</v>
      </c>
      <c r="S581" s="682">
        <v>504999.73969999998</v>
      </c>
      <c r="T581" s="682">
        <v>352757.16590000002</v>
      </c>
      <c r="U581" s="682">
        <v>564411.47380000004</v>
      </c>
    </row>
    <row r="582" spans="1:21">
      <c r="A582" t="s">
        <v>1177</v>
      </c>
      <c r="B582">
        <v>5</v>
      </c>
      <c r="C582" t="s">
        <v>302</v>
      </c>
      <c r="D582" t="s">
        <v>303</v>
      </c>
      <c r="E582" t="s">
        <v>306</v>
      </c>
      <c r="F582" t="s">
        <v>1174</v>
      </c>
      <c r="G582" t="s">
        <v>84</v>
      </c>
      <c r="H582" s="682">
        <v>108847.88129999999</v>
      </c>
      <c r="I582" s="682">
        <v>190483.7923</v>
      </c>
      <c r="J582" s="682">
        <v>141369.3872</v>
      </c>
      <c r="K582" s="682">
        <v>247396.4278</v>
      </c>
      <c r="L582" s="682">
        <v>169007.48560000001</v>
      </c>
      <c r="M582" s="682">
        <v>295763.09960000002</v>
      </c>
      <c r="N582" s="682">
        <v>201632.89430000001</v>
      </c>
      <c r="O582" s="682">
        <v>352857.56510000001</v>
      </c>
      <c r="P582" s="682">
        <v>237971.07740000001</v>
      </c>
      <c r="Q582" s="682">
        <v>416449.38530000002</v>
      </c>
      <c r="R582" s="682">
        <v>261090.09239999999</v>
      </c>
      <c r="S582" s="682">
        <v>456907.6617</v>
      </c>
      <c r="T582" s="682">
        <v>282875.59529999999</v>
      </c>
      <c r="U582" s="682">
        <v>495032.2917</v>
      </c>
    </row>
    <row r="583" spans="1:21">
      <c r="A583" t="s">
        <v>1177</v>
      </c>
      <c r="B583">
        <v>5</v>
      </c>
      <c r="C583" t="s">
        <v>302</v>
      </c>
      <c r="D583" t="s">
        <v>303</v>
      </c>
      <c r="E583" t="s">
        <v>306</v>
      </c>
      <c r="F583" t="s">
        <v>1175</v>
      </c>
      <c r="G583" t="s">
        <v>103</v>
      </c>
      <c r="H583" s="682">
        <v>90908.566399999996</v>
      </c>
      <c r="I583" s="682">
        <v>159089.99119999999</v>
      </c>
      <c r="J583" s="682">
        <v>121068.465</v>
      </c>
      <c r="K583" s="682">
        <v>211869.8138</v>
      </c>
      <c r="L583" s="682">
        <v>149099.6158</v>
      </c>
      <c r="M583" s="682">
        <v>260924.32769999999</v>
      </c>
      <c r="N583" s="682">
        <v>187475.97070000001</v>
      </c>
      <c r="O583" s="682">
        <v>328082.9486</v>
      </c>
      <c r="P583" s="682">
        <v>226705.58489999999</v>
      </c>
      <c r="Q583" s="682">
        <v>396734.77360000001</v>
      </c>
      <c r="R583" s="682">
        <v>250320.43489999999</v>
      </c>
      <c r="S583" s="682">
        <v>438060.761</v>
      </c>
      <c r="T583" s="682">
        <v>272432.0466</v>
      </c>
      <c r="U583" s="682">
        <v>476756.08140000002</v>
      </c>
    </row>
    <row r="584" spans="1:21">
      <c r="A584" t="s">
        <v>1177</v>
      </c>
      <c r="B584">
        <v>5</v>
      </c>
      <c r="C584" t="s">
        <v>302</v>
      </c>
      <c r="D584" t="s">
        <v>303</v>
      </c>
      <c r="E584" t="s">
        <v>306</v>
      </c>
      <c r="F584" t="s">
        <v>1176</v>
      </c>
      <c r="G584" t="s">
        <v>104</v>
      </c>
      <c r="H584" s="682">
        <v>83662.388600000006</v>
      </c>
      <c r="I584" s="682">
        <v>146409.18</v>
      </c>
      <c r="J584" s="682">
        <v>115505.3656</v>
      </c>
      <c r="K584" s="682">
        <v>202134.3898</v>
      </c>
      <c r="L584" s="682">
        <v>146425.55489999999</v>
      </c>
      <c r="M584" s="682">
        <v>256244.72099999999</v>
      </c>
      <c r="N584" s="682">
        <v>191063.2714</v>
      </c>
      <c r="O584" s="682">
        <v>334360.72499999998</v>
      </c>
      <c r="P584" s="682">
        <v>237963.5533</v>
      </c>
      <c r="Q584" s="682">
        <v>416436.2182</v>
      </c>
      <c r="R584" s="682">
        <v>267722.4817</v>
      </c>
      <c r="S584" s="682">
        <v>468514.3431</v>
      </c>
      <c r="T584" s="682">
        <v>297017.9878</v>
      </c>
      <c r="U584" s="682">
        <v>519781.47869999998</v>
      </c>
    </row>
    <row r="585" spans="1:21">
      <c r="A585" t="s">
        <v>1177</v>
      </c>
      <c r="B585">
        <v>5</v>
      </c>
      <c r="C585" t="s">
        <v>302</v>
      </c>
      <c r="D585" t="s">
        <v>303</v>
      </c>
      <c r="E585" t="s">
        <v>306</v>
      </c>
      <c r="F585" t="s">
        <v>1177</v>
      </c>
      <c r="G585" t="s">
        <v>101</v>
      </c>
      <c r="H585" s="682">
        <v>93838.253899999996</v>
      </c>
      <c r="I585" s="682">
        <v>150141.20860000001</v>
      </c>
      <c r="J585" s="682">
        <v>131373.55549999999</v>
      </c>
      <c r="K585" s="682">
        <v>210197.69200000001</v>
      </c>
      <c r="L585" s="682">
        <v>168908.85709999999</v>
      </c>
      <c r="M585" s="682">
        <v>270254.17540000001</v>
      </c>
      <c r="N585" s="682">
        <v>225211.8095</v>
      </c>
      <c r="O585" s="682">
        <v>360338.90049999999</v>
      </c>
      <c r="P585" s="682">
        <v>281514.76189999998</v>
      </c>
      <c r="Q585" s="682">
        <v>450423.62569999998</v>
      </c>
      <c r="R585" s="682">
        <v>319050.06349999999</v>
      </c>
      <c r="S585" s="682">
        <v>510480.1091</v>
      </c>
      <c r="T585" s="682">
        <v>356585.36499999999</v>
      </c>
      <c r="U585" s="682">
        <v>570536.59250000003</v>
      </c>
    </row>
    <row r="586" spans="1:21">
      <c r="A586" t="s">
        <v>1177</v>
      </c>
      <c r="B586">
        <v>5</v>
      </c>
      <c r="C586" t="s">
        <v>302</v>
      </c>
      <c r="D586" t="s">
        <v>303</v>
      </c>
      <c r="E586" t="s">
        <v>307</v>
      </c>
      <c r="F586" t="s">
        <v>1174</v>
      </c>
      <c r="G586" t="s">
        <v>84</v>
      </c>
      <c r="H586" s="682">
        <v>112656.70699999999</v>
      </c>
      <c r="I586" s="682">
        <v>197149.23740000001</v>
      </c>
      <c r="J586" s="682">
        <v>146380.45910000001</v>
      </c>
      <c r="K586" s="682">
        <v>256165.8034</v>
      </c>
      <c r="L586" s="682">
        <v>175054.2291</v>
      </c>
      <c r="M586" s="682">
        <v>306344.90100000001</v>
      </c>
      <c r="N586" s="682">
        <v>208924.71900000001</v>
      </c>
      <c r="O586" s="682">
        <v>365618.25829999999</v>
      </c>
      <c r="P586" s="682">
        <v>246632.02559999999</v>
      </c>
      <c r="Q586" s="682">
        <v>431606.04479999997</v>
      </c>
      <c r="R586" s="682">
        <v>270615.7941</v>
      </c>
      <c r="S586" s="682">
        <v>473577.6398</v>
      </c>
      <c r="T586" s="682">
        <v>293237.74209999997</v>
      </c>
      <c r="U586" s="682">
        <v>513166.04869999998</v>
      </c>
    </row>
    <row r="587" spans="1:21">
      <c r="A587" t="s">
        <v>1177</v>
      </c>
      <c r="B587">
        <v>5</v>
      </c>
      <c r="C587" t="s">
        <v>302</v>
      </c>
      <c r="D587" t="s">
        <v>303</v>
      </c>
      <c r="E587" t="s">
        <v>307</v>
      </c>
      <c r="F587" t="s">
        <v>1175</v>
      </c>
      <c r="G587" t="s">
        <v>103</v>
      </c>
      <c r="H587" s="682">
        <v>93742.341400000005</v>
      </c>
      <c r="I587" s="682">
        <v>164049.0975</v>
      </c>
      <c r="J587" s="682">
        <v>124976.22560000001</v>
      </c>
      <c r="K587" s="682">
        <v>218708.39490000001</v>
      </c>
      <c r="L587" s="682">
        <v>154064.40969999999</v>
      </c>
      <c r="M587" s="682">
        <v>269612.717</v>
      </c>
      <c r="N587" s="682">
        <v>193998.397</v>
      </c>
      <c r="O587" s="682">
        <v>339497.1949</v>
      </c>
      <c r="P587" s="682">
        <v>234754.27799999999</v>
      </c>
      <c r="Q587" s="682">
        <v>410819.9865</v>
      </c>
      <c r="R587" s="682">
        <v>259260.8291</v>
      </c>
      <c r="S587" s="682">
        <v>453706.4509</v>
      </c>
      <c r="T587" s="682">
        <v>282226.6091</v>
      </c>
      <c r="U587" s="682">
        <v>493896.56589999999</v>
      </c>
    </row>
    <row r="588" spans="1:21">
      <c r="A588" t="s">
        <v>1177</v>
      </c>
      <c r="B588">
        <v>5</v>
      </c>
      <c r="C588" t="s">
        <v>302</v>
      </c>
      <c r="D588" t="s">
        <v>303</v>
      </c>
      <c r="E588" t="s">
        <v>307</v>
      </c>
      <c r="F588" t="s">
        <v>1176</v>
      </c>
      <c r="G588" t="s">
        <v>104</v>
      </c>
      <c r="H588" s="682">
        <v>86047.604099999997</v>
      </c>
      <c r="I588" s="682">
        <v>150583.30710000001</v>
      </c>
      <c r="J588" s="682">
        <v>118756.5162</v>
      </c>
      <c r="K588" s="682">
        <v>207823.90340000001</v>
      </c>
      <c r="L588" s="682">
        <v>150492.48920000001</v>
      </c>
      <c r="M588" s="682">
        <v>263361.85609999998</v>
      </c>
      <c r="N588" s="682">
        <v>196259.1765</v>
      </c>
      <c r="O588" s="682">
        <v>343453.5588</v>
      </c>
      <c r="P588" s="682">
        <v>244411.39449999999</v>
      </c>
      <c r="Q588" s="682">
        <v>427719.94040000002</v>
      </c>
      <c r="R588" s="682">
        <v>274922.99469999998</v>
      </c>
      <c r="S588" s="682">
        <v>481115.24060000002</v>
      </c>
      <c r="T588" s="682">
        <v>304945.98639999999</v>
      </c>
      <c r="U588" s="682">
        <v>533655.47620000003</v>
      </c>
    </row>
    <row r="589" spans="1:21">
      <c r="A589" t="s">
        <v>1177</v>
      </c>
      <c r="B589">
        <v>5</v>
      </c>
      <c r="C589" t="s">
        <v>302</v>
      </c>
      <c r="D589" t="s">
        <v>303</v>
      </c>
      <c r="E589" t="s">
        <v>307</v>
      </c>
      <c r="F589" t="s">
        <v>1177</v>
      </c>
      <c r="G589" t="s">
        <v>101</v>
      </c>
      <c r="H589" s="682">
        <v>97114.061400000006</v>
      </c>
      <c r="I589" s="682">
        <v>155382.5006</v>
      </c>
      <c r="J589" s="682">
        <v>135959.68599999999</v>
      </c>
      <c r="K589" s="682">
        <v>217535.50090000001</v>
      </c>
      <c r="L589" s="682">
        <v>174805.31049999999</v>
      </c>
      <c r="M589" s="682">
        <v>279688.50109999999</v>
      </c>
      <c r="N589" s="682">
        <v>233073.74739999999</v>
      </c>
      <c r="O589" s="682">
        <v>372918.00140000001</v>
      </c>
      <c r="P589" s="682">
        <v>291342.18430000002</v>
      </c>
      <c r="Q589" s="682">
        <v>466147.50180000003</v>
      </c>
      <c r="R589" s="682">
        <v>330187.8088</v>
      </c>
      <c r="S589" s="682">
        <v>528300.50199999998</v>
      </c>
      <c r="T589" s="682">
        <v>369033.43339999998</v>
      </c>
      <c r="U589" s="682">
        <v>590453.50230000005</v>
      </c>
    </row>
    <row r="590" spans="1:21">
      <c r="A590" t="s">
        <v>1177</v>
      </c>
      <c r="B590">
        <v>5</v>
      </c>
      <c r="C590" t="s">
        <v>302</v>
      </c>
      <c r="D590" t="s">
        <v>303</v>
      </c>
      <c r="E590" t="s">
        <v>308</v>
      </c>
      <c r="F590" t="s">
        <v>1174</v>
      </c>
      <c r="G590" t="s">
        <v>84</v>
      </c>
      <c r="H590" s="682">
        <v>108972.8705</v>
      </c>
      <c r="I590" s="682">
        <v>190702.52340000001</v>
      </c>
      <c r="J590" s="682">
        <v>141636.14739999999</v>
      </c>
      <c r="K590" s="682">
        <v>247863.25779999999</v>
      </c>
      <c r="L590" s="682">
        <v>169417.40919999999</v>
      </c>
      <c r="M590" s="682">
        <v>296480.46610000002</v>
      </c>
      <c r="N590" s="682">
        <v>202248.42189999999</v>
      </c>
      <c r="O590" s="682">
        <v>353934.73820000002</v>
      </c>
      <c r="P590" s="682">
        <v>238786.9222</v>
      </c>
      <c r="Q590" s="682">
        <v>417877.11379999999</v>
      </c>
      <c r="R590" s="682">
        <v>262023.13</v>
      </c>
      <c r="S590" s="682">
        <v>458540.47749999998</v>
      </c>
      <c r="T590" s="682">
        <v>283954.12660000002</v>
      </c>
      <c r="U590" s="682">
        <v>496919.7218</v>
      </c>
    </row>
    <row r="591" spans="1:21">
      <c r="A591" t="s">
        <v>1177</v>
      </c>
      <c r="B591">
        <v>5</v>
      </c>
      <c r="C591" t="s">
        <v>302</v>
      </c>
      <c r="D591" t="s">
        <v>303</v>
      </c>
      <c r="E591" t="s">
        <v>308</v>
      </c>
      <c r="F591" t="s">
        <v>1175</v>
      </c>
      <c r="G591" t="s">
        <v>103</v>
      </c>
      <c r="H591" s="682">
        <v>90448.435899999997</v>
      </c>
      <c r="I591" s="682">
        <v>158284.7628</v>
      </c>
      <c r="J591" s="682">
        <v>120673.23910000001</v>
      </c>
      <c r="K591" s="682">
        <v>211178.1685</v>
      </c>
      <c r="L591" s="682">
        <v>148860.37040000001</v>
      </c>
      <c r="M591" s="682">
        <v>260505.6483</v>
      </c>
      <c r="N591" s="682">
        <v>187629.85980000001</v>
      </c>
      <c r="O591" s="682">
        <v>328352.25459999999</v>
      </c>
      <c r="P591" s="682">
        <v>227154.07709999999</v>
      </c>
      <c r="Q591" s="682">
        <v>397519.6349</v>
      </c>
      <c r="R591" s="682">
        <v>250902.28829999999</v>
      </c>
      <c r="S591" s="682">
        <v>439079.00459999999</v>
      </c>
      <c r="T591" s="682">
        <v>273170.02779999998</v>
      </c>
      <c r="U591" s="682">
        <v>478047.54859999998</v>
      </c>
    </row>
    <row r="592" spans="1:21">
      <c r="A592" t="s">
        <v>1177</v>
      </c>
      <c r="B592">
        <v>5</v>
      </c>
      <c r="C592" t="s">
        <v>302</v>
      </c>
      <c r="D592" t="s">
        <v>303</v>
      </c>
      <c r="E592" t="s">
        <v>308</v>
      </c>
      <c r="F592" t="s">
        <v>1176</v>
      </c>
      <c r="G592" t="s">
        <v>104</v>
      </c>
      <c r="H592" s="682">
        <v>82876.987500000003</v>
      </c>
      <c r="I592" s="682">
        <v>145034.72820000001</v>
      </c>
      <c r="J592" s="682">
        <v>114352.9135</v>
      </c>
      <c r="K592" s="682">
        <v>200117.5986</v>
      </c>
      <c r="L592" s="682">
        <v>144875.96100000001</v>
      </c>
      <c r="M592" s="682">
        <v>253532.93169999999</v>
      </c>
      <c r="N592" s="682">
        <v>188861.14199999999</v>
      </c>
      <c r="O592" s="682">
        <v>330506.99849999999</v>
      </c>
      <c r="P592" s="682">
        <v>235182.66750000001</v>
      </c>
      <c r="Q592" s="682">
        <v>411569.66800000001</v>
      </c>
      <c r="R592" s="682">
        <v>264506.58689999999</v>
      </c>
      <c r="S592" s="682">
        <v>462886.52710000001</v>
      </c>
      <c r="T592" s="682">
        <v>293351.97249999997</v>
      </c>
      <c r="U592" s="682">
        <v>513365.95179999998</v>
      </c>
    </row>
    <row r="593" spans="1:21">
      <c r="A593" t="s">
        <v>1177</v>
      </c>
      <c r="B593">
        <v>5</v>
      </c>
      <c r="C593" t="s">
        <v>302</v>
      </c>
      <c r="D593" t="s">
        <v>303</v>
      </c>
      <c r="E593" t="s">
        <v>308</v>
      </c>
      <c r="F593" t="s">
        <v>1177</v>
      </c>
      <c r="G593" t="s">
        <v>101</v>
      </c>
      <c r="H593" s="682">
        <v>93933.3321</v>
      </c>
      <c r="I593" s="682">
        <v>150293.33360000001</v>
      </c>
      <c r="J593" s="682">
        <v>131506.66500000001</v>
      </c>
      <c r="K593" s="682">
        <v>210410.66699999999</v>
      </c>
      <c r="L593" s="682">
        <v>169079.99780000001</v>
      </c>
      <c r="M593" s="682">
        <v>270528.00050000002</v>
      </c>
      <c r="N593" s="682">
        <v>225439.997</v>
      </c>
      <c r="O593" s="682">
        <v>360704.00060000003</v>
      </c>
      <c r="P593" s="682">
        <v>281799.9963</v>
      </c>
      <c r="Q593" s="682">
        <v>450880.00079999998</v>
      </c>
      <c r="R593" s="682">
        <v>319373.32919999998</v>
      </c>
      <c r="S593" s="682">
        <v>510997.33419999998</v>
      </c>
      <c r="T593" s="682">
        <v>356946.66200000001</v>
      </c>
      <c r="U593" s="682">
        <v>571114.66769999999</v>
      </c>
    </row>
    <row r="594" spans="1:21">
      <c r="A594" t="s">
        <v>1177</v>
      </c>
      <c r="B594">
        <v>5</v>
      </c>
      <c r="C594" t="s">
        <v>302</v>
      </c>
      <c r="D594" t="s">
        <v>303</v>
      </c>
      <c r="E594" t="s">
        <v>309</v>
      </c>
      <c r="F594" t="s">
        <v>1174</v>
      </c>
      <c r="G594" t="s">
        <v>84</v>
      </c>
      <c r="H594" s="682">
        <v>112615.04369999999</v>
      </c>
      <c r="I594" s="682">
        <v>197076.3265</v>
      </c>
      <c r="J594" s="682">
        <v>146291.5385</v>
      </c>
      <c r="K594" s="682">
        <v>256010.1925</v>
      </c>
      <c r="L594" s="682">
        <v>174917.5871</v>
      </c>
      <c r="M594" s="682">
        <v>306105.77740000002</v>
      </c>
      <c r="N594" s="682">
        <v>208719.54199999999</v>
      </c>
      <c r="O594" s="682">
        <v>365259.19839999999</v>
      </c>
      <c r="P594" s="682">
        <v>246360.07569999999</v>
      </c>
      <c r="Q594" s="682">
        <v>431130.13250000001</v>
      </c>
      <c r="R594" s="682">
        <v>270304.77980000002</v>
      </c>
      <c r="S594" s="682">
        <v>473033.36459999997</v>
      </c>
      <c r="T594" s="682">
        <v>292878.22950000002</v>
      </c>
      <c r="U594" s="682">
        <v>512536.90159999998</v>
      </c>
    </row>
    <row r="595" spans="1:21">
      <c r="A595" t="s">
        <v>1177</v>
      </c>
      <c r="B595">
        <v>5</v>
      </c>
      <c r="C595" t="s">
        <v>302</v>
      </c>
      <c r="D595" t="s">
        <v>303</v>
      </c>
      <c r="E595" t="s">
        <v>309</v>
      </c>
      <c r="F595" t="s">
        <v>1175</v>
      </c>
      <c r="G595" t="s">
        <v>103</v>
      </c>
      <c r="H595" s="682">
        <v>93895.719200000007</v>
      </c>
      <c r="I595" s="682">
        <v>164317.5086</v>
      </c>
      <c r="J595" s="682">
        <v>125107.9684</v>
      </c>
      <c r="K595" s="682">
        <v>218938.94459999999</v>
      </c>
      <c r="L595" s="682">
        <v>154144.1586</v>
      </c>
      <c r="M595" s="682">
        <v>269752.27769999998</v>
      </c>
      <c r="N595" s="682">
        <v>193947.1004</v>
      </c>
      <c r="O595" s="682">
        <v>339407.42560000002</v>
      </c>
      <c r="P595" s="682">
        <v>234604.77970000001</v>
      </c>
      <c r="Q595" s="682">
        <v>410558.36459999997</v>
      </c>
      <c r="R595" s="682">
        <v>259066.8768</v>
      </c>
      <c r="S595" s="682">
        <v>453367.0343</v>
      </c>
      <c r="T595" s="682">
        <v>281980.6139</v>
      </c>
      <c r="U595" s="682">
        <v>493466.07429999998</v>
      </c>
    </row>
    <row r="596" spans="1:21">
      <c r="A596" t="s">
        <v>1177</v>
      </c>
      <c r="B596">
        <v>5</v>
      </c>
      <c r="C596" t="s">
        <v>302</v>
      </c>
      <c r="D596" t="s">
        <v>303</v>
      </c>
      <c r="E596" t="s">
        <v>309</v>
      </c>
      <c r="F596" t="s">
        <v>1176</v>
      </c>
      <c r="G596" t="s">
        <v>104</v>
      </c>
      <c r="H596" s="682">
        <v>86309.406000000003</v>
      </c>
      <c r="I596" s="682">
        <v>151041.46049999999</v>
      </c>
      <c r="J596" s="682">
        <v>119140.6692</v>
      </c>
      <c r="K596" s="682">
        <v>208496.17110000001</v>
      </c>
      <c r="L596" s="682">
        <v>151009.02359999999</v>
      </c>
      <c r="M596" s="682">
        <v>264265.79129999998</v>
      </c>
      <c r="N596" s="682">
        <v>196993.22399999999</v>
      </c>
      <c r="O596" s="682">
        <v>344738.14199999999</v>
      </c>
      <c r="P596" s="682">
        <v>245338.36199999999</v>
      </c>
      <c r="Q596" s="682">
        <v>429342.1335</v>
      </c>
      <c r="R596" s="682">
        <v>275994.96590000001</v>
      </c>
      <c r="S596" s="682">
        <v>482991.19050000003</v>
      </c>
      <c r="T596" s="682">
        <v>306167.9988</v>
      </c>
      <c r="U596" s="682">
        <v>535793.99789999996</v>
      </c>
    </row>
    <row r="597" spans="1:21">
      <c r="A597" t="s">
        <v>1177</v>
      </c>
      <c r="B597">
        <v>5</v>
      </c>
      <c r="C597" t="s">
        <v>302</v>
      </c>
      <c r="D597" t="s">
        <v>303</v>
      </c>
      <c r="E597" t="s">
        <v>309</v>
      </c>
      <c r="F597" t="s">
        <v>1177</v>
      </c>
      <c r="G597" t="s">
        <v>101</v>
      </c>
      <c r="H597" s="682">
        <v>97082.368499999997</v>
      </c>
      <c r="I597" s="682">
        <v>155331.79199999999</v>
      </c>
      <c r="J597" s="682">
        <v>135915.31589999999</v>
      </c>
      <c r="K597" s="682">
        <v>217464.50880000001</v>
      </c>
      <c r="L597" s="682">
        <v>174748.26329999999</v>
      </c>
      <c r="M597" s="682">
        <v>279597.2255</v>
      </c>
      <c r="N597" s="682">
        <v>232997.6845</v>
      </c>
      <c r="O597" s="682">
        <v>372796.30060000002</v>
      </c>
      <c r="P597" s="682">
        <v>291247.10560000001</v>
      </c>
      <c r="Q597" s="682">
        <v>465995.37589999998</v>
      </c>
      <c r="R597" s="682">
        <v>330080.05300000001</v>
      </c>
      <c r="S597" s="682">
        <v>528128.09259999997</v>
      </c>
      <c r="T597" s="682">
        <v>368913.00030000001</v>
      </c>
      <c r="U597" s="682">
        <v>590260.80940000003</v>
      </c>
    </row>
    <row r="598" spans="1:21">
      <c r="A598" t="s">
        <v>1177</v>
      </c>
      <c r="B598">
        <v>5</v>
      </c>
      <c r="C598" t="s">
        <v>302</v>
      </c>
      <c r="D598" t="s">
        <v>303</v>
      </c>
      <c r="E598" t="s">
        <v>310</v>
      </c>
      <c r="F598" t="s">
        <v>1174</v>
      </c>
      <c r="G598" t="s">
        <v>84</v>
      </c>
      <c r="H598" s="682">
        <v>114456.9639</v>
      </c>
      <c r="I598" s="682">
        <v>200299.6868</v>
      </c>
      <c r="J598" s="682">
        <v>148663.69699999999</v>
      </c>
      <c r="K598" s="682">
        <v>260161.46969999999</v>
      </c>
      <c r="L598" s="682">
        <v>177736.00020000001</v>
      </c>
      <c r="M598" s="682">
        <v>311038.00030000001</v>
      </c>
      <c r="N598" s="682">
        <v>212057.6943</v>
      </c>
      <c r="O598" s="682">
        <v>371100.96490000002</v>
      </c>
      <c r="P598" s="682">
        <v>250282.63190000001</v>
      </c>
      <c r="Q598" s="682">
        <v>437994.60570000001</v>
      </c>
      <c r="R598" s="682">
        <v>274601.11670000001</v>
      </c>
      <c r="S598" s="682">
        <v>480551.95439999999</v>
      </c>
      <c r="T598" s="682">
        <v>297520.04259999999</v>
      </c>
      <c r="U598" s="682">
        <v>520660.07439999998</v>
      </c>
    </row>
    <row r="599" spans="1:21">
      <c r="A599" t="s">
        <v>1177</v>
      </c>
      <c r="B599">
        <v>5</v>
      </c>
      <c r="C599" t="s">
        <v>302</v>
      </c>
      <c r="D599" t="s">
        <v>303</v>
      </c>
      <c r="E599" t="s">
        <v>310</v>
      </c>
      <c r="F599" t="s">
        <v>1175</v>
      </c>
      <c r="G599" t="s">
        <v>103</v>
      </c>
      <c r="H599" s="682">
        <v>95542.673299999995</v>
      </c>
      <c r="I599" s="682">
        <v>167199.67819999999</v>
      </c>
      <c r="J599" s="682">
        <v>127259.4635</v>
      </c>
      <c r="K599" s="682">
        <v>222704.06109999999</v>
      </c>
      <c r="L599" s="682">
        <v>156746.1807</v>
      </c>
      <c r="M599" s="682">
        <v>274305.81630000001</v>
      </c>
      <c r="N599" s="682">
        <v>197131.37229999999</v>
      </c>
      <c r="O599" s="682">
        <v>344979.90149999998</v>
      </c>
      <c r="P599" s="682">
        <v>238404.88430000001</v>
      </c>
      <c r="Q599" s="682">
        <v>417208.54749999999</v>
      </c>
      <c r="R599" s="682">
        <v>263246.15169999999</v>
      </c>
      <c r="S599" s="682">
        <v>460680.76549999998</v>
      </c>
      <c r="T599" s="682">
        <v>286508.90950000001</v>
      </c>
      <c r="U599" s="682">
        <v>501390.59159999999</v>
      </c>
    </row>
    <row r="600" spans="1:21">
      <c r="A600" t="s">
        <v>1177</v>
      </c>
      <c r="B600">
        <v>5</v>
      </c>
      <c r="C600" t="s">
        <v>302</v>
      </c>
      <c r="D600" t="s">
        <v>303</v>
      </c>
      <c r="E600" t="s">
        <v>310</v>
      </c>
      <c r="F600" t="s">
        <v>1176</v>
      </c>
      <c r="G600" t="s">
        <v>104</v>
      </c>
      <c r="H600" s="682">
        <v>87894.715299999996</v>
      </c>
      <c r="I600" s="682">
        <v>153815.7518</v>
      </c>
      <c r="J600" s="682">
        <v>121342.47199999999</v>
      </c>
      <c r="K600" s="682">
        <v>212349.3259</v>
      </c>
      <c r="L600" s="682">
        <v>153817.28950000001</v>
      </c>
      <c r="M600" s="682">
        <v>269180.25650000002</v>
      </c>
      <c r="N600" s="682">
        <v>200692.24350000001</v>
      </c>
      <c r="O600" s="682">
        <v>351211.42609999998</v>
      </c>
      <c r="P600" s="682">
        <v>249952.72820000001</v>
      </c>
      <c r="Q600" s="682">
        <v>437417.2745</v>
      </c>
      <c r="R600" s="682">
        <v>281203.17290000001</v>
      </c>
      <c r="S600" s="682">
        <v>492105.5526</v>
      </c>
      <c r="T600" s="682">
        <v>311965.00910000002</v>
      </c>
      <c r="U600" s="682">
        <v>545938.76599999995</v>
      </c>
    </row>
    <row r="601" spans="1:21">
      <c r="A601" t="s">
        <v>1177</v>
      </c>
      <c r="B601">
        <v>5</v>
      </c>
      <c r="C601" t="s">
        <v>302</v>
      </c>
      <c r="D601" t="s">
        <v>303</v>
      </c>
      <c r="E601" t="s">
        <v>310</v>
      </c>
      <c r="F601" t="s">
        <v>1177</v>
      </c>
      <c r="G601" t="s">
        <v>101</v>
      </c>
      <c r="H601" s="682">
        <v>98672.734800000006</v>
      </c>
      <c r="I601" s="682">
        <v>157876.3781</v>
      </c>
      <c r="J601" s="682">
        <v>138141.82870000001</v>
      </c>
      <c r="K601" s="682">
        <v>221026.92929999999</v>
      </c>
      <c r="L601" s="682">
        <v>177610.92259999999</v>
      </c>
      <c r="M601" s="682">
        <v>284177.48050000001</v>
      </c>
      <c r="N601" s="682">
        <v>236814.56359999999</v>
      </c>
      <c r="O601" s="682">
        <v>378903.30739999999</v>
      </c>
      <c r="P601" s="682">
        <v>296018.20449999999</v>
      </c>
      <c r="Q601" s="682">
        <v>473629.13429999998</v>
      </c>
      <c r="R601" s="682">
        <v>335487.29840000003</v>
      </c>
      <c r="S601" s="682">
        <v>536779.68539999996</v>
      </c>
      <c r="T601" s="682">
        <v>374956.39230000001</v>
      </c>
      <c r="U601" s="682">
        <v>599930.23670000001</v>
      </c>
    </row>
    <row r="602" spans="1:21">
      <c r="A602" t="s">
        <v>1177</v>
      </c>
      <c r="B602">
        <v>5</v>
      </c>
      <c r="C602" t="s">
        <v>302</v>
      </c>
      <c r="D602" t="s">
        <v>303</v>
      </c>
      <c r="E602" t="s">
        <v>311</v>
      </c>
      <c r="F602" t="s">
        <v>1174</v>
      </c>
      <c r="G602" t="s">
        <v>84</v>
      </c>
      <c r="H602" s="682">
        <v>104272.31849999999</v>
      </c>
      <c r="I602" s="682">
        <v>182476.5575</v>
      </c>
      <c r="J602" s="682">
        <v>135241.55710000001</v>
      </c>
      <c r="K602" s="682">
        <v>236672.7248</v>
      </c>
      <c r="L602" s="682">
        <v>161520.2543</v>
      </c>
      <c r="M602" s="682">
        <v>282660.44500000001</v>
      </c>
      <c r="N602" s="682">
        <v>192476.0422</v>
      </c>
      <c r="O602" s="682">
        <v>336833.07380000001</v>
      </c>
      <c r="P602" s="682">
        <v>227005.46799999999</v>
      </c>
      <c r="Q602" s="682">
        <v>397259.56910000002</v>
      </c>
      <c r="R602" s="682">
        <v>248991.90040000001</v>
      </c>
      <c r="S602" s="682">
        <v>435735.82569999999</v>
      </c>
      <c r="T602" s="682">
        <v>269647.97379999998</v>
      </c>
      <c r="U602" s="682">
        <v>471883.95409999997</v>
      </c>
    </row>
    <row r="603" spans="1:21">
      <c r="A603" t="s">
        <v>1177</v>
      </c>
      <c r="B603">
        <v>5</v>
      </c>
      <c r="C603" t="s">
        <v>302</v>
      </c>
      <c r="D603" t="s">
        <v>303</v>
      </c>
      <c r="E603" t="s">
        <v>311</v>
      </c>
      <c r="F603" t="s">
        <v>1175</v>
      </c>
      <c r="G603" t="s">
        <v>103</v>
      </c>
      <c r="H603" s="682">
        <v>88088.190300000002</v>
      </c>
      <c r="I603" s="682">
        <v>154154.33300000001</v>
      </c>
      <c r="J603" s="682">
        <v>116926.5953</v>
      </c>
      <c r="K603" s="682">
        <v>204621.54180000001</v>
      </c>
      <c r="L603" s="682">
        <v>143559.89430000001</v>
      </c>
      <c r="M603" s="682">
        <v>251229.8149</v>
      </c>
      <c r="N603" s="682">
        <v>179704.03539999999</v>
      </c>
      <c r="O603" s="682">
        <v>314482.06199999998</v>
      </c>
      <c r="P603" s="682">
        <v>216842.03510000001</v>
      </c>
      <c r="Q603" s="682">
        <v>379473.5613</v>
      </c>
      <c r="R603" s="682">
        <v>239275.79670000001</v>
      </c>
      <c r="S603" s="682">
        <v>418732.64429999999</v>
      </c>
      <c r="T603" s="682">
        <v>260226.07689999999</v>
      </c>
      <c r="U603" s="682">
        <v>455395.63459999999</v>
      </c>
    </row>
    <row r="604" spans="1:21">
      <c r="A604" t="s">
        <v>1177</v>
      </c>
      <c r="B604">
        <v>5</v>
      </c>
      <c r="C604" t="s">
        <v>302</v>
      </c>
      <c r="D604" t="s">
        <v>303</v>
      </c>
      <c r="E604" t="s">
        <v>311</v>
      </c>
      <c r="F604" t="s">
        <v>1176</v>
      </c>
      <c r="G604" t="s">
        <v>104</v>
      </c>
      <c r="H604" s="682">
        <v>81708.673599999995</v>
      </c>
      <c r="I604" s="682">
        <v>142990.17869999999</v>
      </c>
      <c r="J604" s="682">
        <v>112928.8364</v>
      </c>
      <c r="K604" s="682">
        <v>197625.46369999999</v>
      </c>
      <c r="L604" s="682">
        <v>143316.48430000001</v>
      </c>
      <c r="M604" s="682">
        <v>250803.84760000001</v>
      </c>
      <c r="N604" s="682">
        <v>187325.85740000001</v>
      </c>
      <c r="O604" s="682">
        <v>327820.25040000002</v>
      </c>
      <c r="P604" s="682">
        <v>233376.4577</v>
      </c>
      <c r="Q604" s="682">
        <v>408408.80099999998</v>
      </c>
      <c r="R604" s="682">
        <v>262716.44640000002</v>
      </c>
      <c r="S604" s="682">
        <v>459753.78120000003</v>
      </c>
      <c r="T604" s="682">
        <v>291638.34759999998</v>
      </c>
      <c r="U604" s="682">
        <v>510367.10820000002</v>
      </c>
    </row>
    <row r="605" spans="1:21">
      <c r="A605" t="s">
        <v>1177</v>
      </c>
      <c r="B605">
        <v>5</v>
      </c>
      <c r="C605" t="s">
        <v>302</v>
      </c>
      <c r="D605" t="s">
        <v>303</v>
      </c>
      <c r="E605" t="s">
        <v>311</v>
      </c>
      <c r="F605" t="s">
        <v>1177</v>
      </c>
      <c r="G605" t="s">
        <v>101</v>
      </c>
      <c r="H605" s="682">
        <v>89916.118700000006</v>
      </c>
      <c r="I605" s="682">
        <v>143865.79199999999</v>
      </c>
      <c r="J605" s="682">
        <v>125882.5661</v>
      </c>
      <c r="K605" s="682">
        <v>201412.10879999999</v>
      </c>
      <c r="L605" s="682">
        <v>161849.01360000001</v>
      </c>
      <c r="M605" s="682">
        <v>258958.42559999999</v>
      </c>
      <c r="N605" s="682">
        <v>215798.68470000001</v>
      </c>
      <c r="O605" s="682">
        <v>345277.9007</v>
      </c>
      <c r="P605" s="682">
        <v>269748.35590000002</v>
      </c>
      <c r="Q605" s="682">
        <v>431597.37599999999</v>
      </c>
      <c r="R605" s="682">
        <v>305714.80339999998</v>
      </c>
      <c r="S605" s="682">
        <v>489143.69270000001</v>
      </c>
      <c r="T605" s="682">
        <v>341681.25089999998</v>
      </c>
      <c r="U605" s="682">
        <v>546690.00950000004</v>
      </c>
    </row>
    <row r="606" spans="1:21">
      <c r="A606" t="s">
        <v>1177</v>
      </c>
      <c r="B606">
        <v>5</v>
      </c>
      <c r="C606" t="s">
        <v>302</v>
      </c>
      <c r="D606" t="s">
        <v>303</v>
      </c>
      <c r="E606" t="s">
        <v>312</v>
      </c>
      <c r="F606" t="s">
        <v>1174</v>
      </c>
      <c r="G606" t="s">
        <v>84</v>
      </c>
      <c r="H606" s="682">
        <v>108039.48119999999</v>
      </c>
      <c r="I606" s="682">
        <v>189069.09220000001</v>
      </c>
      <c r="J606" s="682">
        <v>140163.70879999999</v>
      </c>
      <c r="K606" s="682">
        <v>245286.49050000001</v>
      </c>
      <c r="L606" s="682">
        <v>167430.3567</v>
      </c>
      <c r="M606" s="682">
        <v>293003.12420000002</v>
      </c>
      <c r="N606" s="682">
        <v>199562.69099999999</v>
      </c>
      <c r="O606" s="682">
        <v>349234.70929999999</v>
      </c>
      <c r="P606" s="682">
        <v>235394.46799999999</v>
      </c>
      <c r="Q606" s="682">
        <v>411940.31900000002</v>
      </c>
      <c r="R606" s="682">
        <v>258206.58970000001</v>
      </c>
      <c r="S606" s="682">
        <v>451861.5319</v>
      </c>
      <c r="T606" s="682">
        <v>279650.6102</v>
      </c>
      <c r="U606" s="682">
        <v>489388.56770000001</v>
      </c>
    </row>
    <row r="607" spans="1:21">
      <c r="A607" t="s">
        <v>1177</v>
      </c>
      <c r="B607">
        <v>5</v>
      </c>
      <c r="C607" t="s">
        <v>302</v>
      </c>
      <c r="D607" t="s">
        <v>303</v>
      </c>
      <c r="E607" t="s">
        <v>312</v>
      </c>
      <c r="F607" t="s">
        <v>1175</v>
      </c>
      <c r="G607" t="s">
        <v>103</v>
      </c>
      <c r="H607" s="682">
        <v>91075.342099999994</v>
      </c>
      <c r="I607" s="682">
        <v>159381.84880000001</v>
      </c>
      <c r="J607" s="682">
        <v>120966.09789999999</v>
      </c>
      <c r="K607" s="682">
        <v>211690.67129999999</v>
      </c>
      <c r="L607" s="682">
        <v>148604.43659999999</v>
      </c>
      <c r="M607" s="682">
        <v>260057.76420000001</v>
      </c>
      <c r="N607" s="682">
        <v>186175.1655</v>
      </c>
      <c r="O607" s="682">
        <v>325806.53950000001</v>
      </c>
      <c r="P607" s="682">
        <v>224741.23069999999</v>
      </c>
      <c r="Q607" s="682">
        <v>393297.15389999998</v>
      </c>
      <c r="R607" s="682">
        <v>248022.23980000001</v>
      </c>
      <c r="S607" s="682">
        <v>434038.91960000002</v>
      </c>
      <c r="T607" s="682">
        <v>269774.64569999999</v>
      </c>
      <c r="U607" s="682">
        <v>472105.6299</v>
      </c>
    </row>
    <row r="608" spans="1:21">
      <c r="A608" t="s">
        <v>1177</v>
      </c>
      <c r="B608">
        <v>5</v>
      </c>
      <c r="C608" t="s">
        <v>302</v>
      </c>
      <c r="D608" t="s">
        <v>303</v>
      </c>
      <c r="E608" t="s">
        <v>312</v>
      </c>
      <c r="F608" t="s">
        <v>1176</v>
      </c>
      <c r="G608" t="s">
        <v>104</v>
      </c>
      <c r="H608" s="682">
        <v>84355.689400000003</v>
      </c>
      <c r="I608" s="682">
        <v>147622.4564</v>
      </c>
      <c r="J608" s="682">
        <v>116564.13770000001</v>
      </c>
      <c r="K608" s="682">
        <v>203987.24110000001</v>
      </c>
      <c r="L608" s="682">
        <v>147899.95000000001</v>
      </c>
      <c r="M608" s="682">
        <v>258824.9123</v>
      </c>
      <c r="N608" s="682">
        <v>193255.80549999999</v>
      </c>
      <c r="O608" s="682">
        <v>338197.65960000001</v>
      </c>
      <c r="P608" s="682">
        <v>240751.26089999999</v>
      </c>
      <c r="Q608" s="682">
        <v>421314.70659999998</v>
      </c>
      <c r="R608" s="682">
        <v>270988.92420000001</v>
      </c>
      <c r="S608" s="682">
        <v>474230.61749999999</v>
      </c>
      <c r="T608" s="682">
        <v>300788.35129999998</v>
      </c>
      <c r="U608" s="682">
        <v>526379.61470000003</v>
      </c>
    </row>
    <row r="609" spans="1:21">
      <c r="A609" t="s">
        <v>1177</v>
      </c>
      <c r="B609">
        <v>5</v>
      </c>
      <c r="C609" t="s">
        <v>302</v>
      </c>
      <c r="D609" t="s">
        <v>303</v>
      </c>
      <c r="E609" t="s">
        <v>312</v>
      </c>
      <c r="F609" t="s">
        <v>1177</v>
      </c>
      <c r="G609" t="s">
        <v>101</v>
      </c>
      <c r="H609" s="682">
        <v>93160.233399999997</v>
      </c>
      <c r="I609" s="682">
        <v>149056.3757</v>
      </c>
      <c r="J609" s="682">
        <v>130424.32670000001</v>
      </c>
      <c r="K609" s="682">
        <v>208678.92600000001</v>
      </c>
      <c r="L609" s="682">
        <v>167688.42009999999</v>
      </c>
      <c r="M609" s="682">
        <v>268301.47619999998</v>
      </c>
      <c r="N609" s="682">
        <v>223584.56020000001</v>
      </c>
      <c r="O609" s="682">
        <v>357735.30160000001</v>
      </c>
      <c r="P609" s="682">
        <v>279480.70020000002</v>
      </c>
      <c r="Q609" s="682">
        <v>447169.12709999998</v>
      </c>
      <c r="R609" s="682">
        <v>316744.79359999998</v>
      </c>
      <c r="S609" s="682">
        <v>506791.67729999998</v>
      </c>
      <c r="T609" s="682">
        <v>354008.88699999999</v>
      </c>
      <c r="U609" s="682">
        <v>566414.22750000004</v>
      </c>
    </row>
    <row r="610" spans="1:21">
      <c r="A610" t="s">
        <v>1177</v>
      </c>
      <c r="B610">
        <v>5</v>
      </c>
      <c r="C610" t="s">
        <v>302</v>
      </c>
      <c r="D610" t="s">
        <v>303</v>
      </c>
      <c r="E610" t="s">
        <v>313</v>
      </c>
      <c r="F610" t="s">
        <v>1174</v>
      </c>
      <c r="G610" t="s">
        <v>84</v>
      </c>
      <c r="H610" s="682">
        <v>113298.45450000001</v>
      </c>
      <c r="I610" s="682">
        <v>198272.29550000001</v>
      </c>
      <c r="J610" s="682">
        <v>147230.45689999999</v>
      </c>
      <c r="K610" s="682">
        <v>257653.29949999999</v>
      </c>
      <c r="L610" s="682">
        <v>176084.7922</v>
      </c>
      <c r="M610" s="682">
        <v>308148.38640000002</v>
      </c>
      <c r="N610" s="682">
        <v>210174.21780000001</v>
      </c>
      <c r="O610" s="682">
        <v>367804.8812</v>
      </c>
      <c r="P610" s="682">
        <v>248120.84030000001</v>
      </c>
      <c r="Q610" s="682">
        <v>434211.47039999999</v>
      </c>
      <c r="R610" s="682">
        <v>272255.24489999999</v>
      </c>
      <c r="S610" s="682">
        <v>476446.67869999999</v>
      </c>
      <c r="T610" s="682">
        <v>295024.68320000003</v>
      </c>
      <c r="U610" s="682">
        <v>516293.19569999998</v>
      </c>
    </row>
    <row r="611" spans="1:21">
      <c r="A611" t="s">
        <v>1177</v>
      </c>
      <c r="B611">
        <v>5</v>
      </c>
      <c r="C611" t="s">
        <v>302</v>
      </c>
      <c r="D611" t="s">
        <v>303</v>
      </c>
      <c r="E611" t="s">
        <v>313</v>
      </c>
      <c r="F611" t="s">
        <v>1175</v>
      </c>
      <c r="G611" t="s">
        <v>103</v>
      </c>
      <c r="H611" s="682">
        <v>94189.073999999993</v>
      </c>
      <c r="I611" s="682">
        <v>164830.87959999999</v>
      </c>
      <c r="J611" s="682">
        <v>125605.56140000001</v>
      </c>
      <c r="K611" s="682">
        <v>219809.73250000001</v>
      </c>
      <c r="L611" s="682">
        <v>154878.58319999999</v>
      </c>
      <c r="M611" s="682">
        <v>271037.52059999999</v>
      </c>
      <c r="N611" s="682">
        <v>195094.01639999999</v>
      </c>
      <c r="O611" s="682">
        <v>341414.52870000002</v>
      </c>
      <c r="P611" s="682">
        <v>236120.64180000001</v>
      </c>
      <c r="Q611" s="682">
        <v>413211.12300000002</v>
      </c>
      <c r="R611" s="682">
        <v>260783.21840000001</v>
      </c>
      <c r="S611" s="682">
        <v>456370.6323</v>
      </c>
      <c r="T611" s="682">
        <v>283900.03340000001</v>
      </c>
      <c r="U611" s="682">
        <v>496825.05859999999</v>
      </c>
    </row>
    <row r="612" spans="1:21">
      <c r="A612" t="s">
        <v>1177</v>
      </c>
      <c r="B612">
        <v>5</v>
      </c>
      <c r="C612" t="s">
        <v>302</v>
      </c>
      <c r="D612" t="s">
        <v>303</v>
      </c>
      <c r="E612" t="s">
        <v>313</v>
      </c>
      <c r="F612" t="s">
        <v>1176</v>
      </c>
      <c r="G612" t="s">
        <v>104</v>
      </c>
      <c r="H612" s="682">
        <v>86401.506299999994</v>
      </c>
      <c r="I612" s="682">
        <v>151202.63589999999</v>
      </c>
      <c r="J612" s="682">
        <v>119234.34910000001</v>
      </c>
      <c r="K612" s="682">
        <v>208660.1109</v>
      </c>
      <c r="L612" s="682">
        <v>151084.2225</v>
      </c>
      <c r="M612" s="682">
        <v>264397.38929999998</v>
      </c>
      <c r="N612" s="682">
        <v>197002.81940000001</v>
      </c>
      <c r="O612" s="682">
        <v>344754.9338</v>
      </c>
      <c r="P612" s="682">
        <v>245331.54010000001</v>
      </c>
      <c r="Q612" s="682">
        <v>429330.19530000002</v>
      </c>
      <c r="R612" s="682">
        <v>275944.41830000002</v>
      </c>
      <c r="S612" s="682">
        <v>482902.73200000002</v>
      </c>
      <c r="T612" s="682">
        <v>306063.6508</v>
      </c>
      <c r="U612" s="682">
        <v>535611.38899999997</v>
      </c>
    </row>
    <row r="613" spans="1:21">
      <c r="A613" t="s">
        <v>1177</v>
      </c>
      <c r="B613">
        <v>5</v>
      </c>
      <c r="C613" t="s">
        <v>302</v>
      </c>
      <c r="D613" t="s">
        <v>303</v>
      </c>
      <c r="E613" t="s">
        <v>313</v>
      </c>
      <c r="F613" t="s">
        <v>1177</v>
      </c>
      <c r="G613" t="s">
        <v>101</v>
      </c>
      <c r="H613" s="682">
        <v>97665.310899999997</v>
      </c>
      <c r="I613" s="682">
        <v>156264.49979999999</v>
      </c>
      <c r="J613" s="682">
        <v>136731.43530000001</v>
      </c>
      <c r="K613" s="682">
        <v>218770.29980000001</v>
      </c>
      <c r="L613" s="682">
        <v>175797.55970000001</v>
      </c>
      <c r="M613" s="682">
        <v>281276.09960000002</v>
      </c>
      <c r="N613" s="682">
        <v>234396.74619999999</v>
      </c>
      <c r="O613" s="682">
        <v>375034.79950000002</v>
      </c>
      <c r="P613" s="682">
        <v>292995.9327</v>
      </c>
      <c r="Q613" s="682">
        <v>468793.49939999997</v>
      </c>
      <c r="R613" s="682">
        <v>332062.05709999998</v>
      </c>
      <c r="S613" s="682">
        <v>531299.29929999996</v>
      </c>
      <c r="T613" s="682">
        <v>371128.1814</v>
      </c>
      <c r="U613" s="682">
        <v>593805.09920000006</v>
      </c>
    </row>
    <row r="614" spans="1:21">
      <c r="A614" t="s">
        <v>1177</v>
      </c>
      <c r="B614">
        <v>5</v>
      </c>
      <c r="C614" t="s">
        <v>302</v>
      </c>
      <c r="D614" t="s">
        <v>303</v>
      </c>
      <c r="E614" t="s">
        <v>314</v>
      </c>
      <c r="F614" t="s">
        <v>1174</v>
      </c>
      <c r="G614" t="s">
        <v>84</v>
      </c>
      <c r="H614" s="682">
        <v>111289.88559999999</v>
      </c>
      <c r="I614" s="682">
        <v>194757.29990000001</v>
      </c>
      <c r="J614" s="682">
        <v>144502.62289999999</v>
      </c>
      <c r="K614" s="682">
        <v>252879.59020000001</v>
      </c>
      <c r="L614" s="682">
        <v>172719.81959999999</v>
      </c>
      <c r="M614" s="682">
        <v>302259.68430000002</v>
      </c>
      <c r="N614" s="682">
        <v>206015.36850000001</v>
      </c>
      <c r="O614" s="682">
        <v>360526.8947</v>
      </c>
      <c r="P614" s="682">
        <v>243110.49830000001</v>
      </c>
      <c r="Q614" s="682">
        <v>425443.37190000003</v>
      </c>
      <c r="R614" s="682">
        <v>266714.86570000002</v>
      </c>
      <c r="S614" s="682">
        <v>466751.01500000001</v>
      </c>
      <c r="T614" s="682">
        <v>288944.83679999999</v>
      </c>
      <c r="U614" s="682">
        <v>505653.4644</v>
      </c>
    </row>
    <row r="615" spans="1:21">
      <c r="A615" t="s">
        <v>1177</v>
      </c>
      <c r="B615">
        <v>5</v>
      </c>
      <c r="C615" t="s">
        <v>302</v>
      </c>
      <c r="D615" t="s">
        <v>303</v>
      </c>
      <c r="E615" t="s">
        <v>314</v>
      </c>
      <c r="F615" t="s">
        <v>1175</v>
      </c>
      <c r="G615" t="s">
        <v>103</v>
      </c>
      <c r="H615" s="682">
        <v>93155.630900000004</v>
      </c>
      <c r="I615" s="682">
        <v>163022.35399999999</v>
      </c>
      <c r="J615" s="682">
        <v>123981.0387</v>
      </c>
      <c r="K615" s="682">
        <v>216966.81770000001</v>
      </c>
      <c r="L615" s="682">
        <v>152595.56030000001</v>
      </c>
      <c r="M615" s="682">
        <v>267042.2304</v>
      </c>
      <c r="N615" s="682">
        <v>191704.56529999999</v>
      </c>
      <c r="O615" s="682">
        <v>335482.98920000001</v>
      </c>
      <c r="P615" s="682">
        <v>231722.55489999999</v>
      </c>
      <c r="Q615" s="682">
        <v>405514.47110000002</v>
      </c>
      <c r="R615" s="682">
        <v>255828.14689999999</v>
      </c>
      <c r="S615" s="682">
        <v>447699.25709999999</v>
      </c>
      <c r="T615" s="682">
        <v>278387.77130000002</v>
      </c>
      <c r="U615" s="682">
        <v>487178.59980000003</v>
      </c>
    </row>
    <row r="616" spans="1:21">
      <c r="A616" t="s">
        <v>1177</v>
      </c>
      <c r="B616">
        <v>5</v>
      </c>
      <c r="C616" t="s">
        <v>302</v>
      </c>
      <c r="D616" t="s">
        <v>303</v>
      </c>
      <c r="E616" t="s">
        <v>314</v>
      </c>
      <c r="F616" t="s">
        <v>1176</v>
      </c>
      <c r="G616" t="s">
        <v>104</v>
      </c>
      <c r="H616" s="682">
        <v>85863.402000000002</v>
      </c>
      <c r="I616" s="682">
        <v>150260.9535</v>
      </c>
      <c r="J616" s="682">
        <v>118569.1542</v>
      </c>
      <c r="K616" s="682">
        <v>207496.01980000001</v>
      </c>
      <c r="L616" s="682">
        <v>150342.08840000001</v>
      </c>
      <c r="M616" s="682">
        <v>263098.65460000001</v>
      </c>
      <c r="N616" s="682">
        <v>196239.98130000001</v>
      </c>
      <c r="O616" s="682">
        <v>343419.96730000002</v>
      </c>
      <c r="P616" s="682">
        <v>244425.03270000001</v>
      </c>
      <c r="Q616" s="682">
        <v>427743.80719999998</v>
      </c>
      <c r="R616" s="682">
        <v>275024.08360000001</v>
      </c>
      <c r="S616" s="682">
        <v>481292.14630000002</v>
      </c>
      <c r="T616" s="682">
        <v>305154.67509999999</v>
      </c>
      <c r="U616" s="682">
        <v>534020.68130000005</v>
      </c>
    </row>
    <row r="617" spans="1:21">
      <c r="A617" t="s">
        <v>1177</v>
      </c>
      <c r="B617">
        <v>5</v>
      </c>
      <c r="C617" t="s">
        <v>302</v>
      </c>
      <c r="D617" t="s">
        <v>303</v>
      </c>
      <c r="E617" t="s">
        <v>314</v>
      </c>
      <c r="F617" t="s">
        <v>1177</v>
      </c>
      <c r="G617" t="s">
        <v>101</v>
      </c>
      <c r="H617" s="682">
        <v>95948.176900000006</v>
      </c>
      <c r="I617" s="682">
        <v>153517.08530000001</v>
      </c>
      <c r="J617" s="682">
        <v>134327.44760000001</v>
      </c>
      <c r="K617" s="682">
        <v>214923.91940000001</v>
      </c>
      <c r="L617" s="682">
        <v>172706.71830000001</v>
      </c>
      <c r="M617" s="682">
        <v>276330.75339999999</v>
      </c>
      <c r="N617" s="682">
        <v>230275.6244</v>
      </c>
      <c r="O617" s="682">
        <v>368441.00459999999</v>
      </c>
      <c r="P617" s="682">
        <v>287844.5306</v>
      </c>
      <c r="Q617" s="682">
        <v>460551.25569999998</v>
      </c>
      <c r="R617" s="682">
        <v>326223.80129999999</v>
      </c>
      <c r="S617" s="682">
        <v>521958.08970000001</v>
      </c>
      <c r="T617" s="682">
        <v>364603.07199999999</v>
      </c>
      <c r="U617" s="682">
        <v>583364.92390000005</v>
      </c>
    </row>
    <row r="618" spans="1:21">
      <c r="A618" t="s">
        <v>1177</v>
      </c>
      <c r="B618">
        <v>5</v>
      </c>
      <c r="C618" t="s">
        <v>302</v>
      </c>
      <c r="D618" t="s">
        <v>303</v>
      </c>
      <c r="E618" t="s">
        <v>315</v>
      </c>
      <c r="F618" t="s">
        <v>1174</v>
      </c>
      <c r="G618" t="s">
        <v>84</v>
      </c>
      <c r="H618" s="682">
        <v>112014.95570000001</v>
      </c>
      <c r="I618" s="682">
        <v>196026.17249999999</v>
      </c>
      <c r="J618" s="682">
        <v>145530.45619999999</v>
      </c>
      <c r="K618" s="682">
        <v>254678.2984</v>
      </c>
      <c r="L618" s="682">
        <v>174023.6599</v>
      </c>
      <c r="M618" s="682">
        <v>304541.40480000002</v>
      </c>
      <c r="N618" s="682">
        <v>207675.2127</v>
      </c>
      <c r="O618" s="682">
        <v>363431.62229999999</v>
      </c>
      <c r="P618" s="682">
        <v>245143.20209999999</v>
      </c>
      <c r="Q618" s="682">
        <v>429000.60379999998</v>
      </c>
      <c r="R618" s="682">
        <v>268976.33360000001</v>
      </c>
      <c r="S618" s="682">
        <v>470708.58380000002</v>
      </c>
      <c r="T618" s="682">
        <v>291450.7904</v>
      </c>
      <c r="U618" s="682">
        <v>510038.88309999998</v>
      </c>
    </row>
    <row r="619" spans="1:21">
      <c r="A619" t="s">
        <v>1177</v>
      </c>
      <c r="B619">
        <v>5</v>
      </c>
      <c r="C619" t="s">
        <v>302</v>
      </c>
      <c r="D619" t="s">
        <v>303</v>
      </c>
      <c r="E619" t="s">
        <v>315</v>
      </c>
      <c r="F619" t="s">
        <v>1175</v>
      </c>
      <c r="G619" t="s">
        <v>103</v>
      </c>
      <c r="H619" s="682">
        <v>93295.606199999995</v>
      </c>
      <c r="I619" s="682">
        <v>163267.31090000001</v>
      </c>
      <c r="J619" s="682">
        <v>124346.8861</v>
      </c>
      <c r="K619" s="682">
        <v>217607.05059999999</v>
      </c>
      <c r="L619" s="682">
        <v>153250.23139999999</v>
      </c>
      <c r="M619" s="682">
        <v>268187.90509999997</v>
      </c>
      <c r="N619" s="682">
        <v>192902.77110000001</v>
      </c>
      <c r="O619" s="682">
        <v>337579.84950000001</v>
      </c>
      <c r="P619" s="682">
        <v>233387.90609999999</v>
      </c>
      <c r="Q619" s="682">
        <v>408428.8358</v>
      </c>
      <c r="R619" s="682">
        <v>257738.43059999999</v>
      </c>
      <c r="S619" s="682">
        <v>451042.2536</v>
      </c>
      <c r="T619" s="682">
        <v>280553.17469999997</v>
      </c>
      <c r="U619" s="682">
        <v>490968.05570000003</v>
      </c>
    </row>
    <row r="620" spans="1:21">
      <c r="A620" t="s">
        <v>1177</v>
      </c>
      <c r="B620">
        <v>5</v>
      </c>
      <c r="C620" t="s">
        <v>302</v>
      </c>
      <c r="D620" t="s">
        <v>303</v>
      </c>
      <c r="E620" t="s">
        <v>315</v>
      </c>
      <c r="F620" t="s">
        <v>1176</v>
      </c>
      <c r="G620" t="s">
        <v>104</v>
      </c>
      <c r="H620" s="682">
        <v>85693.699800000002</v>
      </c>
      <c r="I620" s="682">
        <v>149963.97459999999</v>
      </c>
      <c r="J620" s="682">
        <v>118278.6805</v>
      </c>
      <c r="K620" s="682">
        <v>206987.69089999999</v>
      </c>
      <c r="L620" s="682">
        <v>149900.7524</v>
      </c>
      <c r="M620" s="682">
        <v>262326.31670000002</v>
      </c>
      <c r="N620" s="682">
        <v>195515.52910000001</v>
      </c>
      <c r="O620" s="682">
        <v>342152.17599999998</v>
      </c>
      <c r="P620" s="682">
        <v>243491.24340000001</v>
      </c>
      <c r="Q620" s="682">
        <v>426109.67599999998</v>
      </c>
      <c r="R620" s="682">
        <v>273901.5649</v>
      </c>
      <c r="S620" s="682">
        <v>479327.73859999998</v>
      </c>
      <c r="T620" s="682">
        <v>303828.31530000002</v>
      </c>
      <c r="U620" s="682">
        <v>531699.55169999995</v>
      </c>
    </row>
    <row r="621" spans="1:21">
      <c r="A621" t="s">
        <v>1177</v>
      </c>
      <c r="B621">
        <v>5</v>
      </c>
      <c r="C621" t="s">
        <v>302</v>
      </c>
      <c r="D621" t="s">
        <v>303</v>
      </c>
      <c r="E621" t="s">
        <v>315</v>
      </c>
      <c r="F621" t="s">
        <v>1177</v>
      </c>
      <c r="G621" t="s">
        <v>101</v>
      </c>
      <c r="H621" s="682">
        <v>96562.808699999994</v>
      </c>
      <c r="I621" s="682">
        <v>154500.49619999999</v>
      </c>
      <c r="J621" s="682">
        <v>135187.93220000001</v>
      </c>
      <c r="K621" s="682">
        <v>216300.69459999999</v>
      </c>
      <c r="L621" s="682">
        <v>173813.05549999999</v>
      </c>
      <c r="M621" s="682">
        <v>278100.89309999999</v>
      </c>
      <c r="N621" s="682">
        <v>231750.7408</v>
      </c>
      <c r="O621" s="682">
        <v>370801.19079999998</v>
      </c>
      <c r="P621" s="682">
        <v>289688.42599999998</v>
      </c>
      <c r="Q621" s="682">
        <v>463501.48849999998</v>
      </c>
      <c r="R621" s="682">
        <v>328313.54940000002</v>
      </c>
      <c r="S621" s="682">
        <v>525301.68689999997</v>
      </c>
      <c r="T621" s="682">
        <v>366938.6728</v>
      </c>
      <c r="U621" s="682">
        <v>587101.88529999997</v>
      </c>
    </row>
    <row r="622" spans="1:21">
      <c r="A622" t="s">
        <v>1177</v>
      </c>
      <c r="B622">
        <v>5</v>
      </c>
      <c r="C622" t="s">
        <v>316</v>
      </c>
      <c r="D622" t="s">
        <v>317</v>
      </c>
      <c r="E622" t="s">
        <v>212</v>
      </c>
      <c r="F622" t="s">
        <v>1174</v>
      </c>
      <c r="G622" t="s">
        <v>84</v>
      </c>
      <c r="H622" s="682">
        <v>105514.1505</v>
      </c>
      <c r="I622" s="682">
        <v>184649.7634</v>
      </c>
      <c r="J622" s="682">
        <v>136852.63260000001</v>
      </c>
      <c r="K622" s="682">
        <v>239492.10709999999</v>
      </c>
      <c r="L622" s="682">
        <v>163444.73929999999</v>
      </c>
      <c r="M622" s="682">
        <v>286028.29379999998</v>
      </c>
      <c r="N622" s="682">
        <v>194769.86410000001</v>
      </c>
      <c r="O622" s="682">
        <v>340847.26209999999</v>
      </c>
      <c r="P622" s="682">
        <v>229711.14910000001</v>
      </c>
      <c r="Q622" s="682">
        <v>401994.51079999999</v>
      </c>
      <c r="R622" s="682">
        <v>251959.78940000001</v>
      </c>
      <c r="S622" s="682">
        <v>440929.63140000001</v>
      </c>
      <c r="T622" s="682">
        <v>272862.3455</v>
      </c>
      <c r="U622" s="682">
        <v>477509.10460000002</v>
      </c>
    </row>
    <row r="623" spans="1:21">
      <c r="A623" t="s">
        <v>1177</v>
      </c>
      <c r="B623">
        <v>5</v>
      </c>
      <c r="C623" t="s">
        <v>316</v>
      </c>
      <c r="D623" t="s">
        <v>317</v>
      </c>
      <c r="E623" t="s">
        <v>212</v>
      </c>
      <c r="F623" t="s">
        <v>1175</v>
      </c>
      <c r="G623" t="s">
        <v>103</v>
      </c>
      <c r="H623" s="682">
        <v>89135.032300000006</v>
      </c>
      <c r="I623" s="682">
        <v>155986.30660000001</v>
      </c>
      <c r="J623" s="682">
        <v>118317.0089</v>
      </c>
      <c r="K623" s="682">
        <v>207054.76560000001</v>
      </c>
      <c r="L623" s="682">
        <v>145267.9896</v>
      </c>
      <c r="M623" s="682">
        <v>254218.98180000001</v>
      </c>
      <c r="N623" s="682">
        <v>181843.97779999999</v>
      </c>
      <c r="O623" s="682">
        <v>318226.96110000001</v>
      </c>
      <c r="P623" s="682">
        <v>219425.26509999999</v>
      </c>
      <c r="Q623" s="682">
        <v>383994.21399999998</v>
      </c>
      <c r="R623" s="682">
        <v>242126.6243</v>
      </c>
      <c r="S623" s="682">
        <v>423721.59259999997</v>
      </c>
      <c r="T623" s="682">
        <v>263326.93190000003</v>
      </c>
      <c r="U623" s="682">
        <v>460822.13079999998</v>
      </c>
    </row>
    <row r="624" spans="1:21">
      <c r="A624" t="s">
        <v>1177</v>
      </c>
      <c r="B624">
        <v>5</v>
      </c>
      <c r="C624" t="s">
        <v>316</v>
      </c>
      <c r="D624" t="s">
        <v>317</v>
      </c>
      <c r="E624" t="s">
        <v>212</v>
      </c>
      <c r="F624" t="s">
        <v>1176</v>
      </c>
      <c r="G624" t="s">
        <v>104</v>
      </c>
      <c r="H624" s="682">
        <v>82678.278300000005</v>
      </c>
      <c r="I624" s="682">
        <v>144686.98689999999</v>
      </c>
      <c r="J624" s="682">
        <v>114268.6528</v>
      </c>
      <c r="K624" s="682">
        <v>199970.14240000001</v>
      </c>
      <c r="L624" s="682">
        <v>145016.48209999999</v>
      </c>
      <c r="M624" s="682">
        <v>253778.8437</v>
      </c>
      <c r="N624" s="682">
        <v>189547.1863</v>
      </c>
      <c r="O624" s="682">
        <v>331707.576</v>
      </c>
      <c r="P624" s="682">
        <v>236143.71100000001</v>
      </c>
      <c r="Q624" s="682">
        <v>413251.49410000001</v>
      </c>
      <c r="R624" s="682">
        <v>265831.2586</v>
      </c>
      <c r="S624" s="682">
        <v>465204.70260000002</v>
      </c>
      <c r="T624" s="682">
        <v>295095.68160000001</v>
      </c>
      <c r="U624" s="682">
        <v>516417.44280000002</v>
      </c>
    </row>
    <row r="625" spans="1:21">
      <c r="A625" t="s">
        <v>1177</v>
      </c>
      <c r="B625">
        <v>5</v>
      </c>
      <c r="C625" t="s">
        <v>316</v>
      </c>
      <c r="D625" t="s">
        <v>317</v>
      </c>
      <c r="E625" t="s">
        <v>212</v>
      </c>
      <c r="F625" t="s">
        <v>1177</v>
      </c>
      <c r="G625" t="s">
        <v>101</v>
      </c>
      <c r="H625" s="682">
        <v>90986.924899999998</v>
      </c>
      <c r="I625" s="682">
        <v>145579.08199999999</v>
      </c>
      <c r="J625" s="682">
        <v>127381.6948</v>
      </c>
      <c r="K625" s="682">
        <v>203810.71479999999</v>
      </c>
      <c r="L625" s="682">
        <v>163776.46479999999</v>
      </c>
      <c r="M625" s="682">
        <v>262042.34760000001</v>
      </c>
      <c r="N625" s="682">
        <v>218368.61979999999</v>
      </c>
      <c r="O625" s="682">
        <v>349389.79680000001</v>
      </c>
      <c r="P625" s="682">
        <v>272960.77470000001</v>
      </c>
      <c r="Q625" s="682">
        <v>436737.24609999999</v>
      </c>
      <c r="R625" s="682">
        <v>309355.54460000002</v>
      </c>
      <c r="S625" s="682">
        <v>494968.87880000001</v>
      </c>
      <c r="T625" s="682">
        <v>345750.31469999999</v>
      </c>
      <c r="U625" s="682">
        <v>553200.51170000003</v>
      </c>
    </row>
    <row r="626" spans="1:21">
      <c r="A626" t="s">
        <v>1177</v>
      </c>
      <c r="B626">
        <v>5</v>
      </c>
      <c r="C626" t="s">
        <v>316</v>
      </c>
      <c r="D626" t="s">
        <v>317</v>
      </c>
      <c r="E626" t="s">
        <v>318</v>
      </c>
      <c r="F626" t="s">
        <v>1174</v>
      </c>
      <c r="G626" t="s">
        <v>84</v>
      </c>
      <c r="H626" s="682">
        <v>104522.29730000001</v>
      </c>
      <c r="I626" s="682">
        <v>182914.0202</v>
      </c>
      <c r="J626" s="682">
        <v>135775.07769999999</v>
      </c>
      <c r="K626" s="682">
        <v>237606.3861</v>
      </c>
      <c r="L626" s="682">
        <v>162340.10250000001</v>
      </c>
      <c r="M626" s="682">
        <v>284095.17920000001</v>
      </c>
      <c r="N626" s="682">
        <v>193707.09839999999</v>
      </c>
      <c r="O626" s="682">
        <v>338987.42219999997</v>
      </c>
      <c r="P626" s="682">
        <v>228637.1593</v>
      </c>
      <c r="Q626" s="682">
        <v>400115.02879999997</v>
      </c>
      <c r="R626" s="682">
        <v>250857.9774</v>
      </c>
      <c r="S626" s="682">
        <v>439001.46049999999</v>
      </c>
      <c r="T626" s="682">
        <v>271805.03879999998</v>
      </c>
      <c r="U626" s="682">
        <v>475658.81780000002</v>
      </c>
    </row>
    <row r="627" spans="1:21">
      <c r="A627" t="s">
        <v>1177</v>
      </c>
      <c r="B627">
        <v>5</v>
      </c>
      <c r="C627" t="s">
        <v>316</v>
      </c>
      <c r="D627" t="s">
        <v>317</v>
      </c>
      <c r="E627" t="s">
        <v>318</v>
      </c>
      <c r="F627" t="s">
        <v>1175</v>
      </c>
      <c r="G627" t="s">
        <v>103</v>
      </c>
      <c r="H627" s="682">
        <v>87167.9283</v>
      </c>
      <c r="I627" s="682">
        <v>152543.87460000001</v>
      </c>
      <c r="J627" s="682">
        <v>116136.1428</v>
      </c>
      <c r="K627" s="682">
        <v>203238.24979999999</v>
      </c>
      <c r="L627" s="682">
        <v>143081.40299999999</v>
      </c>
      <c r="M627" s="682">
        <v>250392.45540000001</v>
      </c>
      <c r="N627" s="682">
        <v>180011.81400000001</v>
      </c>
      <c r="O627" s="682">
        <v>315020.67440000002</v>
      </c>
      <c r="P627" s="682">
        <v>217739.0203</v>
      </c>
      <c r="Q627" s="682">
        <v>381043.2855</v>
      </c>
      <c r="R627" s="682">
        <v>240439.50469999999</v>
      </c>
      <c r="S627" s="682">
        <v>420769.13339999999</v>
      </c>
      <c r="T627" s="682">
        <v>261702.04079999999</v>
      </c>
      <c r="U627" s="682">
        <v>457978.57150000002</v>
      </c>
    </row>
    <row r="628" spans="1:21">
      <c r="A628" t="s">
        <v>1177</v>
      </c>
      <c r="B628">
        <v>5</v>
      </c>
      <c r="C628" t="s">
        <v>316</v>
      </c>
      <c r="D628" t="s">
        <v>317</v>
      </c>
      <c r="E628" t="s">
        <v>318</v>
      </c>
      <c r="F628" t="s">
        <v>1176</v>
      </c>
      <c r="G628" t="s">
        <v>104</v>
      </c>
      <c r="H628" s="682">
        <v>80137.869900000005</v>
      </c>
      <c r="I628" s="682">
        <v>140241.27230000001</v>
      </c>
      <c r="J628" s="682">
        <v>110623.93</v>
      </c>
      <c r="K628" s="682">
        <v>193591.87760000001</v>
      </c>
      <c r="L628" s="682">
        <v>140217.2934</v>
      </c>
      <c r="M628" s="682">
        <v>245380.2635</v>
      </c>
      <c r="N628" s="682">
        <v>182921.59400000001</v>
      </c>
      <c r="O628" s="682">
        <v>320112.78950000001</v>
      </c>
      <c r="P628" s="682">
        <v>227814.68059999999</v>
      </c>
      <c r="Q628" s="682">
        <v>398675.69099999999</v>
      </c>
      <c r="R628" s="682">
        <v>256284.65040000001</v>
      </c>
      <c r="S628" s="682">
        <v>448498.13819999999</v>
      </c>
      <c r="T628" s="682">
        <v>284306.30949999997</v>
      </c>
      <c r="U628" s="682">
        <v>497536.04149999999</v>
      </c>
    </row>
    <row r="629" spans="1:21">
      <c r="A629" t="s">
        <v>1177</v>
      </c>
      <c r="B629">
        <v>5</v>
      </c>
      <c r="C629" t="s">
        <v>316</v>
      </c>
      <c r="D629" t="s">
        <v>317</v>
      </c>
      <c r="E629" t="s">
        <v>318</v>
      </c>
      <c r="F629" t="s">
        <v>1177</v>
      </c>
      <c r="G629" t="s">
        <v>101</v>
      </c>
      <c r="H629" s="682">
        <v>90106.275099999999</v>
      </c>
      <c r="I629" s="682">
        <v>144170.04240000001</v>
      </c>
      <c r="J629" s="682">
        <v>126148.7852</v>
      </c>
      <c r="K629" s="682">
        <v>201838.05929999999</v>
      </c>
      <c r="L629" s="682">
        <v>162191.29519999999</v>
      </c>
      <c r="M629" s="682">
        <v>259506.07620000001</v>
      </c>
      <c r="N629" s="682">
        <v>216255.06030000001</v>
      </c>
      <c r="O629" s="682">
        <v>346008.1017</v>
      </c>
      <c r="P629" s="682">
        <v>270318.82539999997</v>
      </c>
      <c r="Q629" s="682">
        <v>432510.12709999998</v>
      </c>
      <c r="R629" s="682">
        <v>306361.33549999999</v>
      </c>
      <c r="S629" s="682">
        <v>490178.14399999997</v>
      </c>
      <c r="T629" s="682">
        <v>342403.8455</v>
      </c>
      <c r="U629" s="682">
        <v>547846.16099999996</v>
      </c>
    </row>
    <row r="630" spans="1:21">
      <c r="A630" t="s">
        <v>1177</v>
      </c>
      <c r="B630">
        <v>5</v>
      </c>
      <c r="C630" t="s">
        <v>316</v>
      </c>
      <c r="D630" t="s">
        <v>317</v>
      </c>
      <c r="E630" t="s">
        <v>319</v>
      </c>
      <c r="F630" t="s">
        <v>1174</v>
      </c>
      <c r="G630" t="s">
        <v>84</v>
      </c>
      <c r="H630" s="682">
        <v>116815.63830000001</v>
      </c>
      <c r="I630" s="682">
        <v>204427.367</v>
      </c>
      <c r="J630" s="682">
        <v>151619.08749999999</v>
      </c>
      <c r="K630" s="682">
        <v>265333.4031</v>
      </c>
      <c r="L630" s="682">
        <v>181175.04569999999</v>
      </c>
      <c r="M630" s="682">
        <v>317056.33</v>
      </c>
      <c r="N630" s="682">
        <v>216029.80910000001</v>
      </c>
      <c r="O630" s="682">
        <v>378052.16600000003</v>
      </c>
      <c r="P630" s="682">
        <v>254878.14739999999</v>
      </c>
      <c r="Q630" s="682">
        <v>446036.75780000002</v>
      </c>
      <c r="R630" s="682">
        <v>279603.8554</v>
      </c>
      <c r="S630" s="682">
        <v>489306.74670000002</v>
      </c>
      <c r="T630" s="682">
        <v>302870.2525</v>
      </c>
      <c r="U630" s="682">
        <v>530022.94169999997</v>
      </c>
    </row>
    <row r="631" spans="1:21">
      <c r="A631" t="s">
        <v>1177</v>
      </c>
      <c r="B631">
        <v>5</v>
      </c>
      <c r="C631" t="s">
        <v>316</v>
      </c>
      <c r="D631" t="s">
        <v>317</v>
      </c>
      <c r="E631" t="s">
        <v>319</v>
      </c>
      <c r="F631" t="s">
        <v>1175</v>
      </c>
      <c r="G631" t="s">
        <v>103</v>
      </c>
      <c r="H631" s="682">
        <v>98096.488800000006</v>
      </c>
      <c r="I631" s="682">
        <v>171668.8553</v>
      </c>
      <c r="J631" s="682">
        <v>130435.51730000001</v>
      </c>
      <c r="K631" s="682">
        <v>228262.15530000001</v>
      </c>
      <c r="L631" s="682">
        <v>160401.61730000001</v>
      </c>
      <c r="M631" s="682">
        <v>280702.83020000003</v>
      </c>
      <c r="N631" s="682">
        <v>201257.3676</v>
      </c>
      <c r="O631" s="682">
        <v>352200.3933</v>
      </c>
      <c r="P631" s="682">
        <v>243122.85140000001</v>
      </c>
      <c r="Q631" s="682">
        <v>425464.98989999999</v>
      </c>
      <c r="R631" s="682">
        <v>268365.9523</v>
      </c>
      <c r="S631" s="682">
        <v>469640.41649999999</v>
      </c>
      <c r="T631" s="682">
        <v>291972.63679999998</v>
      </c>
      <c r="U631" s="682">
        <v>510952.11440000002</v>
      </c>
    </row>
    <row r="632" spans="1:21">
      <c r="A632" t="s">
        <v>1177</v>
      </c>
      <c r="B632">
        <v>5</v>
      </c>
      <c r="C632" t="s">
        <v>316</v>
      </c>
      <c r="D632" t="s">
        <v>317</v>
      </c>
      <c r="E632" t="s">
        <v>319</v>
      </c>
      <c r="F632" t="s">
        <v>1176</v>
      </c>
      <c r="G632" t="s">
        <v>104</v>
      </c>
      <c r="H632" s="682">
        <v>90619.327300000004</v>
      </c>
      <c r="I632" s="682">
        <v>158583.82279999999</v>
      </c>
      <c r="J632" s="682">
        <v>125174.55899999999</v>
      </c>
      <c r="K632" s="682">
        <v>219055.47839999999</v>
      </c>
      <c r="L632" s="682">
        <v>158766.88200000001</v>
      </c>
      <c r="M632" s="682">
        <v>277842.04350000003</v>
      </c>
      <c r="N632" s="682">
        <v>207337.03520000001</v>
      </c>
      <c r="O632" s="682">
        <v>362839.81160000002</v>
      </c>
      <c r="P632" s="682">
        <v>258268.12599999999</v>
      </c>
      <c r="Q632" s="682">
        <v>451969.2206</v>
      </c>
      <c r="R632" s="682">
        <v>290648.6985</v>
      </c>
      <c r="S632" s="682">
        <v>508635.22259999998</v>
      </c>
      <c r="T632" s="682">
        <v>322545.69990000001</v>
      </c>
      <c r="U632" s="682">
        <v>564454.97490000003</v>
      </c>
    </row>
    <row r="633" spans="1:21">
      <c r="A633" t="s">
        <v>1177</v>
      </c>
      <c r="B633">
        <v>5</v>
      </c>
      <c r="C633" t="s">
        <v>316</v>
      </c>
      <c r="D633" t="s">
        <v>317</v>
      </c>
      <c r="E633" t="s">
        <v>319</v>
      </c>
      <c r="F633" t="s">
        <v>1177</v>
      </c>
      <c r="G633" t="s">
        <v>101</v>
      </c>
      <c r="H633" s="682">
        <v>100719.269</v>
      </c>
      <c r="I633" s="682">
        <v>161150.83290000001</v>
      </c>
      <c r="J633" s="682">
        <v>141006.97659999999</v>
      </c>
      <c r="K633" s="682">
        <v>225611.16589999999</v>
      </c>
      <c r="L633" s="682">
        <v>181294.68410000001</v>
      </c>
      <c r="M633" s="682">
        <v>290071.49900000001</v>
      </c>
      <c r="N633" s="682">
        <v>241726.24559999999</v>
      </c>
      <c r="O633" s="682">
        <v>386761.9987</v>
      </c>
      <c r="P633" s="682">
        <v>302157.80699999997</v>
      </c>
      <c r="Q633" s="682">
        <v>483452.49849999999</v>
      </c>
      <c r="R633" s="682">
        <v>342445.51459999999</v>
      </c>
      <c r="S633" s="682">
        <v>547912.83149999997</v>
      </c>
      <c r="T633" s="682">
        <v>382733.22210000001</v>
      </c>
      <c r="U633" s="682">
        <v>612373.16469999996</v>
      </c>
    </row>
    <row r="634" spans="1:21">
      <c r="A634" t="s">
        <v>1177</v>
      </c>
      <c r="B634">
        <v>5</v>
      </c>
      <c r="C634" t="s">
        <v>316</v>
      </c>
      <c r="D634" t="s">
        <v>317</v>
      </c>
      <c r="E634" t="s">
        <v>133</v>
      </c>
      <c r="F634" t="s">
        <v>1174</v>
      </c>
      <c r="G634" t="s">
        <v>84</v>
      </c>
      <c r="H634" s="682">
        <v>106714.31939999999</v>
      </c>
      <c r="I634" s="682">
        <v>186750.0589</v>
      </c>
      <c r="J634" s="682">
        <v>138374.78820000001</v>
      </c>
      <c r="K634" s="682">
        <v>242155.8793</v>
      </c>
      <c r="L634" s="682">
        <v>165232.58309999999</v>
      </c>
      <c r="M634" s="682">
        <v>289157.02049999998</v>
      </c>
      <c r="N634" s="682">
        <v>196858.51010000001</v>
      </c>
      <c r="O634" s="682">
        <v>344502.39260000002</v>
      </c>
      <c r="P634" s="682">
        <v>232144.8817</v>
      </c>
      <c r="Q634" s="682">
        <v>406253.5429</v>
      </c>
      <c r="R634" s="682">
        <v>254616.66579999999</v>
      </c>
      <c r="S634" s="682">
        <v>445579.16519999999</v>
      </c>
      <c r="T634" s="682">
        <v>275717.20679999999</v>
      </c>
      <c r="U634" s="682">
        <v>482505.11180000001</v>
      </c>
    </row>
    <row r="635" spans="1:21">
      <c r="A635" t="s">
        <v>1177</v>
      </c>
      <c r="B635">
        <v>5</v>
      </c>
      <c r="C635" t="s">
        <v>316</v>
      </c>
      <c r="D635" t="s">
        <v>317</v>
      </c>
      <c r="E635" t="s">
        <v>133</v>
      </c>
      <c r="F635" t="s">
        <v>1175</v>
      </c>
      <c r="G635" t="s">
        <v>103</v>
      </c>
      <c r="H635" s="682">
        <v>90335.251099999994</v>
      </c>
      <c r="I635" s="682">
        <v>158086.68960000001</v>
      </c>
      <c r="J635" s="682">
        <v>119839.16439999999</v>
      </c>
      <c r="K635" s="682">
        <v>209718.53769999999</v>
      </c>
      <c r="L635" s="682">
        <v>147055.8334</v>
      </c>
      <c r="M635" s="682">
        <v>257347.70850000001</v>
      </c>
      <c r="N635" s="682">
        <v>183932.6238</v>
      </c>
      <c r="O635" s="682">
        <v>321882.09169999999</v>
      </c>
      <c r="P635" s="682">
        <v>221858.99780000001</v>
      </c>
      <c r="Q635" s="682">
        <v>388253.24619999999</v>
      </c>
      <c r="R635" s="682">
        <v>244783.50080000001</v>
      </c>
      <c r="S635" s="682">
        <v>428371.1263</v>
      </c>
      <c r="T635" s="682">
        <v>266181.79310000001</v>
      </c>
      <c r="U635" s="682">
        <v>465818.13809999998</v>
      </c>
    </row>
    <row r="636" spans="1:21">
      <c r="A636" t="s">
        <v>1177</v>
      </c>
      <c r="B636">
        <v>5</v>
      </c>
      <c r="C636" t="s">
        <v>316</v>
      </c>
      <c r="D636" t="s">
        <v>317</v>
      </c>
      <c r="E636" t="s">
        <v>133</v>
      </c>
      <c r="F636" t="s">
        <v>1176</v>
      </c>
      <c r="G636" t="s">
        <v>104</v>
      </c>
      <c r="H636" s="682">
        <v>83909.683300000004</v>
      </c>
      <c r="I636" s="682">
        <v>146841.94579999999</v>
      </c>
      <c r="J636" s="682">
        <v>115992.61990000001</v>
      </c>
      <c r="K636" s="682">
        <v>202987.08480000001</v>
      </c>
      <c r="L636" s="682">
        <v>147233.01120000001</v>
      </c>
      <c r="M636" s="682">
        <v>257657.7696</v>
      </c>
      <c r="N636" s="682">
        <v>192502.55850000001</v>
      </c>
      <c r="O636" s="682">
        <v>336879.47720000002</v>
      </c>
      <c r="P636" s="682">
        <v>239837.92610000001</v>
      </c>
      <c r="Q636" s="682">
        <v>419716.37060000002</v>
      </c>
      <c r="R636" s="682">
        <v>270018.03580000001</v>
      </c>
      <c r="S636" s="682">
        <v>472531.56270000001</v>
      </c>
      <c r="T636" s="682">
        <v>299775.0208</v>
      </c>
      <c r="U636" s="682">
        <v>524606.28639999998</v>
      </c>
    </row>
    <row r="637" spans="1:21">
      <c r="A637" t="s">
        <v>1177</v>
      </c>
      <c r="B637">
        <v>5</v>
      </c>
      <c r="C637" t="s">
        <v>316</v>
      </c>
      <c r="D637" t="s">
        <v>317</v>
      </c>
      <c r="E637" t="s">
        <v>133</v>
      </c>
      <c r="F637" t="s">
        <v>1177</v>
      </c>
      <c r="G637" t="s">
        <v>101</v>
      </c>
      <c r="H637" s="682">
        <v>92026.038400000005</v>
      </c>
      <c r="I637" s="682">
        <v>147241.66380000001</v>
      </c>
      <c r="J637" s="682">
        <v>128836.4538</v>
      </c>
      <c r="K637" s="682">
        <v>206138.32920000001</v>
      </c>
      <c r="L637" s="682">
        <v>165646.86919999999</v>
      </c>
      <c r="M637" s="682">
        <v>265034.99469999998</v>
      </c>
      <c r="N637" s="682">
        <v>220862.49230000001</v>
      </c>
      <c r="O637" s="682">
        <v>353379.99280000001</v>
      </c>
      <c r="P637" s="682">
        <v>276078.1153</v>
      </c>
      <c r="Q637" s="682">
        <v>441724.99109999998</v>
      </c>
      <c r="R637" s="682">
        <v>312888.5307</v>
      </c>
      <c r="S637" s="682">
        <v>500621.65659999999</v>
      </c>
      <c r="T637" s="682">
        <v>349698.9461</v>
      </c>
      <c r="U637" s="682">
        <v>559518.32200000004</v>
      </c>
    </row>
    <row r="638" spans="1:21">
      <c r="A638" t="s">
        <v>1177</v>
      </c>
      <c r="B638">
        <v>5</v>
      </c>
      <c r="C638" t="s">
        <v>316</v>
      </c>
      <c r="D638" t="s">
        <v>317</v>
      </c>
      <c r="E638" t="s">
        <v>320</v>
      </c>
      <c r="F638" t="s">
        <v>1174</v>
      </c>
      <c r="G638" t="s">
        <v>84</v>
      </c>
      <c r="H638" s="682">
        <v>105514.1505</v>
      </c>
      <c r="I638" s="682">
        <v>184649.7634</v>
      </c>
      <c r="J638" s="682">
        <v>136852.63260000001</v>
      </c>
      <c r="K638" s="682">
        <v>239492.10709999999</v>
      </c>
      <c r="L638" s="682">
        <v>163444.73929999999</v>
      </c>
      <c r="M638" s="682">
        <v>286028.29379999998</v>
      </c>
      <c r="N638" s="682">
        <v>194769.86410000001</v>
      </c>
      <c r="O638" s="682">
        <v>340847.26209999999</v>
      </c>
      <c r="P638" s="682">
        <v>229711.14910000001</v>
      </c>
      <c r="Q638" s="682">
        <v>401994.51079999999</v>
      </c>
      <c r="R638" s="682">
        <v>251959.78940000001</v>
      </c>
      <c r="S638" s="682">
        <v>440929.63140000001</v>
      </c>
      <c r="T638" s="682">
        <v>272862.3455</v>
      </c>
      <c r="U638" s="682">
        <v>477509.10460000002</v>
      </c>
    </row>
    <row r="639" spans="1:21">
      <c r="A639" t="s">
        <v>1177</v>
      </c>
      <c r="B639">
        <v>5</v>
      </c>
      <c r="C639" t="s">
        <v>316</v>
      </c>
      <c r="D639" t="s">
        <v>317</v>
      </c>
      <c r="E639" t="s">
        <v>320</v>
      </c>
      <c r="F639" t="s">
        <v>1175</v>
      </c>
      <c r="G639" t="s">
        <v>103</v>
      </c>
      <c r="H639" s="682">
        <v>89135.032300000006</v>
      </c>
      <c r="I639" s="682">
        <v>155986.30660000001</v>
      </c>
      <c r="J639" s="682">
        <v>118317.0089</v>
      </c>
      <c r="K639" s="682">
        <v>207054.76560000001</v>
      </c>
      <c r="L639" s="682">
        <v>145267.9896</v>
      </c>
      <c r="M639" s="682">
        <v>254218.98180000001</v>
      </c>
      <c r="N639" s="682">
        <v>181843.97779999999</v>
      </c>
      <c r="O639" s="682">
        <v>318226.96110000001</v>
      </c>
      <c r="P639" s="682">
        <v>219425.26509999999</v>
      </c>
      <c r="Q639" s="682">
        <v>383994.21399999998</v>
      </c>
      <c r="R639" s="682">
        <v>242126.6243</v>
      </c>
      <c r="S639" s="682">
        <v>423721.59259999997</v>
      </c>
      <c r="T639" s="682">
        <v>263326.93190000003</v>
      </c>
      <c r="U639" s="682">
        <v>460822.13079999998</v>
      </c>
    </row>
    <row r="640" spans="1:21">
      <c r="A640" t="s">
        <v>1177</v>
      </c>
      <c r="B640">
        <v>5</v>
      </c>
      <c r="C640" t="s">
        <v>316</v>
      </c>
      <c r="D640" t="s">
        <v>317</v>
      </c>
      <c r="E640" t="s">
        <v>320</v>
      </c>
      <c r="F640" t="s">
        <v>1176</v>
      </c>
      <c r="G640" t="s">
        <v>104</v>
      </c>
      <c r="H640" s="682">
        <v>82678.278300000005</v>
      </c>
      <c r="I640" s="682">
        <v>144686.98689999999</v>
      </c>
      <c r="J640" s="682">
        <v>114268.6528</v>
      </c>
      <c r="K640" s="682">
        <v>199970.14240000001</v>
      </c>
      <c r="L640" s="682">
        <v>145016.48209999999</v>
      </c>
      <c r="M640" s="682">
        <v>253778.8437</v>
      </c>
      <c r="N640" s="682">
        <v>189547.1863</v>
      </c>
      <c r="O640" s="682">
        <v>331707.576</v>
      </c>
      <c r="P640" s="682">
        <v>236143.71100000001</v>
      </c>
      <c r="Q640" s="682">
        <v>413251.49410000001</v>
      </c>
      <c r="R640" s="682">
        <v>265831.2586</v>
      </c>
      <c r="S640" s="682">
        <v>465204.70260000002</v>
      </c>
      <c r="T640" s="682">
        <v>295095.68160000001</v>
      </c>
      <c r="U640" s="682">
        <v>516417.44280000002</v>
      </c>
    </row>
    <row r="641" spans="1:21">
      <c r="A641" t="s">
        <v>1177</v>
      </c>
      <c r="B641">
        <v>5</v>
      </c>
      <c r="C641" t="s">
        <v>316</v>
      </c>
      <c r="D641" t="s">
        <v>317</v>
      </c>
      <c r="E641" t="s">
        <v>320</v>
      </c>
      <c r="F641" t="s">
        <v>1177</v>
      </c>
      <c r="G641" t="s">
        <v>101</v>
      </c>
      <c r="H641" s="682">
        <v>90986.924899999998</v>
      </c>
      <c r="I641" s="682">
        <v>145579.08199999999</v>
      </c>
      <c r="J641" s="682">
        <v>127381.6948</v>
      </c>
      <c r="K641" s="682">
        <v>203810.71479999999</v>
      </c>
      <c r="L641" s="682">
        <v>163776.46479999999</v>
      </c>
      <c r="M641" s="682">
        <v>262042.34760000001</v>
      </c>
      <c r="N641" s="682">
        <v>218368.61979999999</v>
      </c>
      <c r="O641" s="682">
        <v>349389.79680000001</v>
      </c>
      <c r="P641" s="682">
        <v>272960.77470000001</v>
      </c>
      <c r="Q641" s="682">
        <v>436737.24609999999</v>
      </c>
      <c r="R641" s="682">
        <v>309355.54460000002</v>
      </c>
      <c r="S641" s="682">
        <v>494968.87880000001</v>
      </c>
      <c r="T641" s="682">
        <v>345750.31469999999</v>
      </c>
      <c r="U641" s="682">
        <v>553200.51170000003</v>
      </c>
    </row>
    <row r="642" spans="1:21">
      <c r="A642" t="s">
        <v>1177</v>
      </c>
      <c r="B642">
        <v>5</v>
      </c>
      <c r="C642" t="s">
        <v>316</v>
      </c>
      <c r="D642" t="s">
        <v>317</v>
      </c>
      <c r="E642" t="s">
        <v>321</v>
      </c>
      <c r="F642" t="s">
        <v>1174</v>
      </c>
      <c r="G642" t="s">
        <v>84</v>
      </c>
      <c r="H642" s="682">
        <v>107481.05989999999</v>
      </c>
      <c r="I642" s="682">
        <v>188091.85490000001</v>
      </c>
      <c r="J642" s="682">
        <v>139491.55110000001</v>
      </c>
      <c r="K642" s="682">
        <v>244110.2144</v>
      </c>
      <c r="L642" s="682">
        <v>166673.076</v>
      </c>
      <c r="M642" s="682">
        <v>291677.88309999998</v>
      </c>
      <c r="N642" s="682">
        <v>198723.54380000001</v>
      </c>
      <c r="O642" s="682">
        <v>347766.20169999998</v>
      </c>
      <c r="P642" s="682">
        <v>234449.55</v>
      </c>
      <c r="Q642" s="682">
        <v>410286.71240000002</v>
      </c>
      <c r="R642" s="682">
        <v>257189.16390000001</v>
      </c>
      <c r="S642" s="682">
        <v>450081.03690000001</v>
      </c>
      <c r="T642" s="682">
        <v>278582.69</v>
      </c>
      <c r="U642" s="682">
        <v>487519.70740000001</v>
      </c>
    </row>
    <row r="643" spans="1:21">
      <c r="A643" t="s">
        <v>1177</v>
      </c>
      <c r="B643">
        <v>5</v>
      </c>
      <c r="C643" t="s">
        <v>316</v>
      </c>
      <c r="D643" t="s">
        <v>317</v>
      </c>
      <c r="E643" t="s">
        <v>321</v>
      </c>
      <c r="F643" t="s">
        <v>1175</v>
      </c>
      <c r="G643" t="s">
        <v>103</v>
      </c>
      <c r="H643" s="682">
        <v>90321.855899999995</v>
      </c>
      <c r="I643" s="682">
        <v>158063.24780000001</v>
      </c>
      <c r="J643" s="682">
        <v>120073.2781</v>
      </c>
      <c r="K643" s="682">
        <v>210128.23670000001</v>
      </c>
      <c r="L643" s="682">
        <v>147630.76629999999</v>
      </c>
      <c r="M643" s="682">
        <v>258353.84099999999</v>
      </c>
      <c r="N643" s="682">
        <v>185182.13879999999</v>
      </c>
      <c r="O643" s="682">
        <v>324068.74290000001</v>
      </c>
      <c r="P643" s="682">
        <v>223673.86180000001</v>
      </c>
      <c r="Q643" s="682">
        <v>391429.25819999998</v>
      </c>
      <c r="R643" s="682">
        <v>246887.75270000001</v>
      </c>
      <c r="S643" s="682">
        <v>432053.56719999999</v>
      </c>
      <c r="T643" s="682">
        <v>268593.20870000002</v>
      </c>
      <c r="U643" s="682">
        <v>470038.1153</v>
      </c>
    </row>
    <row r="644" spans="1:21">
      <c r="A644" t="s">
        <v>1177</v>
      </c>
      <c r="B644">
        <v>5</v>
      </c>
      <c r="C644" t="s">
        <v>316</v>
      </c>
      <c r="D644" t="s">
        <v>317</v>
      </c>
      <c r="E644" t="s">
        <v>321</v>
      </c>
      <c r="F644" t="s">
        <v>1176</v>
      </c>
      <c r="G644" t="s">
        <v>104</v>
      </c>
      <c r="H644" s="682">
        <v>83478.186499999996</v>
      </c>
      <c r="I644" s="682">
        <v>146086.82639999999</v>
      </c>
      <c r="J644" s="682">
        <v>115318.00350000001</v>
      </c>
      <c r="K644" s="682">
        <v>201806.5062</v>
      </c>
      <c r="L644" s="682">
        <v>146275.15410000001</v>
      </c>
      <c r="M644" s="682">
        <v>255981.5197</v>
      </c>
      <c r="N644" s="682">
        <v>191044.07629999999</v>
      </c>
      <c r="O644" s="682">
        <v>334327.1336</v>
      </c>
      <c r="P644" s="682">
        <v>237977.19140000001</v>
      </c>
      <c r="Q644" s="682">
        <v>416460.08490000002</v>
      </c>
      <c r="R644" s="682">
        <v>267823.57069999998</v>
      </c>
      <c r="S644" s="682">
        <v>468691.2488</v>
      </c>
      <c r="T644" s="682">
        <v>297226.6765</v>
      </c>
      <c r="U644" s="682">
        <v>520146.6838</v>
      </c>
    </row>
    <row r="645" spans="1:21">
      <c r="A645" t="s">
        <v>1177</v>
      </c>
      <c r="B645">
        <v>5</v>
      </c>
      <c r="C645" t="s">
        <v>316</v>
      </c>
      <c r="D645" t="s">
        <v>317</v>
      </c>
      <c r="E645" t="s">
        <v>321</v>
      </c>
      <c r="F645" t="s">
        <v>1177</v>
      </c>
      <c r="G645" t="s">
        <v>101</v>
      </c>
      <c r="H645" s="682">
        <v>92672.369399999996</v>
      </c>
      <c r="I645" s="682">
        <v>148275.79319999999</v>
      </c>
      <c r="J645" s="682">
        <v>129741.3171</v>
      </c>
      <c r="K645" s="682">
        <v>207586.11050000001</v>
      </c>
      <c r="L645" s="682">
        <v>166810.26490000001</v>
      </c>
      <c r="M645" s="682">
        <v>266896.4277</v>
      </c>
      <c r="N645" s="682">
        <v>222413.68650000001</v>
      </c>
      <c r="O645" s="682">
        <v>355861.90360000002</v>
      </c>
      <c r="P645" s="682">
        <v>278017.10810000001</v>
      </c>
      <c r="Q645" s="682">
        <v>444827.37959999999</v>
      </c>
      <c r="R645" s="682">
        <v>315086.05579999997</v>
      </c>
      <c r="S645" s="682">
        <v>504137.69679999998</v>
      </c>
      <c r="T645" s="682">
        <v>352155.0036</v>
      </c>
      <c r="U645" s="682">
        <v>563448.01410000003</v>
      </c>
    </row>
    <row r="646" spans="1:21">
      <c r="A646" t="s">
        <v>1177</v>
      </c>
      <c r="B646">
        <v>5</v>
      </c>
      <c r="C646" t="s">
        <v>316</v>
      </c>
      <c r="D646" t="s">
        <v>317</v>
      </c>
      <c r="E646" t="s">
        <v>322</v>
      </c>
      <c r="F646" t="s">
        <v>1174</v>
      </c>
      <c r="G646" t="s">
        <v>84</v>
      </c>
      <c r="H646" s="682">
        <v>109281.3132</v>
      </c>
      <c r="I646" s="682">
        <v>191242.29810000001</v>
      </c>
      <c r="J646" s="682">
        <v>141774.7844</v>
      </c>
      <c r="K646" s="682">
        <v>248105.87280000001</v>
      </c>
      <c r="L646" s="682">
        <v>169354.84169999999</v>
      </c>
      <c r="M646" s="682">
        <v>296370.973</v>
      </c>
      <c r="N646" s="682">
        <v>201856.5128</v>
      </c>
      <c r="O646" s="682">
        <v>353248.89740000002</v>
      </c>
      <c r="P646" s="682">
        <v>238100.149</v>
      </c>
      <c r="Q646" s="682">
        <v>416675.26069999998</v>
      </c>
      <c r="R646" s="682">
        <v>261174.47870000001</v>
      </c>
      <c r="S646" s="682">
        <v>457055.33760000003</v>
      </c>
      <c r="T646" s="682">
        <v>282864.98180000001</v>
      </c>
      <c r="U646" s="682">
        <v>495013.71830000001</v>
      </c>
    </row>
    <row r="647" spans="1:21">
      <c r="A647" t="s">
        <v>1177</v>
      </c>
      <c r="B647">
        <v>5</v>
      </c>
      <c r="C647" t="s">
        <v>316</v>
      </c>
      <c r="D647" t="s">
        <v>317</v>
      </c>
      <c r="E647" t="s">
        <v>322</v>
      </c>
      <c r="F647" t="s">
        <v>1175</v>
      </c>
      <c r="G647" t="s">
        <v>103</v>
      </c>
      <c r="H647" s="682">
        <v>92122.184200000003</v>
      </c>
      <c r="I647" s="682">
        <v>161213.8222</v>
      </c>
      <c r="J647" s="682">
        <v>122356.51149999999</v>
      </c>
      <c r="K647" s="682">
        <v>214123.89499999999</v>
      </c>
      <c r="L647" s="682">
        <v>150312.53200000001</v>
      </c>
      <c r="M647" s="682">
        <v>263046.93099999998</v>
      </c>
      <c r="N647" s="682">
        <v>188315.1079</v>
      </c>
      <c r="O647" s="682">
        <v>329551.4387</v>
      </c>
      <c r="P647" s="682">
        <v>227324.46090000001</v>
      </c>
      <c r="Q647" s="682">
        <v>397817.8064</v>
      </c>
      <c r="R647" s="682">
        <v>250873.0674</v>
      </c>
      <c r="S647" s="682">
        <v>439027.86790000001</v>
      </c>
      <c r="T647" s="682">
        <v>272875.50069999998</v>
      </c>
      <c r="U647" s="682">
        <v>477532.1262</v>
      </c>
    </row>
    <row r="648" spans="1:21">
      <c r="A648" t="s">
        <v>1177</v>
      </c>
      <c r="B648">
        <v>5</v>
      </c>
      <c r="C648" t="s">
        <v>316</v>
      </c>
      <c r="D648" t="s">
        <v>317</v>
      </c>
      <c r="E648" t="s">
        <v>322</v>
      </c>
      <c r="F648" t="s">
        <v>1176</v>
      </c>
      <c r="G648" t="s">
        <v>104</v>
      </c>
      <c r="H648" s="682">
        <v>85325.294099999999</v>
      </c>
      <c r="I648" s="682">
        <v>149319.26459999999</v>
      </c>
      <c r="J648" s="682">
        <v>117903.95419999999</v>
      </c>
      <c r="K648" s="682">
        <v>206331.9198</v>
      </c>
      <c r="L648" s="682">
        <v>149599.94769999999</v>
      </c>
      <c r="M648" s="682">
        <v>261799.90849999999</v>
      </c>
      <c r="N648" s="682">
        <v>195477.13449999999</v>
      </c>
      <c r="O648" s="682">
        <v>342084.9853</v>
      </c>
      <c r="P648" s="682">
        <v>243518.51420000001</v>
      </c>
      <c r="Q648" s="682">
        <v>426157.39970000001</v>
      </c>
      <c r="R648" s="682">
        <v>274103.7365</v>
      </c>
      <c r="S648" s="682">
        <v>479681.53889999999</v>
      </c>
      <c r="T648" s="682">
        <v>304245.68530000001</v>
      </c>
      <c r="U648" s="682">
        <v>532429.94920000003</v>
      </c>
    </row>
    <row r="649" spans="1:21">
      <c r="A649" t="s">
        <v>1177</v>
      </c>
      <c r="B649">
        <v>5</v>
      </c>
      <c r="C649" t="s">
        <v>316</v>
      </c>
      <c r="D649" t="s">
        <v>317</v>
      </c>
      <c r="E649" t="s">
        <v>322</v>
      </c>
      <c r="F649" t="s">
        <v>1177</v>
      </c>
      <c r="G649" t="s">
        <v>101</v>
      </c>
      <c r="H649" s="682">
        <v>94231.039699999994</v>
      </c>
      <c r="I649" s="682">
        <v>150769.66570000001</v>
      </c>
      <c r="J649" s="682">
        <v>131923.45550000001</v>
      </c>
      <c r="K649" s="682">
        <v>211077.53200000001</v>
      </c>
      <c r="L649" s="682">
        <v>169615.8714</v>
      </c>
      <c r="M649" s="682">
        <v>271385.3983</v>
      </c>
      <c r="N649" s="682">
        <v>226154.4952</v>
      </c>
      <c r="O649" s="682">
        <v>361847.19770000002</v>
      </c>
      <c r="P649" s="682">
        <v>282693.11900000001</v>
      </c>
      <c r="Q649" s="682">
        <v>452308.99709999998</v>
      </c>
      <c r="R649" s="682">
        <v>320385.53480000002</v>
      </c>
      <c r="S649" s="682">
        <v>512616.86339999997</v>
      </c>
      <c r="T649" s="682">
        <v>358077.95069999999</v>
      </c>
      <c r="U649" s="682">
        <v>572924.72970000003</v>
      </c>
    </row>
    <row r="650" spans="1:21">
      <c r="A650" t="s">
        <v>1177</v>
      </c>
      <c r="B650">
        <v>5</v>
      </c>
      <c r="C650" t="s">
        <v>316</v>
      </c>
      <c r="D650" t="s">
        <v>317</v>
      </c>
      <c r="E650" t="s">
        <v>323</v>
      </c>
      <c r="F650" t="s">
        <v>1174</v>
      </c>
      <c r="G650" t="s">
        <v>84</v>
      </c>
      <c r="H650" s="682">
        <v>102472.06170000001</v>
      </c>
      <c r="I650" s="682">
        <v>179326.10800000001</v>
      </c>
      <c r="J650" s="682">
        <v>132958.3192</v>
      </c>
      <c r="K650" s="682">
        <v>232677.05859999999</v>
      </c>
      <c r="L650" s="682">
        <v>158838.48329999999</v>
      </c>
      <c r="M650" s="682">
        <v>277967.34570000001</v>
      </c>
      <c r="N650" s="682">
        <v>189343.06700000001</v>
      </c>
      <c r="O650" s="682">
        <v>331350.36719999998</v>
      </c>
      <c r="P650" s="682">
        <v>223354.86180000001</v>
      </c>
      <c r="Q650" s="682">
        <v>390871.00819999998</v>
      </c>
      <c r="R650" s="682">
        <v>245006.5778</v>
      </c>
      <c r="S650" s="682">
        <v>428761.5111</v>
      </c>
      <c r="T650" s="682">
        <v>265365.67330000002</v>
      </c>
      <c r="U650" s="682">
        <v>464389.92839999998</v>
      </c>
    </row>
    <row r="651" spans="1:21">
      <c r="A651" t="s">
        <v>1177</v>
      </c>
      <c r="B651">
        <v>5</v>
      </c>
      <c r="C651" t="s">
        <v>316</v>
      </c>
      <c r="D651" t="s">
        <v>317</v>
      </c>
      <c r="E651" t="s">
        <v>323</v>
      </c>
      <c r="F651" t="s">
        <v>1175</v>
      </c>
      <c r="G651" t="s">
        <v>103</v>
      </c>
      <c r="H651" s="682">
        <v>86287.858399999997</v>
      </c>
      <c r="I651" s="682">
        <v>151003.75219999999</v>
      </c>
      <c r="J651" s="682">
        <v>114643.35739999999</v>
      </c>
      <c r="K651" s="682">
        <v>200625.87549999999</v>
      </c>
      <c r="L651" s="682">
        <v>140878.12330000001</v>
      </c>
      <c r="M651" s="682">
        <v>246536.7156</v>
      </c>
      <c r="N651" s="682">
        <v>176571.06020000001</v>
      </c>
      <c r="O651" s="682">
        <v>308999.3553</v>
      </c>
      <c r="P651" s="682">
        <v>213191.42879999999</v>
      </c>
      <c r="Q651" s="682">
        <v>373085.00040000002</v>
      </c>
      <c r="R651" s="682">
        <v>235290.47409999999</v>
      </c>
      <c r="S651" s="682">
        <v>411758.3297</v>
      </c>
      <c r="T651" s="682">
        <v>255943.77650000001</v>
      </c>
      <c r="U651" s="682">
        <v>447901.60879999999</v>
      </c>
    </row>
    <row r="652" spans="1:21">
      <c r="A652" t="s">
        <v>1177</v>
      </c>
      <c r="B652">
        <v>5</v>
      </c>
      <c r="C652" t="s">
        <v>316</v>
      </c>
      <c r="D652" t="s">
        <v>317</v>
      </c>
      <c r="E652" t="s">
        <v>323</v>
      </c>
      <c r="F652" t="s">
        <v>1176</v>
      </c>
      <c r="G652" t="s">
        <v>104</v>
      </c>
      <c r="H652" s="682">
        <v>79861.562300000005</v>
      </c>
      <c r="I652" s="682">
        <v>139757.734</v>
      </c>
      <c r="J652" s="682">
        <v>110342.88069999999</v>
      </c>
      <c r="K652" s="682">
        <v>193100.04120000001</v>
      </c>
      <c r="L652" s="682">
        <v>139991.68410000001</v>
      </c>
      <c r="M652" s="682">
        <v>244985.44709999999</v>
      </c>
      <c r="N652" s="682">
        <v>182892.79029999999</v>
      </c>
      <c r="O652" s="682">
        <v>320062.38319999998</v>
      </c>
      <c r="P652" s="682">
        <v>227835.12400000001</v>
      </c>
      <c r="Q652" s="682">
        <v>398711.4669</v>
      </c>
      <c r="R652" s="682">
        <v>256436.26819999999</v>
      </c>
      <c r="S652" s="682">
        <v>448763.4693</v>
      </c>
      <c r="T652" s="682">
        <v>284619.3248</v>
      </c>
      <c r="U652" s="682">
        <v>498083.81849999999</v>
      </c>
    </row>
    <row r="653" spans="1:21">
      <c r="A653" t="s">
        <v>1177</v>
      </c>
      <c r="B653">
        <v>5</v>
      </c>
      <c r="C653" t="s">
        <v>316</v>
      </c>
      <c r="D653" t="s">
        <v>317</v>
      </c>
      <c r="E653" t="s">
        <v>323</v>
      </c>
      <c r="F653" t="s">
        <v>1177</v>
      </c>
      <c r="G653" t="s">
        <v>101</v>
      </c>
      <c r="H653" s="682">
        <v>88357.445300000007</v>
      </c>
      <c r="I653" s="682">
        <v>141371.91450000001</v>
      </c>
      <c r="J653" s="682">
        <v>123700.42329999999</v>
      </c>
      <c r="K653" s="682">
        <v>197920.68030000001</v>
      </c>
      <c r="L653" s="682">
        <v>159043.40150000001</v>
      </c>
      <c r="M653" s="682">
        <v>254469.446</v>
      </c>
      <c r="N653" s="682">
        <v>212057.86859999999</v>
      </c>
      <c r="O653" s="682">
        <v>339292.59480000002</v>
      </c>
      <c r="P653" s="682">
        <v>265072.3358</v>
      </c>
      <c r="Q653" s="682">
        <v>424115.74349999998</v>
      </c>
      <c r="R653" s="682">
        <v>300415.3138</v>
      </c>
      <c r="S653" s="682">
        <v>480664.50929999998</v>
      </c>
      <c r="T653" s="682">
        <v>335758.29190000001</v>
      </c>
      <c r="U653" s="682">
        <v>537213.27509999997</v>
      </c>
    </row>
    <row r="654" spans="1:21">
      <c r="A654" t="s">
        <v>1177</v>
      </c>
      <c r="B654">
        <v>5</v>
      </c>
      <c r="C654" t="s">
        <v>324</v>
      </c>
      <c r="D654" t="s">
        <v>325</v>
      </c>
      <c r="E654" t="s">
        <v>326</v>
      </c>
      <c r="F654" t="s">
        <v>1174</v>
      </c>
      <c r="G654" t="s">
        <v>84</v>
      </c>
      <c r="H654" s="682">
        <v>113981.8651</v>
      </c>
      <c r="I654" s="682">
        <v>199468.264</v>
      </c>
      <c r="J654" s="682">
        <v>148169.37469999999</v>
      </c>
      <c r="K654" s="682">
        <v>259296.40580000001</v>
      </c>
      <c r="L654" s="682">
        <v>177251.99660000001</v>
      </c>
      <c r="M654" s="682">
        <v>310190.99400000001</v>
      </c>
      <c r="N654" s="682">
        <v>211628.89249999999</v>
      </c>
      <c r="O654" s="682">
        <v>370350.56180000002</v>
      </c>
      <c r="P654" s="682">
        <v>249881.60310000001</v>
      </c>
      <c r="Q654" s="682">
        <v>437292.80540000001</v>
      </c>
      <c r="R654" s="682">
        <v>274205.7083</v>
      </c>
      <c r="S654" s="682">
        <v>479859.98940000002</v>
      </c>
      <c r="T654" s="682">
        <v>297171.1348</v>
      </c>
      <c r="U654" s="682">
        <v>520049.48599999998</v>
      </c>
    </row>
    <row r="655" spans="1:21">
      <c r="A655" t="s">
        <v>1177</v>
      </c>
      <c r="B655">
        <v>5</v>
      </c>
      <c r="C655" t="s">
        <v>324</v>
      </c>
      <c r="D655" t="s">
        <v>325</v>
      </c>
      <c r="E655" t="s">
        <v>326</v>
      </c>
      <c r="F655" t="s">
        <v>1175</v>
      </c>
      <c r="G655" t="s">
        <v>103</v>
      </c>
      <c r="H655" s="682">
        <v>94482.429699999993</v>
      </c>
      <c r="I655" s="682">
        <v>165344.25210000001</v>
      </c>
      <c r="J655" s="682">
        <v>126103.15519999999</v>
      </c>
      <c r="K655" s="682">
        <v>220680.52179999999</v>
      </c>
      <c r="L655" s="682">
        <v>155613.00820000001</v>
      </c>
      <c r="M655" s="682">
        <v>272322.76429999998</v>
      </c>
      <c r="N655" s="682">
        <v>196240.93220000001</v>
      </c>
      <c r="O655" s="682">
        <v>343421.63130000001</v>
      </c>
      <c r="P655" s="682">
        <v>237636.50279999999</v>
      </c>
      <c r="Q655" s="682">
        <v>415863.88</v>
      </c>
      <c r="R655" s="682">
        <v>262499.55900000001</v>
      </c>
      <c r="S655" s="682">
        <v>459374.22820000001</v>
      </c>
      <c r="T655" s="682">
        <v>285819.45159999997</v>
      </c>
      <c r="U655" s="682">
        <v>500184.04029999999</v>
      </c>
    </row>
    <row r="656" spans="1:21">
      <c r="A656" t="s">
        <v>1177</v>
      </c>
      <c r="B656">
        <v>5</v>
      </c>
      <c r="C656" t="s">
        <v>324</v>
      </c>
      <c r="D656" t="s">
        <v>325</v>
      </c>
      <c r="E656" t="s">
        <v>326</v>
      </c>
      <c r="F656" t="s">
        <v>1176</v>
      </c>
      <c r="G656" t="s">
        <v>104</v>
      </c>
      <c r="H656" s="682">
        <v>86493.607999999993</v>
      </c>
      <c r="I656" s="682">
        <v>151363.81409999999</v>
      </c>
      <c r="J656" s="682">
        <v>119328.0312</v>
      </c>
      <c r="K656" s="682">
        <v>208824.05470000001</v>
      </c>
      <c r="L656" s="682">
        <v>151159.42439999999</v>
      </c>
      <c r="M656" s="682">
        <v>264528.9926</v>
      </c>
      <c r="N656" s="682">
        <v>197012.4191</v>
      </c>
      <c r="O656" s="682">
        <v>344771.73340000003</v>
      </c>
      <c r="P656" s="682">
        <v>245324.72390000001</v>
      </c>
      <c r="Q656" s="682">
        <v>429318.26679999998</v>
      </c>
      <c r="R656" s="682">
        <v>275893.87699999998</v>
      </c>
      <c r="S656" s="682">
        <v>482814.28480000002</v>
      </c>
      <c r="T656" s="682">
        <v>305959.31020000001</v>
      </c>
      <c r="U656" s="682">
        <v>535428.79280000005</v>
      </c>
    </row>
    <row r="657" spans="1:21">
      <c r="A657" t="s">
        <v>1177</v>
      </c>
      <c r="B657">
        <v>5</v>
      </c>
      <c r="C657" t="s">
        <v>324</v>
      </c>
      <c r="D657" t="s">
        <v>325</v>
      </c>
      <c r="E657" t="s">
        <v>326</v>
      </c>
      <c r="F657" t="s">
        <v>1177</v>
      </c>
      <c r="G657" t="s">
        <v>101</v>
      </c>
      <c r="H657" s="682">
        <v>98248.253100000002</v>
      </c>
      <c r="I657" s="682">
        <v>157197.20740000001</v>
      </c>
      <c r="J657" s="682">
        <v>137547.55429999999</v>
      </c>
      <c r="K657" s="682">
        <v>220076.09030000001</v>
      </c>
      <c r="L657" s="682">
        <v>176846.85560000001</v>
      </c>
      <c r="M657" s="682">
        <v>282954.97320000001</v>
      </c>
      <c r="N657" s="682">
        <v>235795.80739999999</v>
      </c>
      <c r="O657" s="682">
        <v>377273.29759999999</v>
      </c>
      <c r="P657" s="682">
        <v>294744.75939999998</v>
      </c>
      <c r="Q657" s="682">
        <v>471591.62199999997</v>
      </c>
      <c r="R657" s="682">
        <v>334044.06060000003</v>
      </c>
      <c r="S657" s="682">
        <v>534470.50490000006</v>
      </c>
      <c r="T657" s="682">
        <v>373343.36180000001</v>
      </c>
      <c r="U657" s="682">
        <v>597349.38780000003</v>
      </c>
    </row>
    <row r="658" spans="1:21">
      <c r="A658" t="s">
        <v>1177</v>
      </c>
      <c r="B658">
        <v>5</v>
      </c>
      <c r="C658" t="s">
        <v>324</v>
      </c>
      <c r="D658" t="s">
        <v>325</v>
      </c>
      <c r="E658" t="s">
        <v>327</v>
      </c>
      <c r="F658" t="s">
        <v>1174</v>
      </c>
      <c r="G658" t="s">
        <v>84</v>
      </c>
      <c r="H658" s="682">
        <v>112656.70699999999</v>
      </c>
      <c r="I658" s="682">
        <v>197149.23740000001</v>
      </c>
      <c r="J658" s="682">
        <v>146380.45910000001</v>
      </c>
      <c r="K658" s="682">
        <v>256165.8034</v>
      </c>
      <c r="L658" s="682">
        <v>175054.2291</v>
      </c>
      <c r="M658" s="682">
        <v>306344.90100000001</v>
      </c>
      <c r="N658" s="682">
        <v>208924.71900000001</v>
      </c>
      <c r="O658" s="682">
        <v>365618.25829999999</v>
      </c>
      <c r="P658" s="682">
        <v>246632.02559999999</v>
      </c>
      <c r="Q658" s="682">
        <v>431606.04479999997</v>
      </c>
      <c r="R658" s="682">
        <v>270615.7941</v>
      </c>
      <c r="S658" s="682">
        <v>473577.6398</v>
      </c>
      <c r="T658" s="682">
        <v>293237.74209999997</v>
      </c>
      <c r="U658" s="682">
        <v>513166.04869999998</v>
      </c>
    </row>
    <row r="659" spans="1:21">
      <c r="A659" t="s">
        <v>1177</v>
      </c>
      <c r="B659">
        <v>5</v>
      </c>
      <c r="C659" t="s">
        <v>324</v>
      </c>
      <c r="D659" t="s">
        <v>325</v>
      </c>
      <c r="E659" t="s">
        <v>327</v>
      </c>
      <c r="F659" t="s">
        <v>1175</v>
      </c>
      <c r="G659" t="s">
        <v>103</v>
      </c>
      <c r="H659" s="682">
        <v>93742.341400000005</v>
      </c>
      <c r="I659" s="682">
        <v>164049.0975</v>
      </c>
      <c r="J659" s="682">
        <v>124976.22560000001</v>
      </c>
      <c r="K659" s="682">
        <v>218708.39490000001</v>
      </c>
      <c r="L659" s="682">
        <v>154064.40969999999</v>
      </c>
      <c r="M659" s="682">
        <v>269612.717</v>
      </c>
      <c r="N659" s="682">
        <v>193998.397</v>
      </c>
      <c r="O659" s="682">
        <v>339497.1949</v>
      </c>
      <c r="P659" s="682">
        <v>234754.27799999999</v>
      </c>
      <c r="Q659" s="682">
        <v>410819.9865</v>
      </c>
      <c r="R659" s="682">
        <v>259260.8291</v>
      </c>
      <c r="S659" s="682">
        <v>453706.4509</v>
      </c>
      <c r="T659" s="682">
        <v>282226.6091</v>
      </c>
      <c r="U659" s="682">
        <v>493896.56589999999</v>
      </c>
    </row>
    <row r="660" spans="1:21">
      <c r="A660" t="s">
        <v>1177</v>
      </c>
      <c r="B660">
        <v>5</v>
      </c>
      <c r="C660" t="s">
        <v>324</v>
      </c>
      <c r="D660" t="s">
        <v>325</v>
      </c>
      <c r="E660" t="s">
        <v>327</v>
      </c>
      <c r="F660" t="s">
        <v>1176</v>
      </c>
      <c r="G660" t="s">
        <v>104</v>
      </c>
      <c r="H660" s="682">
        <v>86047.604099999997</v>
      </c>
      <c r="I660" s="682">
        <v>150583.30710000001</v>
      </c>
      <c r="J660" s="682">
        <v>118756.5162</v>
      </c>
      <c r="K660" s="682">
        <v>207823.90340000001</v>
      </c>
      <c r="L660" s="682">
        <v>150492.48920000001</v>
      </c>
      <c r="M660" s="682">
        <v>263361.85609999998</v>
      </c>
      <c r="N660" s="682">
        <v>196259.1765</v>
      </c>
      <c r="O660" s="682">
        <v>343453.5588</v>
      </c>
      <c r="P660" s="682">
        <v>244411.39449999999</v>
      </c>
      <c r="Q660" s="682">
        <v>427719.94040000002</v>
      </c>
      <c r="R660" s="682">
        <v>274922.99469999998</v>
      </c>
      <c r="S660" s="682">
        <v>481115.24060000002</v>
      </c>
      <c r="T660" s="682">
        <v>304945.98639999999</v>
      </c>
      <c r="U660" s="682">
        <v>533655.47620000003</v>
      </c>
    </row>
    <row r="661" spans="1:21">
      <c r="A661" t="s">
        <v>1177</v>
      </c>
      <c r="B661">
        <v>5</v>
      </c>
      <c r="C661" t="s">
        <v>324</v>
      </c>
      <c r="D661" t="s">
        <v>325</v>
      </c>
      <c r="E661" t="s">
        <v>327</v>
      </c>
      <c r="F661" t="s">
        <v>1177</v>
      </c>
      <c r="G661" t="s">
        <v>101</v>
      </c>
      <c r="H661" s="682">
        <v>97114.061400000006</v>
      </c>
      <c r="I661" s="682">
        <v>155382.5006</v>
      </c>
      <c r="J661" s="682">
        <v>135959.68599999999</v>
      </c>
      <c r="K661" s="682">
        <v>217535.50090000001</v>
      </c>
      <c r="L661" s="682">
        <v>174805.31049999999</v>
      </c>
      <c r="M661" s="682">
        <v>279688.50109999999</v>
      </c>
      <c r="N661" s="682">
        <v>233073.74739999999</v>
      </c>
      <c r="O661" s="682">
        <v>372918.00140000001</v>
      </c>
      <c r="P661" s="682">
        <v>291342.18430000002</v>
      </c>
      <c r="Q661" s="682">
        <v>466147.50180000003</v>
      </c>
      <c r="R661" s="682">
        <v>330187.8088</v>
      </c>
      <c r="S661" s="682">
        <v>528300.50199999998</v>
      </c>
      <c r="T661" s="682">
        <v>369033.43339999998</v>
      </c>
      <c r="U661" s="682">
        <v>590453.50230000005</v>
      </c>
    </row>
    <row r="662" spans="1:21">
      <c r="A662" t="s">
        <v>1177</v>
      </c>
      <c r="B662">
        <v>5</v>
      </c>
      <c r="C662" t="s">
        <v>324</v>
      </c>
      <c r="D662" t="s">
        <v>325</v>
      </c>
      <c r="E662" t="s">
        <v>328</v>
      </c>
      <c r="F662" t="s">
        <v>1174</v>
      </c>
      <c r="G662" t="s">
        <v>84</v>
      </c>
      <c r="H662" s="682">
        <v>111498.2012</v>
      </c>
      <c r="I662" s="682">
        <v>195121.85219999999</v>
      </c>
      <c r="J662" s="682">
        <v>144947.22349999999</v>
      </c>
      <c r="K662" s="682">
        <v>253657.64120000001</v>
      </c>
      <c r="L662" s="682">
        <v>173403.02660000001</v>
      </c>
      <c r="M662" s="682">
        <v>303455.2965</v>
      </c>
      <c r="N662" s="682">
        <v>207041.2488</v>
      </c>
      <c r="O662" s="682">
        <v>362322.18540000002</v>
      </c>
      <c r="P662" s="682">
        <v>244470.24119999999</v>
      </c>
      <c r="Q662" s="682">
        <v>427822.92210000003</v>
      </c>
      <c r="R662" s="682">
        <v>268269.9302</v>
      </c>
      <c r="S662" s="682">
        <v>469472.37790000002</v>
      </c>
      <c r="T662" s="682">
        <v>290742.39130000002</v>
      </c>
      <c r="U662" s="682">
        <v>508799.18479999999</v>
      </c>
    </row>
    <row r="663" spans="1:21">
      <c r="A663" t="s">
        <v>1177</v>
      </c>
      <c r="B663">
        <v>5</v>
      </c>
      <c r="C663" t="s">
        <v>324</v>
      </c>
      <c r="D663" t="s">
        <v>325</v>
      </c>
      <c r="E663" t="s">
        <v>328</v>
      </c>
      <c r="F663" t="s">
        <v>1175</v>
      </c>
      <c r="G663" t="s">
        <v>103</v>
      </c>
      <c r="H663" s="682">
        <v>92388.745699999999</v>
      </c>
      <c r="I663" s="682">
        <v>161680.30499999999</v>
      </c>
      <c r="J663" s="682">
        <v>123322.3281</v>
      </c>
      <c r="K663" s="682">
        <v>215814.0742</v>
      </c>
      <c r="L663" s="682">
        <v>152196.8175</v>
      </c>
      <c r="M663" s="682">
        <v>266344.43060000002</v>
      </c>
      <c r="N663" s="682">
        <v>191961.04749999999</v>
      </c>
      <c r="O663" s="682">
        <v>335931.83299999998</v>
      </c>
      <c r="P663" s="682">
        <v>232470.04269999999</v>
      </c>
      <c r="Q663" s="682">
        <v>406822.5748</v>
      </c>
      <c r="R663" s="682">
        <v>256797.9037</v>
      </c>
      <c r="S663" s="682">
        <v>449396.33159999998</v>
      </c>
      <c r="T663" s="682">
        <v>279617.7415</v>
      </c>
      <c r="U663" s="682">
        <v>489331.0477</v>
      </c>
    </row>
    <row r="664" spans="1:21">
      <c r="A664" t="s">
        <v>1177</v>
      </c>
      <c r="B664">
        <v>5</v>
      </c>
      <c r="C664" t="s">
        <v>324</v>
      </c>
      <c r="D664" t="s">
        <v>325</v>
      </c>
      <c r="E664" t="s">
        <v>328</v>
      </c>
      <c r="F664" t="s">
        <v>1176</v>
      </c>
      <c r="G664" t="s">
        <v>104</v>
      </c>
      <c r="H664" s="682">
        <v>84554.398700000005</v>
      </c>
      <c r="I664" s="682">
        <v>147970.19760000001</v>
      </c>
      <c r="J664" s="682">
        <v>116648.39840000001</v>
      </c>
      <c r="K664" s="682">
        <v>204134.6974</v>
      </c>
      <c r="L664" s="682">
        <v>147759.42879999999</v>
      </c>
      <c r="M664" s="682">
        <v>258579.00039999999</v>
      </c>
      <c r="N664" s="682">
        <v>192569.76120000001</v>
      </c>
      <c r="O664" s="682">
        <v>336997.0821</v>
      </c>
      <c r="P664" s="682">
        <v>239790.21739999999</v>
      </c>
      <c r="Q664" s="682">
        <v>419632.88059999997</v>
      </c>
      <c r="R664" s="682">
        <v>269664.2525</v>
      </c>
      <c r="S664" s="682">
        <v>471912.44199999998</v>
      </c>
      <c r="T664" s="682">
        <v>299044.6421</v>
      </c>
      <c r="U664" s="682">
        <v>523328.12359999999</v>
      </c>
    </row>
    <row r="665" spans="1:21">
      <c r="A665" t="s">
        <v>1177</v>
      </c>
      <c r="B665">
        <v>5</v>
      </c>
      <c r="C665" t="s">
        <v>324</v>
      </c>
      <c r="D665" t="s">
        <v>325</v>
      </c>
      <c r="E665" t="s">
        <v>328</v>
      </c>
      <c r="F665" t="s">
        <v>1177</v>
      </c>
      <c r="G665" t="s">
        <v>101</v>
      </c>
      <c r="H665" s="682">
        <v>96106.640599999999</v>
      </c>
      <c r="I665" s="682">
        <v>153770.62729999999</v>
      </c>
      <c r="J665" s="682">
        <v>134549.29689999999</v>
      </c>
      <c r="K665" s="682">
        <v>215278.87820000001</v>
      </c>
      <c r="L665" s="682">
        <v>172991.95310000001</v>
      </c>
      <c r="M665" s="682">
        <v>276787.12900000002</v>
      </c>
      <c r="N665" s="682">
        <v>230655.9374</v>
      </c>
      <c r="O665" s="682">
        <v>369049.50540000002</v>
      </c>
      <c r="P665" s="682">
        <v>288319.92180000001</v>
      </c>
      <c r="Q665" s="682">
        <v>461311.88179999997</v>
      </c>
      <c r="R665" s="682">
        <v>326762.57809999998</v>
      </c>
      <c r="S665" s="682">
        <v>522820.13260000001</v>
      </c>
      <c r="T665" s="682">
        <v>365205.23430000001</v>
      </c>
      <c r="U665" s="682">
        <v>584328.38359999994</v>
      </c>
    </row>
    <row r="666" spans="1:21">
      <c r="A666" t="s">
        <v>1177</v>
      </c>
      <c r="B666">
        <v>5</v>
      </c>
      <c r="C666" t="s">
        <v>324</v>
      </c>
      <c r="D666" t="s">
        <v>325</v>
      </c>
      <c r="E666" t="s">
        <v>329</v>
      </c>
      <c r="F666" t="s">
        <v>1174</v>
      </c>
      <c r="G666" t="s">
        <v>84</v>
      </c>
      <c r="H666" s="682">
        <v>115657.13280000001</v>
      </c>
      <c r="I666" s="682">
        <v>202399.98240000001</v>
      </c>
      <c r="J666" s="682">
        <v>150185.85250000001</v>
      </c>
      <c r="K666" s="682">
        <v>262825.24180000002</v>
      </c>
      <c r="L666" s="682">
        <v>179523.84400000001</v>
      </c>
      <c r="M666" s="682">
        <v>314166.72690000001</v>
      </c>
      <c r="N666" s="682">
        <v>214146.34030000001</v>
      </c>
      <c r="O666" s="682">
        <v>374756.09539999999</v>
      </c>
      <c r="P666" s="682">
        <v>252716.3645</v>
      </c>
      <c r="Q666" s="682">
        <v>442253.63799999998</v>
      </c>
      <c r="R666" s="682">
        <v>277257.99320000003</v>
      </c>
      <c r="S666" s="682">
        <v>485201.48810000002</v>
      </c>
      <c r="T666" s="682">
        <v>300374.90379999997</v>
      </c>
      <c r="U666" s="682">
        <v>525656.08160000003</v>
      </c>
    </row>
    <row r="667" spans="1:21">
      <c r="A667" t="s">
        <v>1177</v>
      </c>
      <c r="B667">
        <v>5</v>
      </c>
      <c r="C667" t="s">
        <v>324</v>
      </c>
      <c r="D667" t="s">
        <v>325</v>
      </c>
      <c r="E667" t="s">
        <v>329</v>
      </c>
      <c r="F667" t="s">
        <v>1175</v>
      </c>
      <c r="G667" t="s">
        <v>103</v>
      </c>
      <c r="H667" s="682">
        <v>96742.892099999997</v>
      </c>
      <c r="I667" s="682">
        <v>169300.0612</v>
      </c>
      <c r="J667" s="682">
        <v>128781.61900000001</v>
      </c>
      <c r="K667" s="682">
        <v>225367.8333</v>
      </c>
      <c r="L667" s="682">
        <v>158534.0246</v>
      </c>
      <c r="M667" s="682">
        <v>277434.5429</v>
      </c>
      <c r="N667" s="682">
        <v>199220.0183</v>
      </c>
      <c r="O667" s="682">
        <v>348635.03200000001</v>
      </c>
      <c r="P667" s="682">
        <v>240838.617</v>
      </c>
      <c r="Q667" s="682">
        <v>421467.5797</v>
      </c>
      <c r="R667" s="682">
        <v>265903.0282</v>
      </c>
      <c r="S667" s="682">
        <v>465330.29920000001</v>
      </c>
      <c r="T667" s="682">
        <v>289363.7708</v>
      </c>
      <c r="U667" s="682">
        <v>506386.59879999998</v>
      </c>
    </row>
    <row r="668" spans="1:21">
      <c r="A668" t="s">
        <v>1177</v>
      </c>
      <c r="B668">
        <v>5</v>
      </c>
      <c r="C668" t="s">
        <v>324</v>
      </c>
      <c r="D668" t="s">
        <v>325</v>
      </c>
      <c r="E668" t="s">
        <v>329</v>
      </c>
      <c r="F668" t="s">
        <v>1176</v>
      </c>
      <c r="G668" t="s">
        <v>104</v>
      </c>
      <c r="H668" s="682">
        <v>89126.1204</v>
      </c>
      <c r="I668" s="682">
        <v>155970.71059999999</v>
      </c>
      <c r="J668" s="682">
        <v>123066.439</v>
      </c>
      <c r="K668" s="682">
        <v>215366.2683</v>
      </c>
      <c r="L668" s="682">
        <v>156033.81849999999</v>
      </c>
      <c r="M668" s="682">
        <v>273059.18239999999</v>
      </c>
      <c r="N668" s="682">
        <v>203647.61559999999</v>
      </c>
      <c r="O668" s="682">
        <v>356383.3273</v>
      </c>
      <c r="P668" s="682">
        <v>253646.94339999999</v>
      </c>
      <c r="Q668" s="682">
        <v>443882.15100000001</v>
      </c>
      <c r="R668" s="682">
        <v>285389.95010000002</v>
      </c>
      <c r="S668" s="682">
        <v>499432.41269999999</v>
      </c>
      <c r="T668" s="682">
        <v>316644.34830000001</v>
      </c>
      <c r="U668" s="682">
        <v>554127.60959999997</v>
      </c>
    </row>
    <row r="669" spans="1:21">
      <c r="A669" t="s">
        <v>1177</v>
      </c>
      <c r="B669">
        <v>5</v>
      </c>
      <c r="C669" t="s">
        <v>324</v>
      </c>
      <c r="D669" t="s">
        <v>325</v>
      </c>
      <c r="E669" t="s">
        <v>329</v>
      </c>
      <c r="F669" t="s">
        <v>1177</v>
      </c>
      <c r="G669" t="s">
        <v>101</v>
      </c>
      <c r="H669" s="682">
        <v>99711.848400000003</v>
      </c>
      <c r="I669" s="682">
        <v>159538.95980000001</v>
      </c>
      <c r="J669" s="682">
        <v>139596.5877</v>
      </c>
      <c r="K669" s="682">
        <v>223354.54370000001</v>
      </c>
      <c r="L669" s="682">
        <v>179481.32699999999</v>
      </c>
      <c r="M669" s="682">
        <v>287170.1275</v>
      </c>
      <c r="N669" s="682">
        <v>239308.43609999999</v>
      </c>
      <c r="O669" s="682">
        <v>382893.50349999999</v>
      </c>
      <c r="P669" s="682">
        <v>299135.54509999999</v>
      </c>
      <c r="Q669" s="682">
        <v>478616.87929999997</v>
      </c>
      <c r="R669" s="682">
        <v>339020.2844</v>
      </c>
      <c r="S669" s="682">
        <v>542432.46310000005</v>
      </c>
      <c r="T669" s="682">
        <v>378905.02380000002</v>
      </c>
      <c r="U669" s="682">
        <v>606248.04709999997</v>
      </c>
    </row>
    <row r="670" spans="1:21">
      <c r="A670" t="s">
        <v>1177</v>
      </c>
      <c r="B670">
        <v>5</v>
      </c>
      <c r="C670" t="s">
        <v>324</v>
      </c>
      <c r="D670" t="s">
        <v>325</v>
      </c>
      <c r="E670" t="s">
        <v>330</v>
      </c>
      <c r="F670" t="s">
        <v>1174</v>
      </c>
      <c r="G670" t="s">
        <v>84</v>
      </c>
      <c r="H670" s="682">
        <v>114456.9639</v>
      </c>
      <c r="I670" s="682">
        <v>200299.6868</v>
      </c>
      <c r="J670" s="682">
        <v>148663.69699999999</v>
      </c>
      <c r="K670" s="682">
        <v>260161.46969999999</v>
      </c>
      <c r="L670" s="682">
        <v>177736.00020000001</v>
      </c>
      <c r="M670" s="682">
        <v>311038.00030000001</v>
      </c>
      <c r="N670" s="682">
        <v>212057.6943</v>
      </c>
      <c r="O670" s="682">
        <v>371100.96490000002</v>
      </c>
      <c r="P670" s="682">
        <v>250282.63190000001</v>
      </c>
      <c r="Q670" s="682">
        <v>437994.60570000001</v>
      </c>
      <c r="R670" s="682">
        <v>274601.11670000001</v>
      </c>
      <c r="S670" s="682">
        <v>480551.95439999999</v>
      </c>
      <c r="T670" s="682">
        <v>297520.04259999999</v>
      </c>
      <c r="U670" s="682">
        <v>520660.07439999998</v>
      </c>
    </row>
    <row r="671" spans="1:21">
      <c r="A671" t="s">
        <v>1177</v>
      </c>
      <c r="B671">
        <v>5</v>
      </c>
      <c r="C671" t="s">
        <v>324</v>
      </c>
      <c r="D671" t="s">
        <v>325</v>
      </c>
      <c r="E671" t="s">
        <v>330</v>
      </c>
      <c r="F671" t="s">
        <v>1175</v>
      </c>
      <c r="G671" t="s">
        <v>103</v>
      </c>
      <c r="H671" s="682">
        <v>95542.673299999995</v>
      </c>
      <c r="I671" s="682">
        <v>167199.67819999999</v>
      </c>
      <c r="J671" s="682">
        <v>127259.4635</v>
      </c>
      <c r="K671" s="682">
        <v>222704.06109999999</v>
      </c>
      <c r="L671" s="682">
        <v>156746.1807</v>
      </c>
      <c r="M671" s="682">
        <v>274305.81630000001</v>
      </c>
      <c r="N671" s="682">
        <v>197131.37229999999</v>
      </c>
      <c r="O671" s="682">
        <v>344979.90149999998</v>
      </c>
      <c r="P671" s="682">
        <v>238404.88430000001</v>
      </c>
      <c r="Q671" s="682">
        <v>417208.54749999999</v>
      </c>
      <c r="R671" s="682">
        <v>263246.15169999999</v>
      </c>
      <c r="S671" s="682">
        <v>460680.76549999998</v>
      </c>
      <c r="T671" s="682">
        <v>286508.90950000001</v>
      </c>
      <c r="U671" s="682">
        <v>501390.59159999999</v>
      </c>
    </row>
    <row r="672" spans="1:21">
      <c r="A672" t="s">
        <v>1177</v>
      </c>
      <c r="B672">
        <v>5</v>
      </c>
      <c r="C672" t="s">
        <v>324</v>
      </c>
      <c r="D672" t="s">
        <v>325</v>
      </c>
      <c r="E672" t="s">
        <v>330</v>
      </c>
      <c r="F672" t="s">
        <v>1176</v>
      </c>
      <c r="G672" t="s">
        <v>104</v>
      </c>
      <c r="H672" s="682">
        <v>87894.715299999996</v>
      </c>
      <c r="I672" s="682">
        <v>153815.7518</v>
      </c>
      <c r="J672" s="682">
        <v>121342.47199999999</v>
      </c>
      <c r="K672" s="682">
        <v>212349.3259</v>
      </c>
      <c r="L672" s="682">
        <v>153817.28950000001</v>
      </c>
      <c r="M672" s="682">
        <v>269180.25650000002</v>
      </c>
      <c r="N672" s="682">
        <v>200692.24350000001</v>
      </c>
      <c r="O672" s="682">
        <v>351211.42609999998</v>
      </c>
      <c r="P672" s="682">
        <v>249952.72820000001</v>
      </c>
      <c r="Q672" s="682">
        <v>437417.2745</v>
      </c>
      <c r="R672" s="682">
        <v>281203.17290000001</v>
      </c>
      <c r="S672" s="682">
        <v>492105.5526</v>
      </c>
      <c r="T672" s="682">
        <v>311965.00910000002</v>
      </c>
      <c r="U672" s="682">
        <v>545938.76599999995</v>
      </c>
    </row>
    <row r="673" spans="1:21">
      <c r="A673" t="s">
        <v>1177</v>
      </c>
      <c r="B673">
        <v>5</v>
      </c>
      <c r="C673" t="s">
        <v>324</v>
      </c>
      <c r="D673" t="s">
        <v>325</v>
      </c>
      <c r="E673" t="s">
        <v>330</v>
      </c>
      <c r="F673" t="s">
        <v>1177</v>
      </c>
      <c r="G673" t="s">
        <v>101</v>
      </c>
      <c r="H673" s="682">
        <v>98672.734800000006</v>
      </c>
      <c r="I673" s="682">
        <v>157876.3781</v>
      </c>
      <c r="J673" s="682">
        <v>138141.82870000001</v>
      </c>
      <c r="K673" s="682">
        <v>221026.92929999999</v>
      </c>
      <c r="L673" s="682">
        <v>177610.92259999999</v>
      </c>
      <c r="M673" s="682">
        <v>284177.48050000001</v>
      </c>
      <c r="N673" s="682">
        <v>236814.56359999999</v>
      </c>
      <c r="O673" s="682">
        <v>378903.30739999999</v>
      </c>
      <c r="P673" s="682">
        <v>296018.20449999999</v>
      </c>
      <c r="Q673" s="682">
        <v>473629.13429999998</v>
      </c>
      <c r="R673" s="682">
        <v>335487.29840000003</v>
      </c>
      <c r="S673" s="682">
        <v>536779.68539999996</v>
      </c>
      <c r="T673" s="682">
        <v>374956.39230000001</v>
      </c>
      <c r="U673" s="682">
        <v>599930.23670000001</v>
      </c>
    </row>
    <row r="674" spans="1:21">
      <c r="A674" t="s">
        <v>1177</v>
      </c>
      <c r="B674">
        <v>5</v>
      </c>
      <c r="C674" t="s">
        <v>324</v>
      </c>
      <c r="D674" t="s">
        <v>325</v>
      </c>
      <c r="E674" t="s">
        <v>331</v>
      </c>
      <c r="F674" t="s">
        <v>1174</v>
      </c>
      <c r="G674" t="s">
        <v>84</v>
      </c>
      <c r="H674" s="682">
        <v>115657.13280000001</v>
      </c>
      <c r="I674" s="682">
        <v>202399.98240000001</v>
      </c>
      <c r="J674" s="682">
        <v>150185.85250000001</v>
      </c>
      <c r="K674" s="682">
        <v>262825.24180000002</v>
      </c>
      <c r="L674" s="682">
        <v>179523.84400000001</v>
      </c>
      <c r="M674" s="682">
        <v>314166.72690000001</v>
      </c>
      <c r="N674" s="682">
        <v>214146.34030000001</v>
      </c>
      <c r="O674" s="682">
        <v>374756.09539999999</v>
      </c>
      <c r="P674" s="682">
        <v>252716.3645</v>
      </c>
      <c r="Q674" s="682">
        <v>442253.63799999998</v>
      </c>
      <c r="R674" s="682">
        <v>277257.99320000003</v>
      </c>
      <c r="S674" s="682">
        <v>485201.48810000002</v>
      </c>
      <c r="T674" s="682">
        <v>300374.90379999997</v>
      </c>
      <c r="U674" s="682">
        <v>525656.08160000003</v>
      </c>
    </row>
    <row r="675" spans="1:21">
      <c r="A675" t="s">
        <v>1177</v>
      </c>
      <c r="B675">
        <v>5</v>
      </c>
      <c r="C675" t="s">
        <v>324</v>
      </c>
      <c r="D675" t="s">
        <v>325</v>
      </c>
      <c r="E675" t="s">
        <v>331</v>
      </c>
      <c r="F675" t="s">
        <v>1175</v>
      </c>
      <c r="G675" t="s">
        <v>103</v>
      </c>
      <c r="H675" s="682">
        <v>96742.892099999997</v>
      </c>
      <c r="I675" s="682">
        <v>169300.0612</v>
      </c>
      <c r="J675" s="682">
        <v>128781.61900000001</v>
      </c>
      <c r="K675" s="682">
        <v>225367.8333</v>
      </c>
      <c r="L675" s="682">
        <v>158534.0246</v>
      </c>
      <c r="M675" s="682">
        <v>277434.5429</v>
      </c>
      <c r="N675" s="682">
        <v>199220.0183</v>
      </c>
      <c r="O675" s="682">
        <v>348635.03200000001</v>
      </c>
      <c r="P675" s="682">
        <v>240838.617</v>
      </c>
      <c r="Q675" s="682">
        <v>421467.5797</v>
      </c>
      <c r="R675" s="682">
        <v>265903.0282</v>
      </c>
      <c r="S675" s="682">
        <v>465330.29920000001</v>
      </c>
      <c r="T675" s="682">
        <v>289363.7708</v>
      </c>
      <c r="U675" s="682">
        <v>506386.59879999998</v>
      </c>
    </row>
    <row r="676" spans="1:21">
      <c r="A676" t="s">
        <v>1177</v>
      </c>
      <c r="B676">
        <v>5</v>
      </c>
      <c r="C676" t="s">
        <v>324</v>
      </c>
      <c r="D676" t="s">
        <v>325</v>
      </c>
      <c r="E676" t="s">
        <v>331</v>
      </c>
      <c r="F676" t="s">
        <v>1176</v>
      </c>
      <c r="G676" t="s">
        <v>104</v>
      </c>
      <c r="H676" s="682">
        <v>89126.1204</v>
      </c>
      <c r="I676" s="682">
        <v>155970.71059999999</v>
      </c>
      <c r="J676" s="682">
        <v>123066.439</v>
      </c>
      <c r="K676" s="682">
        <v>215366.2683</v>
      </c>
      <c r="L676" s="682">
        <v>156033.81849999999</v>
      </c>
      <c r="M676" s="682">
        <v>273059.18239999999</v>
      </c>
      <c r="N676" s="682">
        <v>203647.61559999999</v>
      </c>
      <c r="O676" s="682">
        <v>356383.3273</v>
      </c>
      <c r="P676" s="682">
        <v>253646.94339999999</v>
      </c>
      <c r="Q676" s="682">
        <v>443882.15100000001</v>
      </c>
      <c r="R676" s="682">
        <v>285389.95010000002</v>
      </c>
      <c r="S676" s="682">
        <v>499432.41269999999</v>
      </c>
      <c r="T676" s="682">
        <v>316644.34830000001</v>
      </c>
      <c r="U676" s="682">
        <v>554127.60959999997</v>
      </c>
    </row>
    <row r="677" spans="1:21">
      <c r="A677" t="s">
        <v>1177</v>
      </c>
      <c r="B677">
        <v>5</v>
      </c>
      <c r="C677" t="s">
        <v>324</v>
      </c>
      <c r="D677" t="s">
        <v>325</v>
      </c>
      <c r="E677" t="s">
        <v>331</v>
      </c>
      <c r="F677" t="s">
        <v>1177</v>
      </c>
      <c r="G677" t="s">
        <v>101</v>
      </c>
      <c r="H677" s="682">
        <v>99711.848400000003</v>
      </c>
      <c r="I677" s="682">
        <v>159538.95980000001</v>
      </c>
      <c r="J677" s="682">
        <v>139596.5877</v>
      </c>
      <c r="K677" s="682">
        <v>223354.54370000001</v>
      </c>
      <c r="L677" s="682">
        <v>179481.32699999999</v>
      </c>
      <c r="M677" s="682">
        <v>287170.1275</v>
      </c>
      <c r="N677" s="682">
        <v>239308.43609999999</v>
      </c>
      <c r="O677" s="682">
        <v>382893.50349999999</v>
      </c>
      <c r="P677" s="682">
        <v>299135.54509999999</v>
      </c>
      <c r="Q677" s="682">
        <v>478616.87929999997</v>
      </c>
      <c r="R677" s="682">
        <v>339020.2844</v>
      </c>
      <c r="S677" s="682">
        <v>542432.46310000005</v>
      </c>
      <c r="T677" s="682">
        <v>378905.02380000002</v>
      </c>
      <c r="U677" s="682">
        <v>606248.04709999997</v>
      </c>
    </row>
    <row r="678" spans="1:21">
      <c r="A678" t="s">
        <v>1177</v>
      </c>
      <c r="B678">
        <v>5</v>
      </c>
      <c r="C678" t="s">
        <v>324</v>
      </c>
      <c r="D678" t="s">
        <v>325</v>
      </c>
      <c r="E678" t="s">
        <v>332</v>
      </c>
      <c r="F678" t="s">
        <v>1174</v>
      </c>
      <c r="G678" t="s">
        <v>84</v>
      </c>
      <c r="H678" s="682">
        <v>112615.04369999999</v>
      </c>
      <c r="I678" s="682">
        <v>197076.3265</v>
      </c>
      <c r="J678" s="682">
        <v>146291.5385</v>
      </c>
      <c r="K678" s="682">
        <v>256010.1925</v>
      </c>
      <c r="L678" s="682">
        <v>174917.5871</v>
      </c>
      <c r="M678" s="682">
        <v>306105.77740000002</v>
      </c>
      <c r="N678" s="682">
        <v>208719.54199999999</v>
      </c>
      <c r="O678" s="682">
        <v>365259.19839999999</v>
      </c>
      <c r="P678" s="682">
        <v>246360.07569999999</v>
      </c>
      <c r="Q678" s="682">
        <v>431130.13250000001</v>
      </c>
      <c r="R678" s="682">
        <v>270304.77980000002</v>
      </c>
      <c r="S678" s="682">
        <v>473033.36459999997</v>
      </c>
      <c r="T678" s="682">
        <v>292878.22950000002</v>
      </c>
      <c r="U678" s="682">
        <v>512536.90159999998</v>
      </c>
    </row>
    <row r="679" spans="1:21">
      <c r="A679" t="s">
        <v>1177</v>
      </c>
      <c r="B679">
        <v>5</v>
      </c>
      <c r="C679" t="s">
        <v>324</v>
      </c>
      <c r="D679" t="s">
        <v>325</v>
      </c>
      <c r="E679" t="s">
        <v>332</v>
      </c>
      <c r="F679" t="s">
        <v>1175</v>
      </c>
      <c r="G679" t="s">
        <v>103</v>
      </c>
      <c r="H679" s="682">
        <v>93895.719200000007</v>
      </c>
      <c r="I679" s="682">
        <v>164317.5086</v>
      </c>
      <c r="J679" s="682">
        <v>125107.9684</v>
      </c>
      <c r="K679" s="682">
        <v>218938.94459999999</v>
      </c>
      <c r="L679" s="682">
        <v>154144.1586</v>
      </c>
      <c r="M679" s="682">
        <v>269752.27769999998</v>
      </c>
      <c r="N679" s="682">
        <v>193947.1004</v>
      </c>
      <c r="O679" s="682">
        <v>339407.42560000002</v>
      </c>
      <c r="P679" s="682">
        <v>234604.77970000001</v>
      </c>
      <c r="Q679" s="682">
        <v>410558.36459999997</v>
      </c>
      <c r="R679" s="682">
        <v>259066.8768</v>
      </c>
      <c r="S679" s="682">
        <v>453367.0343</v>
      </c>
      <c r="T679" s="682">
        <v>281980.6139</v>
      </c>
      <c r="U679" s="682">
        <v>493466.07429999998</v>
      </c>
    </row>
    <row r="680" spans="1:21">
      <c r="A680" t="s">
        <v>1177</v>
      </c>
      <c r="B680">
        <v>5</v>
      </c>
      <c r="C680" t="s">
        <v>324</v>
      </c>
      <c r="D680" t="s">
        <v>325</v>
      </c>
      <c r="E680" t="s">
        <v>332</v>
      </c>
      <c r="F680" t="s">
        <v>1176</v>
      </c>
      <c r="G680" t="s">
        <v>104</v>
      </c>
      <c r="H680" s="682">
        <v>86309.406000000003</v>
      </c>
      <c r="I680" s="682">
        <v>151041.46049999999</v>
      </c>
      <c r="J680" s="682">
        <v>119140.6692</v>
      </c>
      <c r="K680" s="682">
        <v>208496.17110000001</v>
      </c>
      <c r="L680" s="682">
        <v>151009.02359999999</v>
      </c>
      <c r="M680" s="682">
        <v>264265.79129999998</v>
      </c>
      <c r="N680" s="682">
        <v>196993.22399999999</v>
      </c>
      <c r="O680" s="682">
        <v>344738.14199999999</v>
      </c>
      <c r="P680" s="682">
        <v>245338.36199999999</v>
      </c>
      <c r="Q680" s="682">
        <v>429342.1335</v>
      </c>
      <c r="R680" s="682">
        <v>275994.96590000001</v>
      </c>
      <c r="S680" s="682">
        <v>482991.19050000003</v>
      </c>
      <c r="T680" s="682">
        <v>306167.9988</v>
      </c>
      <c r="U680" s="682">
        <v>535793.99789999996</v>
      </c>
    </row>
    <row r="681" spans="1:21">
      <c r="A681" t="s">
        <v>1177</v>
      </c>
      <c r="B681">
        <v>5</v>
      </c>
      <c r="C681" t="s">
        <v>324</v>
      </c>
      <c r="D681" t="s">
        <v>325</v>
      </c>
      <c r="E681" t="s">
        <v>332</v>
      </c>
      <c r="F681" t="s">
        <v>1177</v>
      </c>
      <c r="G681" t="s">
        <v>101</v>
      </c>
      <c r="H681" s="682">
        <v>97082.368499999997</v>
      </c>
      <c r="I681" s="682">
        <v>155331.79199999999</v>
      </c>
      <c r="J681" s="682">
        <v>135915.31589999999</v>
      </c>
      <c r="K681" s="682">
        <v>217464.50880000001</v>
      </c>
      <c r="L681" s="682">
        <v>174748.26329999999</v>
      </c>
      <c r="M681" s="682">
        <v>279597.2255</v>
      </c>
      <c r="N681" s="682">
        <v>232997.6845</v>
      </c>
      <c r="O681" s="682">
        <v>372796.30060000002</v>
      </c>
      <c r="P681" s="682">
        <v>291247.10560000001</v>
      </c>
      <c r="Q681" s="682">
        <v>465995.37589999998</v>
      </c>
      <c r="R681" s="682">
        <v>330080.05300000001</v>
      </c>
      <c r="S681" s="682">
        <v>528128.09259999997</v>
      </c>
      <c r="T681" s="682">
        <v>368913.00030000001</v>
      </c>
      <c r="U681" s="682">
        <v>590260.80940000003</v>
      </c>
    </row>
    <row r="682" spans="1:21">
      <c r="A682" t="s">
        <v>1177</v>
      </c>
      <c r="B682">
        <v>5</v>
      </c>
      <c r="C682" t="s">
        <v>324</v>
      </c>
      <c r="D682" t="s">
        <v>325</v>
      </c>
      <c r="E682" t="s">
        <v>333</v>
      </c>
      <c r="F682" t="s">
        <v>1174</v>
      </c>
      <c r="G682" t="s">
        <v>84</v>
      </c>
      <c r="H682" s="682">
        <v>111414.87119999999</v>
      </c>
      <c r="I682" s="682">
        <v>194976.02480000001</v>
      </c>
      <c r="J682" s="682">
        <v>144769.37839999999</v>
      </c>
      <c r="K682" s="682">
        <v>253346.4123</v>
      </c>
      <c r="L682" s="682">
        <v>173129.73800000001</v>
      </c>
      <c r="M682" s="682">
        <v>302977.04149999999</v>
      </c>
      <c r="N682" s="682">
        <v>206630.8897</v>
      </c>
      <c r="O682" s="682">
        <v>361604.05699999997</v>
      </c>
      <c r="P682" s="682">
        <v>243926.3358</v>
      </c>
      <c r="Q682" s="682">
        <v>426871.08769999997</v>
      </c>
      <c r="R682" s="682">
        <v>267647.89549999998</v>
      </c>
      <c r="S682" s="682">
        <v>468383.81699999998</v>
      </c>
      <c r="T682" s="682">
        <v>290023.35979999998</v>
      </c>
      <c r="U682" s="682">
        <v>507540.87949999998</v>
      </c>
    </row>
    <row r="683" spans="1:21">
      <c r="A683" t="s">
        <v>1177</v>
      </c>
      <c r="B683">
        <v>5</v>
      </c>
      <c r="C683" t="s">
        <v>324</v>
      </c>
      <c r="D683" t="s">
        <v>325</v>
      </c>
      <c r="E683" t="s">
        <v>333</v>
      </c>
      <c r="F683" t="s">
        <v>1175</v>
      </c>
      <c r="G683" t="s">
        <v>103</v>
      </c>
      <c r="H683" s="682">
        <v>92695.496799999994</v>
      </c>
      <c r="I683" s="682">
        <v>162217.11929999999</v>
      </c>
      <c r="J683" s="682">
        <v>123585.8083</v>
      </c>
      <c r="K683" s="682">
        <v>216275.16450000001</v>
      </c>
      <c r="L683" s="682">
        <v>152356.30960000001</v>
      </c>
      <c r="M683" s="682">
        <v>266623.5417</v>
      </c>
      <c r="N683" s="682">
        <v>191858.44820000001</v>
      </c>
      <c r="O683" s="682">
        <v>335752.2843</v>
      </c>
      <c r="P683" s="682">
        <v>232171.0398</v>
      </c>
      <c r="Q683" s="682">
        <v>406299.31969999999</v>
      </c>
      <c r="R683" s="682">
        <v>256409.99239999999</v>
      </c>
      <c r="S683" s="682">
        <v>448717.48670000001</v>
      </c>
      <c r="T683" s="682">
        <v>279125.74410000001</v>
      </c>
      <c r="U683" s="682">
        <v>488470.05219999998</v>
      </c>
    </row>
    <row r="684" spans="1:21">
      <c r="A684" t="s">
        <v>1177</v>
      </c>
      <c r="B684">
        <v>5</v>
      </c>
      <c r="C684" t="s">
        <v>324</v>
      </c>
      <c r="D684" t="s">
        <v>325</v>
      </c>
      <c r="E684" t="s">
        <v>333</v>
      </c>
      <c r="F684" t="s">
        <v>1176</v>
      </c>
      <c r="G684" t="s">
        <v>104</v>
      </c>
      <c r="H684" s="682">
        <v>85077.997300000003</v>
      </c>
      <c r="I684" s="682">
        <v>148886.49530000001</v>
      </c>
      <c r="J684" s="682">
        <v>117416.6969</v>
      </c>
      <c r="K684" s="682">
        <v>205479.21969999999</v>
      </c>
      <c r="L684" s="682">
        <v>148792.48790000001</v>
      </c>
      <c r="M684" s="682">
        <v>260386.85380000001</v>
      </c>
      <c r="N684" s="682">
        <v>194037.84299999999</v>
      </c>
      <c r="O684" s="682">
        <v>339566.2254</v>
      </c>
      <c r="P684" s="682">
        <v>241644.13579999999</v>
      </c>
      <c r="Q684" s="682">
        <v>422877.2377</v>
      </c>
      <c r="R684" s="682">
        <v>271808.17629999999</v>
      </c>
      <c r="S684" s="682">
        <v>475664.30859999999</v>
      </c>
      <c r="T684" s="682">
        <v>301488.64569999999</v>
      </c>
      <c r="U684" s="682">
        <v>527605.12990000006</v>
      </c>
    </row>
    <row r="685" spans="1:21">
      <c r="A685" t="s">
        <v>1177</v>
      </c>
      <c r="B685">
        <v>5</v>
      </c>
      <c r="C685" t="s">
        <v>324</v>
      </c>
      <c r="D685" t="s">
        <v>325</v>
      </c>
      <c r="E685" t="s">
        <v>333</v>
      </c>
      <c r="F685" t="s">
        <v>1177</v>
      </c>
      <c r="G685" t="s">
        <v>101</v>
      </c>
      <c r="H685" s="682">
        <v>96043.251900000003</v>
      </c>
      <c r="I685" s="682">
        <v>153669.20540000001</v>
      </c>
      <c r="J685" s="682">
        <v>134460.5526</v>
      </c>
      <c r="K685" s="682">
        <v>215136.88750000001</v>
      </c>
      <c r="L685" s="682">
        <v>172877.85329999999</v>
      </c>
      <c r="M685" s="682">
        <v>276604.56959999999</v>
      </c>
      <c r="N685" s="682">
        <v>230503.8046</v>
      </c>
      <c r="O685" s="682">
        <v>368806.09269999998</v>
      </c>
      <c r="P685" s="682">
        <v>288129.75569999998</v>
      </c>
      <c r="Q685" s="682">
        <v>461007.61599999998</v>
      </c>
      <c r="R685" s="682">
        <v>326547.0564</v>
      </c>
      <c r="S685" s="682">
        <v>522475.29800000001</v>
      </c>
      <c r="T685" s="682">
        <v>364964.35710000002</v>
      </c>
      <c r="U685" s="682">
        <v>583942.98010000004</v>
      </c>
    </row>
    <row r="686" spans="1:21">
      <c r="A686" t="s">
        <v>1177</v>
      </c>
      <c r="B686">
        <v>5</v>
      </c>
      <c r="C686" t="s">
        <v>334</v>
      </c>
      <c r="D686" t="s">
        <v>335</v>
      </c>
      <c r="E686" t="s">
        <v>336</v>
      </c>
      <c r="F686" t="s">
        <v>1174</v>
      </c>
      <c r="G686" t="s">
        <v>84</v>
      </c>
      <c r="H686" s="682">
        <v>110048.0537</v>
      </c>
      <c r="I686" s="682">
        <v>192584.09409999999</v>
      </c>
      <c r="J686" s="682">
        <v>142891.54740000001</v>
      </c>
      <c r="K686" s="682">
        <v>250060.20790000001</v>
      </c>
      <c r="L686" s="682">
        <v>170795.33470000001</v>
      </c>
      <c r="M686" s="682">
        <v>298891.83559999999</v>
      </c>
      <c r="N686" s="682">
        <v>203721.5466</v>
      </c>
      <c r="O686" s="682">
        <v>356512.70649999997</v>
      </c>
      <c r="P686" s="682">
        <v>240404.8173</v>
      </c>
      <c r="Q686" s="682">
        <v>420708.4302</v>
      </c>
      <c r="R686" s="682">
        <v>263746.9767</v>
      </c>
      <c r="S686" s="682">
        <v>461557.20929999999</v>
      </c>
      <c r="T686" s="682">
        <v>285730.46500000003</v>
      </c>
      <c r="U686" s="682">
        <v>500028.3138</v>
      </c>
    </row>
    <row r="687" spans="1:21">
      <c r="A687" t="s">
        <v>1177</v>
      </c>
      <c r="B687">
        <v>5</v>
      </c>
      <c r="C687" t="s">
        <v>334</v>
      </c>
      <c r="D687" t="s">
        <v>335</v>
      </c>
      <c r="E687" t="s">
        <v>336</v>
      </c>
      <c r="F687" t="s">
        <v>1175</v>
      </c>
      <c r="G687" t="s">
        <v>103</v>
      </c>
      <c r="H687" s="682">
        <v>92108.788799999995</v>
      </c>
      <c r="I687" s="682">
        <v>161190.3805</v>
      </c>
      <c r="J687" s="682">
        <v>122590.62519999999</v>
      </c>
      <c r="K687" s="682">
        <v>214533.59400000001</v>
      </c>
      <c r="L687" s="682">
        <v>150887.46489999999</v>
      </c>
      <c r="M687" s="682">
        <v>264053.0637</v>
      </c>
      <c r="N687" s="682">
        <v>189564.62289999999</v>
      </c>
      <c r="O687" s="682">
        <v>331738.09000000003</v>
      </c>
      <c r="P687" s="682">
        <v>229139.32490000001</v>
      </c>
      <c r="Q687" s="682">
        <v>400993.81849999999</v>
      </c>
      <c r="R687" s="682">
        <v>252977.3193</v>
      </c>
      <c r="S687" s="682">
        <v>442710.30869999999</v>
      </c>
      <c r="T687" s="682">
        <v>275286.91629999998</v>
      </c>
      <c r="U687" s="682">
        <v>481752.10350000003</v>
      </c>
    </row>
    <row r="688" spans="1:21">
      <c r="A688" t="s">
        <v>1177</v>
      </c>
      <c r="B688">
        <v>5</v>
      </c>
      <c r="C688" t="s">
        <v>334</v>
      </c>
      <c r="D688" t="s">
        <v>335</v>
      </c>
      <c r="E688" t="s">
        <v>336</v>
      </c>
      <c r="F688" t="s">
        <v>1176</v>
      </c>
      <c r="G688" t="s">
        <v>104</v>
      </c>
      <c r="H688" s="682">
        <v>84893.797300000006</v>
      </c>
      <c r="I688" s="682">
        <v>148564.1453</v>
      </c>
      <c r="J688" s="682">
        <v>117229.33779999999</v>
      </c>
      <c r="K688" s="682">
        <v>205151.34109999999</v>
      </c>
      <c r="L688" s="682">
        <v>148642.0906</v>
      </c>
      <c r="M688" s="682">
        <v>260123.65849999999</v>
      </c>
      <c r="N688" s="682">
        <v>194018.65229999999</v>
      </c>
      <c r="O688" s="682">
        <v>339532.64169999998</v>
      </c>
      <c r="P688" s="682">
        <v>241657.7795</v>
      </c>
      <c r="Q688" s="682">
        <v>422901.114</v>
      </c>
      <c r="R688" s="682">
        <v>271909.27140000003</v>
      </c>
      <c r="S688" s="682">
        <v>475841.22499999998</v>
      </c>
      <c r="T688" s="682">
        <v>301697.34100000001</v>
      </c>
      <c r="U688" s="682">
        <v>527970.34669999999</v>
      </c>
    </row>
    <row r="689" spans="1:21">
      <c r="A689" t="s">
        <v>1177</v>
      </c>
      <c r="B689">
        <v>5</v>
      </c>
      <c r="C689" t="s">
        <v>334</v>
      </c>
      <c r="D689" t="s">
        <v>335</v>
      </c>
      <c r="E689" t="s">
        <v>336</v>
      </c>
      <c r="F689" t="s">
        <v>1177</v>
      </c>
      <c r="G689" t="s">
        <v>101</v>
      </c>
      <c r="H689" s="682">
        <v>94877.370599999995</v>
      </c>
      <c r="I689" s="682">
        <v>151803.79519999999</v>
      </c>
      <c r="J689" s="682">
        <v>132828.31880000001</v>
      </c>
      <c r="K689" s="682">
        <v>212525.31330000001</v>
      </c>
      <c r="L689" s="682">
        <v>170779.26699999999</v>
      </c>
      <c r="M689" s="682">
        <v>273246.83130000002</v>
      </c>
      <c r="N689" s="682">
        <v>227705.6894</v>
      </c>
      <c r="O689" s="682">
        <v>364329.10840000003</v>
      </c>
      <c r="P689" s="682">
        <v>284632.11170000001</v>
      </c>
      <c r="Q689" s="682">
        <v>455411.38559999998</v>
      </c>
      <c r="R689" s="682">
        <v>322583.06</v>
      </c>
      <c r="S689" s="682">
        <v>516132.90360000002</v>
      </c>
      <c r="T689" s="682">
        <v>360534.00819999998</v>
      </c>
      <c r="U689" s="682">
        <v>576854.42169999995</v>
      </c>
    </row>
    <row r="690" spans="1:21">
      <c r="A690" t="s">
        <v>1177</v>
      </c>
      <c r="B690">
        <v>5</v>
      </c>
      <c r="C690" t="s">
        <v>334</v>
      </c>
      <c r="D690" t="s">
        <v>335</v>
      </c>
      <c r="E690" t="s">
        <v>320</v>
      </c>
      <c r="F690" t="s">
        <v>1174</v>
      </c>
      <c r="G690" t="s">
        <v>84</v>
      </c>
      <c r="H690" s="682">
        <v>102121.95600000001</v>
      </c>
      <c r="I690" s="682">
        <v>178713.42300000001</v>
      </c>
      <c r="J690" s="682">
        <v>132730.76209999999</v>
      </c>
      <c r="K690" s="682">
        <v>232278.83369999999</v>
      </c>
      <c r="L690" s="682">
        <v>158764.40960000001</v>
      </c>
      <c r="M690" s="682">
        <v>277837.71669999999</v>
      </c>
      <c r="N690" s="682">
        <v>189529.8002</v>
      </c>
      <c r="O690" s="682">
        <v>331677.15029999998</v>
      </c>
      <c r="P690" s="682">
        <v>223769.68669999999</v>
      </c>
      <c r="Q690" s="682">
        <v>391596.95179999998</v>
      </c>
      <c r="R690" s="682">
        <v>245544.21660000001</v>
      </c>
      <c r="S690" s="682">
        <v>429702.37900000002</v>
      </c>
      <c r="T690" s="682">
        <v>266095.3077</v>
      </c>
      <c r="U690" s="682">
        <v>465666.78850000002</v>
      </c>
    </row>
    <row r="691" spans="1:21">
      <c r="A691" t="s">
        <v>1177</v>
      </c>
      <c r="B691">
        <v>5</v>
      </c>
      <c r="C691" t="s">
        <v>334</v>
      </c>
      <c r="D691" t="s">
        <v>335</v>
      </c>
      <c r="E691" t="s">
        <v>320</v>
      </c>
      <c r="F691" t="s">
        <v>1175</v>
      </c>
      <c r="G691" t="s">
        <v>103</v>
      </c>
      <c r="H691" s="682">
        <v>84767.486999999994</v>
      </c>
      <c r="I691" s="682">
        <v>148343.1023</v>
      </c>
      <c r="J691" s="682">
        <v>113091.82709999999</v>
      </c>
      <c r="K691" s="682">
        <v>197910.69750000001</v>
      </c>
      <c r="L691" s="682">
        <v>139505.7101</v>
      </c>
      <c r="M691" s="682">
        <v>244134.99280000001</v>
      </c>
      <c r="N691" s="682">
        <v>175834.51569999999</v>
      </c>
      <c r="O691" s="682">
        <v>307710.40250000003</v>
      </c>
      <c r="P691" s="682">
        <v>212871.5477</v>
      </c>
      <c r="Q691" s="682">
        <v>372525.2084</v>
      </c>
      <c r="R691" s="682">
        <v>235125.74400000001</v>
      </c>
      <c r="S691" s="682">
        <v>411470.05180000002</v>
      </c>
      <c r="T691" s="682">
        <v>255992.30979999999</v>
      </c>
      <c r="U691" s="682">
        <v>447986.54210000002</v>
      </c>
    </row>
    <row r="692" spans="1:21">
      <c r="A692" t="s">
        <v>1177</v>
      </c>
      <c r="B692">
        <v>5</v>
      </c>
      <c r="C692" t="s">
        <v>334</v>
      </c>
      <c r="D692" t="s">
        <v>335</v>
      </c>
      <c r="E692" t="s">
        <v>320</v>
      </c>
      <c r="F692" t="s">
        <v>1176</v>
      </c>
      <c r="G692" t="s">
        <v>104</v>
      </c>
      <c r="H692" s="682">
        <v>77675.056100000002</v>
      </c>
      <c r="I692" s="682">
        <v>135931.34820000001</v>
      </c>
      <c r="J692" s="682">
        <v>107175.99069999999</v>
      </c>
      <c r="K692" s="682">
        <v>187557.98379999999</v>
      </c>
      <c r="L692" s="682">
        <v>135784.22870000001</v>
      </c>
      <c r="M692" s="682">
        <v>237622.4001</v>
      </c>
      <c r="N692" s="682">
        <v>177010.84099999999</v>
      </c>
      <c r="O692" s="682">
        <v>309768.97169999999</v>
      </c>
      <c r="P692" s="682">
        <v>220426.23929999999</v>
      </c>
      <c r="Q692" s="682">
        <v>385745.91869999998</v>
      </c>
      <c r="R692" s="682">
        <v>247911.08360000001</v>
      </c>
      <c r="S692" s="682">
        <v>433844.39620000002</v>
      </c>
      <c r="T692" s="682">
        <v>274947.61709999997</v>
      </c>
      <c r="U692" s="682">
        <v>481158.32990000001</v>
      </c>
    </row>
    <row r="693" spans="1:21">
      <c r="A693" t="s">
        <v>1177</v>
      </c>
      <c r="B693">
        <v>5</v>
      </c>
      <c r="C693" t="s">
        <v>334</v>
      </c>
      <c r="D693" t="s">
        <v>335</v>
      </c>
      <c r="E693" t="s">
        <v>320</v>
      </c>
      <c r="F693" t="s">
        <v>1177</v>
      </c>
      <c r="G693" t="s">
        <v>101</v>
      </c>
      <c r="H693" s="682">
        <v>88028.044899999994</v>
      </c>
      <c r="I693" s="682">
        <v>140844.87409999999</v>
      </c>
      <c r="J693" s="682">
        <v>123239.26300000001</v>
      </c>
      <c r="K693" s="682">
        <v>197182.82370000001</v>
      </c>
      <c r="L693" s="682">
        <v>158450.4809</v>
      </c>
      <c r="M693" s="682">
        <v>253520.7732</v>
      </c>
      <c r="N693" s="682">
        <v>211267.30790000001</v>
      </c>
      <c r="O693" s="682">
        <v>338027.69770000002</v>
      </c>
      <c r="P693" s="682">
        <v>264084.1349</v>
      </c>
      <c r="Q693" s="682">
        <v>422534.62219999998</v>
      </c>
      <c r="R693" s="682">
        <v>299295.3529</v>
      </c>
      <c r="S693" s="682">
        <v>478872.57169999997</v>
      </c>
      <c r="T693" s="682">
        <v>334506.57089999999</v>
      </c>
      <c r="U693" s="682">
        <v>535210.52139999997</v>
      </c>
    </row>
    <row r="694" spans="1:21">
      <c r="A694" t="s">
        <v>1177</v>
      </c>
      <c r="B694">
        <v>5</v>
      </c>
      <c r="C694" t="s">
        <v>334</v>
      </c>
      <c r="D694" t="s">
        <v>335</v>
      </c>
      <c r="E694" t="s">
        <v>337</v>
      </c>
      <c r="F694" t="s">
        <v>1174</v>
      </c>
      <c r="G694" t="s">
        <v>84</v>
      </c>
      <c r="H694" s="682">
        <v>105805.79610000001</v>
      </c>
      <c r="I694" s="682">
        <v>185160.14309999999</v>
      </c>
      <c r="J694" s="682">
        <v>137475.0784</v>
      </c>
      <c r="K694" s="682">
        <v>240581.3872</v>
      </c>
      <c r="L694" s="682">
        <v>164401.23480000001</v>
      </c>
      <c r="M694" s="682">
        <v>287702.16090000002</v>
      </c>
      <c r="N694" s="682">
        <v>196206.1035</v>
      </c>
      <c r="O694" s="682">
        <v>343360.68119999999</v>
      </c>
      <c r="P694" s="682">
        <v>231614.79740000001</v>
      </c>
      <c r="Q694" s="682">
        <v>405325.89549999998</v>
      </c>
      <c r="R694" s="682">
        <v>254136.88870000001</v>
      </c>
      <c r="S694" s="682">
        <v>444739.5552</v>
      </c>
      <c r="T694" s="682">
        <v>275378.93160000001</v>
      </c>
      <c r="U694" s="682">
        <v>481913.13030000002</v>
      </c>
    </row>
    <row r="695" spans="1:21">
      <c r="A695" t="s">
        <v>1177</v>
      </c>
      <c r="B695">
        <v>5</v>
      </c>
      <c r="C695" t="s">
        <v>334</v>
      </c>
      <c r="D695" t="s">
        <v>335</v>
      </c>
      <c r="E695" t="s">
        <v>337</v>
      </c>
      <c r="F695" t="s">
        <v>1175</v>
      </c>
      <c r="G695" t="s">
        <v>103</v>
      </c>
      <c r="H695" s="682">
        <v>88061.396099999998</v>
      </c>
      <c r="I695" s="682">
        <v>154107.44330000001</v>
      </c>
      <c r="J695" s="682">
        <v>117394.81819999999</v>
      </c>
      <c r="K695" s="682">
        <v>205440.93169999999</v>
      </c>
      <c r="L695" s="682">
        <v>144709.7548</v>
      </c>
      <c r="M695" s="682">
        <v>253242.07079999999</v>
      </c>
      <c r="N695" s="682">
        <v>182203.05919999999</v>
      </c>
      <c r="O695" s="682">
        <v>318855.35369999998</v>
      </c>
      <c r="P695" s="682">
        <v>220471.75580000001</v>
      </c>
      <c r="Q695" s="682">
        <v>385825.57270000002</v>
      </c>
      <c r="R695" s="682">
        <v>243484.29259999999</v>
      </c>
      <c r="S695" s="682">
        <v>426097.51209999999</v>
      </c>
      <c r="T695" s="682">
        <v>265048.8996</v>
      </c>
      <c r="U695" s="682">
        <v>463835.57429999998</v>
      </c>
    </row>
    <row r="696" spans="1:21">
      <c r="A696" t="s">
        <v>1177</v>
      </c>
      <c r="B696">
        <v>5</v>
      </c>
      <c r="C696" t="s">
        <v>334</v>
      </c>
      <c r="D696" t="s">
        <v>335</v>
      </c>
      <c r="E696" t="s">
        <v>337</v>
      </c>
      <c r="F696" t="s">
        <v>1176</v>
      </c>
      <c r="G696" t="s">
        <v>104</v>
      </c>
      <c r="H696" s="682">
        <v>80845.676300000006</v>
      </c>
      <c r="I696" s="682">
        <v>141479.93350000001</v>
      </c>
      <c r="J696" s="682">
        <v>111579.59849999999</v>
      </c>
      <c r="K696" s="682">
        <v>195264.29749999999</v>
      </c>
      <c r="L696" s="682">
        <v>141400.7634</v>
      </c>
      <c r="M696" s="682">
        <v>247451.33609999999</v>
      </c>
      <c r="N696" s="682">
        <v>184408.88430000001</v>
      </c>
      <c r="O696" s="682">
        <v>322715.54749999999</v>
      </c>
      <c r="P696" s="682">
        <v>229654.9774</v>
      </c>
      <c r="Q696" s="682">
        <v>401896.21029999998</v>
      </c>
      <c r="R696" s="682">
        <v>258327.50380000001</v>
      </c>
      <c r="S696" s="682">
        <v>452073.13160000002</v>
      </c>
      <c r="T696" s="682">
        <v>286541.64500000002</v>
      </c>
      <c r="U696" s="682">
        <v>501447.8787</v>
      </c>
    </row>
    <row r="697" spans="1:21">
      <c r="A697" t="s">
        <v>1177</v>
      </c>
      <c r="B697">
        <v>5</v>
      </c>
      <c r="C697" t="s">
        <v>334</v>
      </c>
      <c r="D697" t="s">
        <v>335</v>
      </c>
      <c r="E697" t="s">
        <v>337</v>
      </c>
      <c r="F697" t="s">
        <v>1177</v>
      </c>
      <c r="G697" t="s">
        <v>101</v>
      </c>
      <c r="H697" s="682">
        <v>91208.777400000006</v>
      </c>
      <c r="I697" s="682">
        <v>145934.04610000001</v>
      </c>
      <c r="J697" s="682">
        <v>127692.2884</v>
      </c>
      <c r="K697" s="682">
        <v>204307.66440000001</v>
      </c>
      <c r="L697" s="682">
        <v>164175.79930000001</v>
      </c>
      <c r="M697" s="682">
        <v>262681.28279999999</v>
      </c>
      <c r="N697" s="682">
        <v>218901.06570000001</v>
      </c>
      <c r="O697" s="682">
        <v>350241.71039999998</v>
      </c>
      <c r="P697" s="682">
        <v>273626.3321</v>
      </c>
      <c r="Q697" s="682">
        <v>437802.13799999998</v>
      </c>
      <c r="R697" s="682">
        <v>310109.8431</v>
      </c>
      <c r="S697" s="682">
        <v>496175.75640000001</v>
      </c>
      <c r="T697" s="682">
        <v>346593.3541</v>
      </c>
      <c r="U697" s="682">
        <v>554549.37479999999</v>
      </c>
    </row>
    <row r="698" spans="1:21">
      <c r="A698" t="s">
        <v>1177</v>
      </c>
      <c r="B698">
        <v>5</v>
      </c>
      <c r="C698" t="s">
        <v>334</v>
      </c>
      <c r="D698" t="s">
        <v>335</v>
      </c>
      <c r="E698" t="s">
        <v>338</v>
      </c>
      <c r="F698" t="s">
        <v>1174</v>
      </c>
      <c r="G698" t="s">
        <v>84</v>
      </c>
      <c r="H698" s="682">
        <v>110606.47500000001</v>
      </c>
      <c r="I698" s="682">
        <v>193561.3314</v>
      </c>
      <c r="J698" s="682">
        <v>143563.70509999999</v>
      </c>
      <c r="K698" s="682">
        <v>251236.48389999999</v>
      </c>
      <c r="L698" s="682">
        <v>171552.6153</v>
      </c>
      <c r="M698" s="682">
        <v>300217.07679999998</v>
      </c>
      <c r="N698" s="682">
        <v>204560.69380000001</v>
      </c>
      <c r="O698" s="682">
        <v>357981.21409999998</v>
      </c>
      <c r="P698" s="682">
        <v>241349.73540000001</v>
      </c>
      <c r="Q698" s="682">
        <v>422362.0368</v>
      </c>
      <c r="R698" s="682">
        <v>264764.40240000002</v>
      </c>
      <c r="S698" s="682">
        <v>463337.70429999998</v>
      </c>
      <c r="T698" s="682">
        <v>286798.38520000002</v>
      </c>
      <c r="U698" s="682">
        <v>501897.1741</v>
      </c>
    </row>
    <row r="699" spans="1:21">
      <c r="A699" t="s">
        <v>1177</v>
      </c>
      <c r="B699">
        <v>5</v>
      </c>
      <c r="C699" t="s">
        <v>334</v>
      </c>
      <c r="D699" t="s">
        <v>335</v>
      </c>
      <c r="E699" t="s">
        <v>338</v>
      </c>
      <c r="F699" t="s">
        <v>1175</v>
      </c>
      <c r="G699" t="s">
        <v>103</v>
      </c>
      <c r="H699" s="682">
        <v>92862.275099999999</v>
      </c>
      <c r="I699" s="682">
        <v>162508.98149999999</v>
      </c>
      <c r="J699" s="682">
        <v>123483.4448</v>
      </c>
      <c r="K699" s="682">
        <v>216096.02849999999</v>
      </c>
      <c r="L699" s="682">
        <v>151861.13529999999</v>
      </c>
      <c r="M699" s="682">
        <v>265756.98670000001</v>
      </c>
      <c r="N699" s="682">
        <v>190557.6495</v>
      </c>
      <c r="O699" s="682">
        <v>333475.88660000003</v>
      </c>
      <c r="P699" s="682">
        <v>230206.69380000001</v>
      </c>
      <c r="Q699" s="682">
        <v>402861.71419999999</v>
      </c>
      <c r="R699" s="682">
        <v>254111.8063</v>
      </c>
      <c r="S699" s="682">
        <v>444695.66110000003</v>
      </c>
      <c r="T699" s="682">
        <v>276468.35320000001</v>
      </c>
      <c r="U699" s="682">
        <v>483819.61800000002</v>
      </c>
    </row>
    <row r="700" spans="1:21">
      <c r="A700" t="s">
        <v>1177</v>
      </c>
      <c r="B700">
        <v>5</v>
      </c>
      <c r="C700" t="s">
        <v>334</v>
      </c>
      <c r="D700" t="s">
        <v>335</v>
      </c>
      <c r="E700" t="s">
        <v>338</v>
      </c>
      <c r="F700" t="s">
        <v>1176</v>
      </c>
      <c r="G700" t="s">
        <v>104</v>
      </c>
      <c r="H700" s="682">
        <v>85771.300099999993</v>
      </c>
      <c r="I700" s="682">
        <v>150099.77540000001</v>
      </c>
      <c r="J700" s="682">
        <v>118475.47199999999</v>
      </c>
      <c r="K700" s="682">
        <v>207332.076</v>
      </c>
      <c r="L700" s="682">
        <v>150266.88639999999</v>
      </c>
      <c r="M700" s="682">
        <v>262967.05129999999</v>
      </c>
      <c r="N700" s="682">
        <v>196230.38159999999</v>
      </c>
      <c r="O700" s="682">
        <v>343403.1678</v>
      </c>
      <c r="P700" s="682">
        <v>244431.84899999999</v>
      </c>
      <c r="Q700" s="682">
        <v>427755.73560000001</v>
      </c>
      <c r="R700" s="682">
        <v>275074.625</v>
      </c>
      <c r="S700" s="682">
        <v>481380.59360000002</v>
      </c>
      <c r="T700" s="682">
        <v>305259.01579999999</v>
      </c>
      <c r="U700" s="682">
        <v>534203.27749999997</v>
      </c>
    </row>
    <row r="701" spans="1:21">
      <c r="A701" t="s">
        <v>1177</v>
      </c>
      <c r="B701">
        <v>5</v>
      </c>
      <c r="C701" t="s">
        <v>334</v>
      </c>
      <c r="D701" t="s">
        <v>335</v>
      </c>
      <c r="E701" t="s">
        <v>338</v>
      </c>
      <c r="F701" t="s">
        <v>1177</v>
      </c>
      <c r="G701" t="s">
        <v>101</v>
      </c>
      <c r="H701" s="682">
        <v>95365.234599999996</v>
      </c>
      <c r="I701" s="682">
        <v>152584.37779999999</v>
      </c>
      <c r="J701" s="682">
        <v>133511.3285</v>
      </c>
      <c r="K701" s="682">
        <v>213618.12880000001</v>
      </c>
      <c r="L701" s="682">
        <v>171657.42230000001</v>
      </c>
      <c r="M701" s="682">
        <v>274651.8798</v>
      </c>
      <c r="N701" s="682">
        <v>228876.5631</v>
      </c>
      <c r="O701" s="682">
        <v>366202.50640000001</v>
      </c>
      <c r="P701" s="682">
        <v>286095.70390000002</v>
      </c>
      <c r="Q701" s="682">
        <v>457753.13309999998</v>
      </c>
      <c r="R701" s="682">
        <v>324241.7978</v>
      </c>
      <c r="S701" s="682">
        <v>518786.88410000002</v>
      </c>
      <c r="T701" s="682">
        <v>362387.89159999997</v>
      </c>
      <c r="U701" s="682">
        <v>579820.63520000002</v>
      </c>
    </row>
    <row r="702" spans="1:21">
      <c r="A702" t="s">
        <v>1177</v>
      </c>
      <c r="B702">
        <v>5</v>
      </c>
      <c r="C702" t="s">
        <v>334</v>
      </c>
      <c r="D702" t="s">
        <v>335</v>
      </c>
      <c r="E702" t="s">
        <v>339</v>
      </c>
      <c r="F702" t="s">
        <v>1174</v>
      </c>
      <c r="G702" t="s">
        <v>84</v>
      </c>
      <c r="H702" s="682">
        <v>103322.12480000001</v>
      </c>
      <c r="I702" s="682">
        <v>180813.71840000001</v>
      </c>
      <c r="J702" s="682">
        <v>134252.91759999999</v>
      </c>
      <c r="K702" s="682">
        <v>234942.6059</v>
      </c>
      <c r="L702" s="682">
        <v>160552.25339999999</v>
      </c>
      <c r="M702" s="682">
        <v>280966.44329999998</v>
      </c>
      <c r="N702" s="682">
        <v>191618.44620000001</v>
      </c>
      <c r="O702" s="682">
        <v>335332.28080000001</v>
      </c>
      <c r="P702" s="682">
        <v>226203.41940000001</v>
      </c>
      <c r="Q702" s="682">
        <v>395855.984</v>
      </c>
      <c r="R702" s="682">
        <v>248201.09299999999</v>
      </c>
      <c r="S702" s="682">
        <v>434351.91279999999</v>
      </c>
      <c r="T702" s="682">
        <v>268950.16899999999</v>
      </c>
      <c r="U702" s="682">
        <v>470662.79570000002</v>
      </c>
    </row>
    <row r="703" spans="1:21">
      <c r="A703" t="s">
        <v>1177</v>
      </c>
      <c r="B703">
        <v>5</v>
      </c>
      <c r="C703" t="s">
        <v>334</v>
      </c>
      <c r="D703" t="s">
        <v>335</v>
      </c>
      <c r="E703" t="s">
        <v>339</v>
      </c>
      <c r="F703" t="s">
        <v>1175</v>
      </c>
      <c r="G703" t="s">
        <v>103</v>
      </c>
      <c r="H703" s="682">
        <v>85967.705900000001</v>
      </c>
      <c r="I703" s="682">
        <v>150443.4853</v>
      </c>
      <c r="J703" s="682">
        <v>114613.98269999999</v>
      </c>
      <c r="K703" s="682">
        <v>200574.46969999999</v>
      </c>
      <c r="L703" s="682">
        <v>141293.554</v>
      </c>
      <c r="M703" s="682">
        <v>247263.7194</v>
      </c>
      <c r="N703" s="682">
        <v>177923.1617</v>
      </c>
      <c r="O703" s="682">
        <v>311365.5331</v>
      </c>
      <c r="P703" s="682">
        <v>215305.28030000001</v>
      </c>
      <c r="Q703" s="682">
        <v>376784.24060000002</v>
      </c>
      <c r="R703" s="682">
        <v>237782.62040000001</v>
      </c>
      <c r="S703" s="682">
        <v>416119.5857</v>
      </c>
      <c r="T703" s="682">
        <v>258847.17110000001</v>
      </c>
      <c r="U703" s="682">
        <v>452982.54930000001</v>
      </c>
    </row>
    <row r="704" spans="1:21">
      <c r="A704" t="s">
        <v>1177</v>
      </c>
      <c r="B704">
        <v>5</v>
      </c>
      <c r="C704" t="s">
        <v>334</v>
      </c>
      <c r="D704" t="s">
        <v>335</v>
      </c>
      <c r="E704" t="s">
        <v>339</v>
      </c>
      <c r="F704" t="s">
        <v>1176</v>
      </c>
      <c r="G704" t="s">
        <v>104</v>
      </c>
      <c r="H704" s="682">
        <v>78906.461200000005</v>
      </c>
      <c r="I704" s="682">
        <v>138086.307</v>
      </c>
      <c r="J704" s="682">
        <v>108899.9578</v>
      </c>
      <c r="K704" s="682">
        <v>190574.92619999999</v>
      </c>
      <c r="L704" s="682">
        <v>138000.75769999999</v>
      </c>
      <c r="M704" s="682">
        <v>241501.326</v>
      </c>
      <c r="N704" s="682">
        <v>179966.21309999999</v>
      </c>
      <c r="O704" s="682">
        <v>314940.87290000002</v>
      </c>
      <c r="P704" s="682">
        <v>224120.45439999999</v>
      </c>
      <c r="Q704" s="682">
        <v>392210.79519999999</v>
      </c>
      <c r="R704" s="682">
        <v>252097.86069999999</v>
      </c>
      <c r="S704" s="682">
        <v>441171.25630000001</v>
      </c>
      <c r="T704" s="682">
        <v>279626.95630000002</v>
      </c>
      <c r="U704" s="682">
        <v>489347.17349999998</v>
      </c>
    </row>
    <row r="705" spans="1:21">
      <c r="A705" t="s">
        <v>1177</v>
      </c>
      <c r="B705">
        <v>5</v>
      </c>
      <c r="C705" t="s">
        <v>334</v>
      </c>
      <c r="D705" t="s">
        <v>335</v>
      </c>
      <c r="E705" t="s">
        <v>339</v>
      </c>
      <c r="F705" t="s">
        <v>1177</v>
      </c>
      <c r="G705" t="s">
        <v>101</v>
      </c>
      <c r="H705" s="682">
        <v>89067.158500000005</v>
      </c>
      <c r="I705" s="682">
        <v>142507.45569999999</v>
      </c>
      <c r="J705" s="682">
        <v>124694.02190000001</v>
      </c>
      <c r="K705" s="682">
        <v>199510.43799999999</v>
      </c>
      <c r="L705" s="682">
        <v>160320.88529999999</v>
      </c>
      <c r="M705" s="682">
        <v>256513.42019999999</v>
      </c>
      <c r="N705" s="682">
        <v>213761.18040000001</v>
      </c>
      <c r="O705" s="682">
        <v>342017.89370000002</v>
      </c>
      <c r="P705" s="682">
        <v>267201.4755</v>
      </c>
      <c r="Q705" s="682">
        <v>427522.36719999998</v>
      </c>
      <c r="R705" s="682">
        <v>302828.33889999997</v>
      </c>
      <c r="S705" s="682">
        <v>484525.34940000001</v>
      </c>
      <c r="T705" s="682">
        <v>338455.2023</v>
      </c>
      <c r="U705" s="682">
        <v>541528.33180000004</v>
      </c>
    </row>
    <row r="706" spans="1:21">
      <c r="A706" t="s">
        <v>1177</v>
      </c>
      <c r="B706">
        <v>5</v>
      </c>
      <c r="C706" t="s">
        <v>334</v>
      </c>
      <c r="D706" t="s">
        <v>335</v>
      </c>
      <c r="E706" t="s">
        <v>340</v>
      </c>
      <c r="F706" t="s">
        <v>1174</v>
      </c>
      <c r="G706" t="s">
        <v>84</v>
      </c>
      <c r="H706" s="682">
        <v>105122.3817</v>
      </c>
      <c r="I706" s="682">
        <v>183964.16800000001</v>
      </c>
      <c r="J706" s="682">
        <v>136536.15549999999</v>
      </c>
      <c r="K706" s="682">
        <v>238938.27220000001</v>
      </c>
      <c r="L706" s="682">
        <v>163234.02429999999</v>
      </c>
      <c r="M706" s="682">
        <v>285659.54259999999</v>
      </c>
      <c r="N706" s="682">
        <v>194751.42139999999</v>
      </c>
      <c r="O706" s="682">
        <v>340814.98749999999</v>
      </c>
      <c r="P706" s="682">
        <v>229854.02559999999</v>
      </c>
      <c r="Q706" s="682">
        <v>402244.54489999998</v>
      </c>
      <c r="R706" s="682">
        <v>252186.41570000001</v>
      </c>
      <c r="S706" s="682">
        <v>441326.22739999997</v>
      </c>
      <c r="T706" s="682">
        <v>273232.4694</v>
      </c>
      <c r="U706" s="682">
        <v>478156.82140000002</v>
      </c>
    </row>
    <row r="707" spans="1:21">
      <c r="A707" t="s">
        <v>1177</v>
      </c>
      <c r="B707">
        <v>5</v>
      </c>
      <c r="C707" t="s">
        <v>334</v>
      </c>
      <c r="D707" t="s">
        <v>335</v>
      </c>
      <c r="E707" t="s">
        <v>340</v>
      </c>
      <c r="F707" t="s">
        <v>1175</v>
      </c>
      <c r="G707" t="s">
        <v>103</v>
      </c>
      <c r="H707" s="682">
        <v>87768.037800000006</v>
      </c>
      <c r="I707" s="682">
        <v>153594.06599999999</v>
      </c>
      <c r="J707" s="682">
        <v>116897.2205</v>
      </c>
      <c r="K707" s="682">
        <v>204570.13589999999</v>
      </c>
      <c r="L707" s="682">
        <v>143975.32500000001</v>
      </c>
      <c r="M707" s="682">
        <v>251956.8187</v>
      </c>
      <c r="N707" s="682">
        <v>181056.13699999999</v>
      </c>
      <c r="O707" s="682">
        <v>316848.23969999998</v>
      </c>
      <c r="P707" s="682">
        <v>218955.8866</v>
      </c>
      <c r="Q707" s="682">
        <v>383172.8015</v>
      </c>
      <c r="R707" s="682">
        <v>241767.943</v>
      </c>
      <c r="S707" s="682">
        <v>423093.90029999998</v>
      </c>
      <c r="T707" s="682">
        <v>263129.47149999999</v>
      </c>
      <c r="U707" s="682">
        <v>460476.57510000002</v>
      </c>
    </row>
    <row r="708" spans="1:21">
      <c r="A708" t="s">
        <v>1177</v>
      </c>
      <c r="B708">
        <v>5</v>
      </c>
      <c r="C708" t="s">
        <v>334</v>
      </c>
      <c r="D708" t="s">
        <v>335</v>
      </c>
      <c r="E708" t="s">
        <v>340</v>
      </c>
      <c r="F708" t="s">
        <v>1176</v>
      </c>
      <c r="G708" t="s">
        <v>104</v>
      </c>
      <c r="H708" s="682">
        <v>80753.572400000005</v>
      </c>
      <c r="I708" s="682">
        <v>141318.75159999999</v>
      </c>
      <c r="J708" s="682">
        <v>111485.9135</v>
      </c>
      <c r="K708" s="682">
        <v>195100.34880000001</v>
      </c>
      <c r="L708" s="682">
        <v>141325.55799999999</v>
      </c>
      <c r="M708" s="682">
        <v>247319.72640000001</v>
      </c>
      <c r="N708" s="682">
        <v>184399.2801</v>
      </c>
      <c r="O708" s="682">
        <v>322698.7402</v>
      </c>
      <c r="P708" s="682">
        <v>229661.78820000001</v>
      </c>
      <c r="Q708" s="682">
        <v>401908.12920000002</v>
      </c>
      <c r="R708" s="682">
        <v>258378.03890000001</v>
      </c>
      <c r="S708" s="682">
        <v>452161.56819999998</v>
      </c>
      <c r="T708" s="682">
        <v>286645.9791</v>
      </c>
      <c r="U708" s="682">
        <v>501630.4633</v>
      </c>
    </row>
    <row r="709" spans="1:21">
      <c r="A709" t="s">
        <v>1177</v>
      </c>
      <c r="B709">
        <v>5</v>
      </c>
      <c r="C709" t="s">
        <v>334</v>
      </c>
      <c r="D709" t="s">
        <v>335</v>
      </c>
      <c r="E709" t="s">
        <v>340</v>
      </c>
      <c r="F709" t="s">
        <v>1177</v>
      </c>
      <c r="G709" t="s">
        <v>101</v>
      </c>
      <c r="H709" s="682">
        <v>90625.831900000005</v>
      </c>
      <c r="I709" s="682">
        <v>145001.33319999999</v>
      </c>
      <c r="J709" s="682">
        <v>126876.16469999999</v>
      </c>
      <c r="K709" s="682">
        <v>203001.8665</v>
      </c>
      <c r="L709" s="682">
        <v>163126.49739999999</v>
      </c>
      <c r="M709" s="682">
        <v>261002.39980000001</v>
      </c>
      <c r="N709" s="682">
        <v>217501.99660000001</v>
      </c>
      <c r="O709" s="682">
        <v>348003.1997</v>
      </c>
      <c r="P709" s="682">
        <v>271877.49570000003</v>
      </c>
      <c r="Q709" s="682">
        <v>435003.99969999999</v>
      </c>
      <c r="R709" s="682">
        <v>308127.8284</v>
      </c>
      <c r="S709" s="682">
        <v>493004.53289999999</v>
      </c>
      <c r="T709" s="682">
        <v>344378.16129999998</v>
      </c>
      <c r="U709" s="682">
        <v>551005.0662</v>
      </c>
    </row>
    <row r="710" spans="1:21">
      <c r="A710" t="s">
        <v>1177</v>
      </c>
      <c r="B710">
        <v>5</v>
      </c>
      <c r="C710" t="s">
        <v>334</v>
      </c>
      <c r="D710" t="s">
        <v>335</v>
      </c>
      <c r="E710" t="s">
        <v>341</v>
      </c>
      <c r="F710" t="s">
        <v>1174</v>
      </c>
      <c r="G710" t="s">
        <v>84</v>
      </c>
      <c r="H710" s="682">
        <v>100880.124</v>
      </c>
      <c r="I710" s="682">
        <v>176540.21710000001</v>
      </c>
      <c r="J710" s="682">
        <v>131119.68659999999</v>
      </c>
      <c r="K710" s="682">
        <v>229459.45139999999</v>
      </c>
      <c r="L710" s="682">
        <v>156839.92449999999</v>
      </c>
      <c r="M710" s="682">
        <v>274469.86790000001</v>
      </c>
      <c r="N710" s="682">
        <v>187235.97829999999</v>
      </c>
      <c r="O710" s="682">
        <v>327662.9621</v>
      </c>
      <c r="P710" s="682">
        <v>221064.00580000001</v>
      </c>
      <c r="Q710" s="682">
        <v>386862.01</v>
      </c>
      <c r="R710" s="682">
        <v>242576.32759999999</v>
      </c>
      <c r="S710" s="682">
        <v>424508.57329999999</v>
      </c>
      <c r="T710" s="682">
        <v>262880.93599999999</v>
      </c>
      <c r="U710" s="682">
        <v>460041.63799999998</v>
      </c>
    </row>
    <row r="711" spans="1:21">
      <c r="A711" t="s">
        <v>1177</v>
      </c>
      <c r="B711">
        <v>5</v>
      </c>
      <c r="C711" t="s">
        <v>334</v>
      </c>
      <c r="D711" t="s">
        <v>335</v>
      </c>
      <c r="E711" t="s">
        <v>341</v>
      </c>
      <c r="F711" t="s">
        <v>1175</v>
      </c>
      <c r="G711" t="s">
        <v>103</v>
      </c>
      <c r="H711" s="682">
        <v>83720.645000000004</v>
      </c>
      <c r="I711" s="682">
        <v>146511.12880000001</v>
      </c>
      <c r="J711" s="682">
        <v>111701.4136</v>
      </c>
      <c r="K711" s="682">
        <v>195477.4737</v>
      </c>
      <c r="L711" s="682">
        <v>137797.61480000001</v>
      </c>
      <c r="M711" s="682">
        <v>241145.8259</v>
      </c>
      <c r="N711" s="682">
        <v>173694.57329999999</v>
      </c>
      <c r="O711" s="682">
        <v>303965.50339999999</v>
      </c>
      <c r="P711" s="682">
        <v>210288.31770000001</v>
      </c>
      <c r="Q711" s="682">
        <v>368004.55579999997</v>
      </c>
      <c r="R711" s="682">
        <v>232274.91639999999</v>
      </c>
      <c r="S711" s="682">
        <v>406481.10350000003</v>
      </c>
      <c r="T711" s="682">
        <v>252891.45480000001</v>
      </c>
      <c r="U711" s="682">
        <v>442560.04580000002</v>
      </c>
    </row>
    <row r="712" spans="1:21">
      <c r="A712" t="s">
        <v>1177</v>
      </c>
      <c r="B712">
        <v>5</v>
      </c>
      <c r="C712" t="s">
        <v>334</v>
      </c>
      <c r="D712" t="s">
        <v>335</v>
      </c>
      <c r="E712" t="s">
        <v>341</v>
      </c>
      <c r="F712" t="s">
        <v>1176</v>
      </c>
      <c r="G712" t="s">
        <v>104</v>
      </c>
      <c r="H712" s="682">
        <v>76705.451400000005</v>
      </c>
      <c r="I712" s="682">
        <v>134234.54</v>
      </c>
      <c r="J712" s="682">
        <v>105836.1744</v>
      </c>
      <c r="K712" s="682">
        <v>185213.3051</v>
      </c>
      <c r="L712" s="682">
        <v>134084.23079999999</v>
      </c>
      <c r="M712" s="682">
        <v>234647.40400000001</v>
      </c>
      <c r="N712" s="682">
        <v>174789.51199999999</v>
      </c>
      <c r="O712" s="682">
        <v>305881.64600000001</v>
      </c>
      <c r="P712" s="682">
        <v>217658.98610000001</v>
      </c>
      <c r="Q712" s="682">
        <v>380903.2255</v>
      </c>
      <c r="R712" s="682">
        <v>244796.27129999999</v>
      </c>
      <c r="S712" s="682">
        <v>428393.47480000003</v>
      </c>
      <c r="T712" s="682">
        <v>271490.2831</v>
      </c>
      <c r="U712" s="682">
        <v>475107.99530000001</v>
      </c>
    </row>
    <row r="713" spans="1:21">
      <c r="A713" t="s">
        <v>1177</v>
      </c>
      <c r="B713">
        <v>5</v>
      </c>
      <c r="C713" t="s">
        <v>334</v>
      </c>
      <c r="D713" t="s">
        <v>335</v>
      </c>
      <c r="E713" t="s">
        <v>341</v>
      </c>
      <c r="F713" t="s">
        <v>1177</v>
      </c>
      <c r="G713" t="s">
        <v>101</v>
      </c>
      <c r="H713" s="682">
        <v>86957.238800000006</v>
      </c>
      <c r="I713" s="682">
        <v>139131.58410000001</v>
      </c>
      <c r="J713" s="682">
        <v>121740.1342</v>
      </c>
      <c r="K713" s="682">
        <v>194784.2176</v>
      </c>
      <c r="L713" s="682">
        <v>156523.02970000001</v>
      </c>
      <c r="M713" s="682">
        <v>250436.8512</v>
      </c>
      <c r="N713" s="682">
        <v>208697.37289999999</v>
      </c>
      <c r="O713" s="682">
        <v>333915.80160000001</v>
      </c>
      <c r="P713" s="682">
        <v>260871.71609999999</v>
      </c>
      <c r="Q713" s="682">
        <v>417394.75199999998</v>
      </c>
      <c r="R713" s="682">
        <v>295654.6116</v>
      </c>
      <c r="S713" s="682">
        <v>473047.38569999998</v>
      </c>
      <c r="T713" s="682">
        <v>330437.50709999999</v>
      </c>
      <c r="U713" s="682">
        <v>528700.01930000004</v>
      </c>
    </row>
    <row r="714" spans="1:21">
      <c r="A714" t="s">
        <v>1177</v>
      </c>
      <c r="B714">
        <v>5</v>
      </c>
      <c r="C714" t="s">
        <v>342</v>
      </c>
      <c r="D714" t="s">
        <v>343</v>
      </c>
      <c r="E714" t="s">
        <v>344</v>
      </c>
      <c r="F714" t="s">
        <v>1174</v>
      </c>
      <c r="G714" t="s">
        <v>84</v>
      </c>
      <c r="H714" s="682">
        <v>117974.1441</v>
      </c>
      <c r="I714" s="682">
        <v>206454.75210000001</v>
      </c>
      <c r="J714" s="682">
        <v>153052.323</v>
      </c>
      <c r="K714" s="682">
        <v>267841.56520000001</v>
      </c>
      <c r="L714" s="682">
        <v>182826.24830000001</v>
      </c>
      <c r="M714" s="682">
        <v>319945.93449999997</v>
      </c>
      <c r="N714" s="682">
        <v>217913.27929999999</v>
      </c>
      <c r="O714" s="682">
        <v>381348.2389</v>
      </c>
      <c r="P714" s="682">
        <v>257039.93169999999</v>
      </c>
      <c r="Q714" s="682">
        <v>449819.88050000003</v>
      </c>
      <c r="R714" s="682">
        <v>281949.7193</v>
      </c>
      <c r="S714" s="682">
        <v>493412.00870000001</v>
      </c>
      <c r="T714" s="682">
        <v>305365.60320000001</v>
      </c>
      <c r="U714" s="682">
        <v>534389.80570000003</v>
      </c>
    </row>
    <row r="715" spans="1:21">
      <c r="A715" t="s">
        <v>1177</v>
      </c>
      <c r="B715">
        <v>5</v>
      </c>
      <c r="C715" t="s">
        <v>342</v>
      </c>
      <c r="D715" t="s">
        <v>343</v>
      </c>
      <c r="E715" t="s">
        <v>344</v>
      </c>
      <c r="F715" t="s">
        <v>1175</v>
      </c>
      <c r="G715" t="s">
        <v>103</v>
      </c>
      <c r="H715" s="682">
        <v>99450.084400000007</v>
      </c>
      <c r="I715" s="682">
        <v>174037.64780000001</v>
      </c>
      <c r="J715" s="682">
        <v>132089.4148</v>
      </c>
      <c r="K715" s="682">
        <v>231156.47589999999</v>
      </c>
      <c r="L715" s="682">
        <v>162269.2095</v>
      </c>
      <c r="M715" s="682">
        <v>283971.11670000001</v>
      </c>
      <c r="N715" s="682">
        <v>203294.71720000001</v>
      </c>
      <c r="O715" s="682">
        <v>355765.75510000001</v>
      </c>
      <c r="P715" s="682">
        <v>245407.08670000001</v>
      </c>
      <c r="Q715" s="682">
        <v>429462.40159999998</v>
      </c>
      <c r="R715" s="682">
        <v>270828.87760000001</v>
      </c>
      <c r="S715" s="682">
        <v>473950.53580000001</v>
      </c>
      <c r="T715" s="682">
        <v>294581.50429999997</v>
      </c>
      <c r="U715" s="682">
        <v>515517.63250000001</v>
      </c>
    </row>
    <row r="716" spans="1:21">
      <c r="A716" t="s">
        <v>1177</v>
      </c>
      <c r="B716">
        <v>5</v>
      </c>
      <c r="C716" t="s">
        <v>342</v>
      </c>
      <c r="D716" t="s">
        <v>343</v>
      </c>
      <c r="E716" t="s">
        <v>344</v>
      </c>
      <c r="F716" t="s">
        <v>1176</v>
      </c>
      <c r="G716" t="s">
        <v>104</v>
      </c>
      <c r="H716" s="682">
        <v>92112.532699999996</v>
      </c>
      <c r="I716" s="682">
        <v>161196.93229999999</v>
      </c>
      <c r="J716" s="682">
        <v>127282.67690000001</v>
      </c>
      <c r="K716" s="682">
        <v>222744.6845</v>
      </c>
      <c r="L716" s="682">
        <v>161499.9424</v>
      </c>
      <c r="M716" s="682">
        <v>282624.89919999999</v>
      </c>
      <c r="N716" s="682">
        <v>211026.45060000001</v>
      </c>
      <c r="O716" s="682">
        <v>369296.28840000002</v>
      </c>
      <c r="P716" s="682">
        <v>262889.30310000002</v>
      </c>
      <c r="Q716" s="682">
        <v>460056.2806</v>
      </c>
      <c r="R716" s="682">
        <v>295907.44069999998</v>
      </c>
      <c r="S716" s="682">
        <v>517838.02120000002</v>
      </c>
      <c r="T716" s="682">
        <v>328447.04430000001</v>
      </c>
      <c r="U716" s="682">
        <v>574782.32750000001</v>
      </c>
    </row>
    <row r="717" spans="1:21">
      <c r="A717" t="s">
        <v>1177</v>
      </c>
      <c r="B717">
        <v>5</v>
      </c>
      <c r="C717" t="s">
        <v>342</v>
      </c>
      <c r="D717" t="s">
        <v>343</v>
      </c>
      <c r="E717" t="s">
        <v>344</v>
      </c>
      <c r="F717" t="s">
        <v>1177</v>
      </c>
      <c r="G717" t="s">
        <v>101</v>
      </c>
      <c r="H717" s="682">
        <v>101726.68979999999</v>
      </c>
      <c r="I717" s="682">
        <v>162762.70619999999</v>
      </c>
      <c r="J717" s="682">
        <v>142417.36569999999</v>
      </c>
      <c r="K717" s="682">
        <v>227867.7886</v>
      </c>
      <c r="L717" s="682">
        <v>183108.0416</v>
      </c>
      <c r="M717" s="682">
        <v>292972.87109999999</v>
      </c>
      <c r="N717" s="682">
        <v>244144.05549999999</v>
      </c>
      <c r="O717" s="682">
        <v>390630.49469999998</v>
      </c>
      <c r="P717" s="682">
        <v>305180.06949999998</v>
      </c>
      <c r="Q717" s="682">
        <v>488288.11839999998</v>
      </c>
      <c r="R717" s="682">
        <v>345870.74540000001</v>
      </c>
      <c r="S717" s="682">
        <v>553393.20090000005</v>
      </c>
      <c r="T717" s="682">
        <v>386561.42139999999</v>
      </c>
      <c r="U717" s="682">
        <v>618498.28330000001</v>
      </c>
    </row>
    <row r="718" spans="1:21">
      <c r="A718" t="s">
        <v>1177</v>
      </c>
      <c r="B718">
        <v>5</v>
      </c>
      <c r="C718" t="s">
        <v>342</v>
      </c>
      <c r="D718" t="s">
        <v>343</v>
      </c>
      <c r="E718" t="s">
        <v>345</v>
      </c>
      <c r="F718" t="s">
        <v>1174</v>
      </c>
      <c r="G718" t="s">
        <v>84</v>
      </c>
      <c r="H718" s="682">
        <v>119090.9903</v>
      </c>
      <c r="I718" s="682">
        <v>208409.23310000001</v>
      </c>
      <c r="J718" s="682">
        <v>154396.64309999999</v>
      </c>
      <c r="K718" s="682">
        <v>270194.12530000001</v>
      </c>
      <c r="L718" s="682">
        <v>184340.8149</v>
      </c>
      <c r="M718" s="682">
        <v>322596.42619999999</v>
      </c>
      <c r="N718" s="682">
        <v>219591.57990000001</v>
      </c>
      <c r="O718" s="682">
        <v>384285.2648</v>
      </c>
      <c r="P718" s="682">
        <v>258929.7751</v>
      </c>
      <c r="Q718" s="682">
        <v>453127.10649999999</v>
      </c>
      <c r="R718" s="682">
        <v>283984.5785</v>
      </c>
      <c r="S718" s="682">
        <v>496973.01250000001</v>
      </c>
      <c r="T718" s="682">
        <v>307501.45209999999</v>
      </c>
      <c r="U718" s="682">
        <v>538127.54110000003</v>
      </c>
    </row>
    <row r="719" spans="1:21">
      <c r="A719" t="s">
        <v>1177</v>
      </c>
      <c r="B719">
        <v>5</v>
      </c>
      <c r="C719" t="s">
        <v>342</v>
      </c>
      <c r="D719" t="s">
        <v>343</v>
      </c>
      <c r="E719" t="s">
        <v>345</v>
      </c>
      <c r="F719" t="s">
        <v>1175</v>
      </c>
      <c r="G719" t="s">
        <v>103</v>
      </c>
      <c r="H719" s="682">
        <v>100957.06050000001</v>
      </c>
      <c r="I719" s="682">
        <v>176674.8559</v>
      </c>
      <c r="J719" s="682">
        <v>133875.0589</v>
      </c>
      <c r="K719" s="682">
        <v>234281.353</v>
      </c>
      <c r="L719" s="682">
        <v>164216.55549999999</v>
      </c>
      <c r="M719" s="682">
        <v>287378.97220000002</v>
      </c>
      <c r="N719" s="682">
        <v>205280.77669999999</v>
      </c>
      <c r="O719" s="682">
        <v>359241.35920000001</v>
      </c>
      <c r="P719" s="682">
        <v>247541.83180000001</v>
      </c>
      <c r="Q719" s="682">
        <v>433198.20569999999</v>
      </c>
      <c r="R719" s="682">
        <v>273097.85969999997</v>
      </c>
      <c r="S719" s="682">
        <v>477921.25449999998</v>
      </c>
      <c r="T719" s="682">
        <v>296944.38660000003</v>
      </c>
      <c r="U719" s="682">
        <v>519652.6765</v>
      </c>
    </row>
    <row r="720" spans="1:21">
      <c r="A720" t="s">
        <v>1177</v>
      </c>
      <c r="B720">
        <v>5</v>
      </c>
      <c r="C720" t="s">
        <v>342</v>
      </c>
      <c r="D720" t="s">
        <v>343</v>
      </c>
      <c r="E720" t="s">
        <v>345</v>
      </c>
      <c r="F720" t="s">
        <v>1176</v>
      </c>
      <c r="G720" t="s">
        <v>104</v>
      </c>
      <c r="H720" s="682">
        <v>93867.542100000006</v>
      </c>
      <c r="I720" s="682">
        <v>164268.19880000001</v>
      </c>
      <c r="J720" s="682">
        <v>129774.9504</v>
      </c>
      <c r="K720" s="682">
        <v>227106.16329999999</v>
      </c>
      <c r="L720" s="682">
        <v>164749.54070000001</v>
      </c>
      <c r="M720" s="682">
        <v>288311.69620000001</v>
      </c>
      <c r="N720" s="682">
        <v>215449.9178</v>
      </c>
      <c r="O720" s="682">
        <v>377037.35609999998</v>
      </c>
      <c r="P720" s="682">
        <v>268437.45319999999</v>
      </c>
      <c r="Q720" s="682">
        <v>469765.54310000001</v>
      </c>
      <c r="R720" s="682">
        <v>302238.16029999999</v>
      </c>
      <c r="S720" s="682">
        <v>528916.78040000005</v>
      </c>
      <c r="T720" s="682">
        <v>335570.40769999998</v>
      </c>
      <c r="U720" s="682">
        <v>587248.21349999995</v>
      </c>
    </row>
    <row r="721" spans="1:21">
      <c r="A721" t="s">
        <v>1177</v>
      </c>
      <c r="B721">
        <v>5</v>
      </c>
      <c r="C721" t="s">
        <v>342</v>
      </c>
      <c r="D721" t="s">
        <v>343</v>
      </c>
      <c r="E721" t="s">
        <v>345</v>
      </c>
      <c r="F721" t="s">
        <v>1177</v>
      </c>
      <c r="G721" t="s">
        <v>101</v>
      </c>
      <c r="H721" s="682">
        <v>102702.42110000001</v>
      </c>
      <c r="I721" s="682">
        <v>164323.87609999999</v>
      </c>
      <c r="J721" s="682">
        <v>143783.38939999999</v>
      </c>
      <c r="K721" s="682">
        <v>230053.4265</v>
      </c>
      <c r="L721" s="682">
        <v>184864.3578</v>
      </c>
      <c r="M721" s="682">
        <v>295782.97690000001</v>
      </c>
      <c r="N721" s="682">
        <v>246485.81039999999</v>
      </c>
      <c r="O721" s="682">
        <v>394377.3026</v>
      </c>
      <c r="P721" s="682">
        <v>308107.26309999998</v>
      </c>
      <c r="Q721" s="682">
        <v>492971.62829999998</v>
      </c>
      <c r="R721" s="682">
        <v>349188.23149999999</v>
      </c>
      <c r="S721" s="682">
        <v>558701.17870000005</v>
      </c>
      <c r="T721" s="682">
        <v>390269.19990000001</v>
      </c>
      <c r="U721" s="682">
        <v>624430.7291</v>
      </c>
    </row>
    <row r="722" spans="1:21">
      <c r="A722" t="s">
        <v>1177</v>
      </c>
      <c r="B722">
        <v>5</v>
      </c>
      <c r="C722" t="s">
        <v>342</v>
      </c>
      <c r="D722" t="s">
        <v>343</v>
      </c>
      <c r="E722" t="s">
        <v>346</v>
      </c>
      <c r="F722" t="s">
        <v>1174</v>
      </c>
      <c r="G722" t="s">
        <v>84</v>
      </c>
      <c r="H722" s="682">
        <v>119774.40089999999</v>
      </c>
      <c r="I722" s="682">
        <v>209605.2016</v>
      </c>
      <c r="J722" s="682">
        <v>155335.56090000001</v>
      </c>
      <c r="K722" s="682">
        <v>271837.23149999999</v>
      </c>
      <c r="L722" s="682">
        <v>185508.01930000001</v>
      </c>
      <c r="M722" s="682">
        <v>324639.03379999998</v>
      </c>
      <c r="N722" s="682">
        <v>221046.25459999999</v>
      </c>
      <c r="O722" s="682">
        <v>386830.94549999997</v>
      </c>
      <c r="P722" s="682">
        <v>260690.53810000001</v>
      </c>
      <c r="Q722" s="682">
        <v>456208.44140000001</v>
      </c>
      <c r="R722" s="682">
        <v>285935.04190000001</v>
      </c>
      <c r="S722" s="682">
        <v>500386.32329999999</v>
      </c>
      <c r="T722" s="682">
        <v>309647.90360000002</v>
      </c>
      <c r="U722" s="682">
        <v>541883.83149999997</v>
      </c>
    </row>
    <row r="723" spans="1:21">
      <c r="A723" t="s">
        <v>1177</v>
      </c>
      <c r="B723">
        <v>5</v>
      </c>
      <c r="C723" t="s">
        <v>342</v>
      </c>
      <c r="D723" t="s">
        <v>343</v>
      </c>
      <c r="E723" t="s">
        <v>346</v>
      </c>
      <c r="F723" t="s">
        <v>1175</v>
      </c>
      <c r="G723" t="s">
        <v>103</v>
      </c>
      <c r="H723" s="682">
        <v>101250.4163</v>
      </c>
      <c r="I723" s="682">
        <v>177188.2285</v>
      </c>
      <c r="J723" s="682">
        <v>134372.65270000001</v>
      </c>
      <c r="K723" s="682">
        <v>235152.1421</v>
      </c>
      <c r="L723" s="682">
        <v>164950.98060000001</v>
      </c>
      <c r="M723" s="682">
        <v>288664.21590000001</v>
      </c>
      <c r="N723" s="682">
        <v>206427.6925</v>
      </c>
      <c r="O723" s="682">
        <v>361248.46179999999</v>
      </c>
      <c r="P723" s="682">
        <v>249057.69289999999</v>
      </c>
      <c r="Q723" s="682">
        <v>435850.96250000002</v>
      </c>
      <c r="R723" s="682">
        <v>274814.20020000002</v>
      </c>
      <c r="S723" s="682">
        <v>480924.8504</v>
      </c>
      <c r="T723" s="682">
        <v>298863.80479999998</v>
      </c>
      <c r="U723" s="682">
        <v>523011.65830000001</v>
      </c>
    </row>
    <row r="724" spans="1:21">
      <c r="A724" t="s">
        <v>1177</v>
      </c>
      <c r="B724">
        <v>5</v>
      </c>
      <c r="C724" t="s">
        <v>342</v>
      </c>
      <c r="D724" t="s">
        <v>343</v>
      </c>
      <c r="E724" t="s">
        <v>346</v>
      </c>
      <c r="F724" t="s">
        <v>1176</v>
      </c>
      <c r="G724" t="s">
        <v>104</v>
      </c>
      <c r="H724" s="682">
        <v>93959.644</v>
      </c>
      <c r="I724" s="682">
        <v>164429.37700000001</v>
      </c>
      <c r="J724" s="682">
        <v>129868.6326</v>
      </c>
      <c r="K724" s="682">
        <v>227270.10699999999</v>
      </c>
      <c r="L724" s="682">
        <v>164824.7427</v>
      </c>
      <c r="M724" s="682">
        <v>288443.29969999997</v>
      </c>
      <c r="N724" s="682">
        <v>215459.51749999999</v>
      </c>
      <c r="O724" s="682">
        <v>377054.1556</v>
      </c>
      <c r="P724" s="682">
        <v>268430.63689999998</v>
      </c>
      <c r="Q724" s="682">
        <v>469753.61459999997</v>
      </c>
      <c r="R724" s="682">
        <v>302187.6189</v>
      </c>
      <c r="S724" s="682">
        <v>528828.33310000005</v>
      </c>
      <c r="T724" s="682">
        <v>335466.06709999999</v>
      </c>
      <c r="U724" s="682">
        <v>587065.61730000004</v>
      </c>
    </row>
    <row r="725" spans="1:21">
      <c r="A725" t="s">
        <v>1177</v>
      </c>
      <c r="B725">
        <v>5</v>
      </c>
      <c r="C725" t="s">
        <v>342</v>
      </c>
      <c r="D725" t="s">
        <v>343</v>
      </c>
      <c r="E725" t="s">
        <v>346</v>
      </c>
      <c r="F725" t="s">
        <v>1177</v>
      </c>
      <c r="G725" t="s">
        <v>101</v>
      </c>
      <c r="H725" s="682">
        <v>103285.36320000001</v>
      </c>
      <c r="I725" s="682">
        <v>165256.58360000001</v>
      </c>
      <c r="J725" s="682">
        <v>144599.5085</v>
      </c>
      <c r="K725" s="682">
        <v>231359.21710000001</v>
      </c>
      <c r="L725" s="682">
        <v>185913.6538</v>
      </c>
      <c r="M725" s="682">
        <v>297461.8505</v>
      </c>
      <c r="N725" s="682">
        <v>247884.87169999999</v>
      </c>
      <c r="O725" s="682">
        <v>396615.80060000002</v>
      </c>
      <c r="P725" s="682">
        <v>309856.08970000001</v>
      </c>
      <c r="Q725" s="682">
        <v>495769.75089999998</v>
      </c>
      <c r="R725" s="682">
        <v>351170.23499999999</v>
      </c>
      <c r="S725" s="682">
        <v>561872.38430000003</v>
      </c>
      <c r="T725" s="682">
        <v>392484.38020000001</v>
      </c>
      <c r="U725" s="682">
        <v>627975.01769999997</v>
      </c>
    </row>
    <row r="726" spans="1:21">
      <c r="A726" t="s">
        <v>1177</v>
      </c>
      <c r="B726">
        <v>5</v>
      </c>
      <c r="C726" t="s">
        <v>342</v>
      </c>
      <c r="D726" t="s">
        <v>343</v>
      </c>
      <c r="E726" t="s">
        <v>347</v>
      </c>
      <c r="F726" t="s">
        <v>1174</v>
      </c>
      <c r="G726" t="s">
        <v>84</v>
      </c>
      <c r="H726" s="682">
        <v>116048.90150000001</v>
      </c>
      <c r="I726" s="682">
        <v>203085.57769999999</v>
      </c>
      <c r="J726" s="682">
        <v>150502.3296</v>
      </c>
      <c r="K726" s="682">
        <v>263379.07689999999</v>
      </c>
      <c r="L726" s="682">
        <v>179734.55900000001</v>
      </c>
      <c r="M726" s="682">
        <v>314535.47810000001</v>
      </c>
      <c r="N726" s="682">
        <v>214164.78279999999</v>
      </c>
      <c r="O726" s="682">
        <v>374788.37</v>
      </c>
      <c r="P726" s="682">
        <v>252573.48790000001</v>
      </c>
      <c r="Q726" s="682">
        <v>442003.60379999998</v>
      </c>
      <c r="R726" s="682">
        <v>277031.36700000003</v>
      </c>
      <c r="S726" s="682">
        <v>484804.8922</v>
      </c>
      <c r="T726" s="682">
        <v>300004.77990000002</v>
      </c>
      <c r="U726" s="682">
        <v>525008.36490000004</v>
      </c>
    </row>
    <row r="727" spans="1:21">
      <c r="A727" t="s">
        <v>1177</v>
      </c>
      <c r="B727">
        <v>5</v>
      </c>
      <c r="C727" t="s">
        <v>342</v>
      </c>
      <c r="D727" t="s">
        <v>343</v>
      </c>
      <c r="E727" t="s">
        <v>347</v>
      </c>
      <c r="F727" t="s">
        <v>1175</v>
      </c>
      <c r="G727" t="s">
        <v>103</v>
      </c>
      <c r="H727" s="682">
        <v>98109.886700000003</v>
      </c>
      <c r="I727" s="682">
        <v>171692.30170000001</v>
      </c>
      <c r="J727" s="682">
        <v>130201.4074</v>
      </c>
      <c r="K727" s="682">
        <v>227852.46290000001</v>
      </c>
      <c r="L727" s="682">
        <v>159826.68919999999</v>
      </c>
      <c r="M727" s="682">
        <v>279696.70610000001</v>
      </c>
      <c r="N727" s="682">
        <v>200007.8591</v>
      </c>
      <c r="O727" s="682">
        <v>350013.75349999999</v>
      </c>
      <c r="P727" s="682">
        <v>241307.99549999999</v>
      </c>
      <c r="Q727" s="682">
        <v>422288.99209999997</v>
      </c>
      <c r="R727" s="682">
        <v>266261.7095</v>
      </c>
      <c r="S727" s="682">
        <v>465957.99160000001</v>
      </c>
      <c r="T727" s="682">
        <v>289561.23119999998</v>
      </c>
      <c r="U727" s="682">
        <v>506732.1545</v>
      </c>
    </row>
    <row r="728" spans="1:21">
      <c r="A728" t="s">
        <v>1177</v>
      </c>
      <c r="B728">
        <v>5</v>
      </c>
      <c r="C728" t="s">
        <v>342</v>
      </c>
      <c r="D728" t="s">
        <v>343</v>
      </c>
      <c r="E728" t="s">
        <v>347</v>
      </c>
      <c r="F728" t="s">
        <v>1176</v>
      </c>
      <c r="G728" t="s">
        <v>104</v>
      </c>
      <c r="H728" s="682">
        <v>91050.826199999996</v>
      </c>
      <c r="I728" s="682">
        <v>159338.94589999999</v>
      </c>
      <c r="J728" s="682">
        <v>125849.1783</v>
      </c>
      <c r="K728" s="682">
        <v>220236.06200000001</v>
      </c>
      <c r="L728" s="682">
        <v>159724.7427</v>
      </c>
      <c r="M728" s="682">
        <v>279518.29969999997</v>
      </c>
      <c r="N728" s="682">
        <v>208795.52179999999</v>
      </c>
      <c r="O728" s="682">
        <v>365392.16310000001</v>
      </c>
      <c r="P728" s="682">
        <v>260128.86619999999</v>
      </c>
      <c r="Q728" s="682">
        <v>455225.5159</v>
      </c>
      <c r="R728" s="682">
        <v>292843.16979999997</v>
      </c>
      <c r="S728" s="682">
        <v>512475.54710000003</v>
      </c>
      <c r="T728" s="682">
        <v>325094.05089999997</v>
      </c>
      <c r="U728" s="682">
        <v>568914.58909999998</v>
      </c>
    </row>
    <row r="729" spans="1:21">
      <c r="A729" t="s">
        <v>1177</v>
      </c>
      <c r="B729">
        <v>5</v>
      </c>
      <c r="C729" t="s">
        <v>342</v>
      </c>
      <c r="D729" t="s">
        <v>343</v>
      </c>
      <c r="E729" t="s">
        <v>347</v>
      </c>
      <c r="F729" t="s">
        <v>1177</v>
      </c>
      <c r="G729" t="s">
        <v>101</v>
      </c>
      <c r="H729" s="682">
        <v>100072.94130000001</v>
      </c>
      <c r="I729" s="682">
        <v>160116.70860000001</v>
      </c>
      <c r="J729" s="682">
        <v>140102.11790000001</v>
      </c>
      <c r="K729" s="682">
        <v>224163.39199999999</v>
      </c>
      <c r="L729" s="682">
        <v>180131.29440000001</v>
      </c>
      <c r="M729" s="682">
        <v>288210.07539999997</v>
      </c>
      <c r="N729" s="682">
        <v>240175.05929999999</v>
      </c>
      <c r="O729" s="682">
        <v>384280.1005</v>
      </c>
      <c r="P729" s="682">
        <v>300218.82410000003</v>
      </c>
      <c r="Q729" s="682">
        <v>480350.12569999998</v>
      </c>
      <c r="R729" s="682">
        <v>340248.00069999998</v>
      </c>
      <c r="S729" s="682">
        <v>544396.80909999995</v>
      </c>
      <c r="T729" s="682">
        <v>380277.17719999998</v>
      </c>
      <c r="U729" s="682">
        <v>608443.49250000005</v>
      </c>
    </row>
    <row r="730" spans="1:21">
      <c r="A730" t="s">
        <v>1177</v>
      </c>
      <c r="B730">
        <v>5</v>
      </c>
      <c r="C730" t="s">
        <v>342</v>
      </c>
      <c r="D730" t="s">
        <v>343</v>
      </c>
      <c r="E730" t="s">
        <v>348</v>
      </c>
      <c r="F730" t="s">
        <v>1174</v>
      </c>
      <c r="G730" t="s">
        <v>84</v>
      </c>
      <c r="H730" s="682">
        <v>120332.8222</v>
      </c>
      <c r="I730" s="682">
        <v>210582.43900000001</v>
      </c>
      <c r="J730" s="682">
        <v>156007.71859999999</v>
      </c>
      <c r="K730" s="682">
        <v>273013.50750000001</v>
      </c>
      <c r="L730" s="682">
        <v>186265.29990000001</v>
      </c>
      <c r="M730" s="682">
        <v>325964.27490000002</v>
      </c>
      <c r="N730" s="682">
        <v>221885.40169999999</v>
      </c>
      <c r="O730" s="682">
        <v>388299.45309999998</v>
      </c>
      <c r="P730" s="682">
        <v>261635.45610000001</v>
      </c>
      <c r="Q730" s="682">
        <v>457862.04810000001</v>
      </c>
      <c r="R730" s="682">
        <v>286952.46759999997</v>
      </c>
      <c r="S730" s="682">
        <v>502166.81819999998</v>
      </c>
      <c r="T730" s="682">
        <v>310715.82380000001</v>
      </c>
      <c r="U730" s="682">
        <v>543752.69169999997</v>
      </c>
    </row>
    <row r="731" spans="1:21">
      <c r="A731" t="s">
        <v>1177</v>
      </c>
      <c r="B731">
        <v>5</v>
      </c>
      <c r="C731" t="s">
        <v>342</v>
      </c>
      <c r="D731" t="s">
        <v>343</v>
      </c>
      <c r="E731" t="s">
        <v>348</v>
      </c>
      <c r="F731" t="s">
        <v>1175</v>
      </c>
      <c r="G731" t="s">
        <v>103</v>
      </c>
      <c r="H731" s="682">
        <v>102003.9025</v>
      </c>
      <c r="I731" s="682">
        <v>178506.82949999999</v>
      </c>
      <c r="J731" s="682">
        <v>135265.4724</v>
      </c>
      <c r="K731" s="682">
        <v>236714.57670000001</v>
      </c>
      <c r="L731" s="682">
        <v>165924.65090000001</v>
      </c>
      <c r="M731" s="682">
        <v>290368.13900000002</v>
      </c>
      <c r="N731" s="682">
        <v>207420.71909999999</v>
      </c>
      <c r="O731" s="682">
        <v>362986.25839999999</v>
      </c>
      <c r="P731" s="682">
        <v>250125.0618</v>
      </c>
      <c r="Q731" s="682">
        <v>437718.85820000002</v>
      </c>
      <c r="R731" s="682">
        <v>275948.68729999999</v>
      </c>
      <c r="S731" s="682">
        <v>482910.20280000003</v>
      </c>
      <c r="T731" s="682">
        <v>300045.24160000001</v>
      </c>
      <c r="U731" s="682">
        <v>525079.17279999994</v>
      </c>
    </row>
    <row r="732" spans="1:21">
      <c r="A732" t="s">
        <v>1177</v>
      </c>
      <c r="B732">
        <v>5</v>
      </c>
      <c r="C732" t="s">
        <v>342</v>
      </c>
      <c r="D732" t="s">
        <v>343</v>
      </c>
      <c r="E732" t="s">
        <v>348</v>
      </c>
      <c r="F732" t="s">
        <v>1176</v>
      </c>
      <c r="G732" t="s">
        <v>104</v>
      </c>
      <c r="H732" s="682">
        <v>94837.146900000007</v>
      </c>
      <c r="I732" s="682">
        <v>165965.00700000001</v>
      </c>
      <c r="J732" s="682">
        <v>131114.76680000001</v>
      </c>
      <c r="K732" s="682">
        <v>229450.842</v>
      </c>
      <c r="L732" s="682">
        <v>166449.5385</v>
      </c>
      <c r="M732" s="682">
        <v>291286.6924</v>
      </c>
      <c r="N732" s="682">
        <v>217671.24669999999</v>
      </c>
      <c r="O732" s="682">
        <v>380924.68170000002</v>
      </c>
      <c r="P732" s="682">
        <v>271204.70640000002</v>
      </c>
      <c r="Q732" s="682">
        <v>474608.23619999998</v>
      </c>
      <c r="R732" s="682">
        <v>305352.97249999997</v>
      </c>
      <c r="S732" s="682">
        <v>534367.70180000004</v>
      </c>
      <c r="T732" s="682">
        <v>339027.74180000002</v>
      </c>
      <c r="U732" s="682">
        <v>593298.54810000001</v>
      </c>
    </row>
    <row r="733" spans="1:21">
      <c r="A733" t="s">
        <v>1177</v>
      </c>
      <c r="B733">
        <v>5</v>
      </c>
      <c r="C733" t="s">
        <v>342</v>
      </c>
      <c r="D733" t="s">
        <v>343</v>
      </c>
      <c r="E733" t="s">
        <v>348</v>
      </c>
      <c r="F733" t="s">
        <v>1177</v>
      </c>
      <c r="G733" t="s">
        <v>101</v>
      </c>
      <c r="H733" s="682">
        <v>103773.2273</v>
      </c>
      <c r="I733" s="682">
        <v>166037.16620000001</v>
      </c>
      <c r="J733" s="682">
        <v>145282.51819999999</v>
      </c>
      <c r="K733" s="682">
        <v>232452.03260000001</v>
      </c>
      <c r="L733" s="682">
        <v>186791.80910000001</v>
      </c>
      <c r="M733" s="682">
        <v>298866.89899999998</v>
      </c>
      <c r="N733" s="682">
        <v>249055.74540000001</v>
      </c>
      <c r="O733" s="682">
        <v>398489.1986</v>
      </c>
      <c r="P733" s="682">
        <v>311319.68180000002</v>
      </c>
      <c r="Q733" s="682">
        <v>498111.49839999998</v>
      </c>
      <c r="R733" s="682">
        <v>352828.97279999999</v>
      </c>
      <c r="S733" s="682">
        <v>564526.36470000003</v>
      </c>
      <c r="T733" s="682">
        <v>394338.26360000001</v>
      </c>
      <c r="U733" s="682">
        <v>630941.23120000004</v>
      </c>
    </row>
    <row r="734" spans="1:21">
      <c r="A734" t="s">
        <v>1177</v>
      </c>
      <c r="B734">
        <v>5</v>
      </c>
      <c r="C734" t="s">
        <v>342</v>
      </c>
      <c r="D734" t="s">
        <v>343</v>
      </c>
      <c r="E734" t="s">
        <v>349</v>
      </c>
      <c r="F734" t="s">
        <v>1174</v>
      </c>
      <c r="G734" t="s">
        <v>84</v>
      </c>
      <c r="H734" s="682">
        <v>118490.9059</v>
      </c>
      <c r="I734" s="682">
        <v>207359.08540000001</v>
      </c>
      <c r="J734" s="682">
        <v>153635.56529999999</v>
      </c>
      <c r="K734" s="682">
        <v>268862.23920000001</v>
      </c>
      <c r="L734" s="682">
        <v>183446.89309999999</v>
      </c>
      <c r="M734" s="682">
        <v>321032.06280000001</v>
      </c>
      <c r="N734" s="682">
        <v>218547.25690000001</v>
      </c>
      <c r="O734" s="682">
        <v>382457.69959999999</v>
      </c>
      <c r="P734" s="682">
        <v>257712.9088</v>
      </c>
      <c r="Q734" s="682">
        <v>450997.59039999999</v>
      </c>
      <c r="R734" s="682">
        <v>282656.14039999997</v>
      </c>
      <c r="S734" s="682">
        <v>494648.24560000002</v>
      </c>
      <c r="T734" s="682">
        <v>306074.02149999997</v>
      </c>
      <c r="U734" s="682">
        <v>535629.53760000004</v>
      </c>
    </row>
    <row r="735" spans="1:21">
      <c r="A735" t="s">
        <v>1177</v>
      </c>
      <c r="B735">
        <v>5</v>
      </c>
      <c r="C735" t="s">
        <v>342</v>
      </c>
      <c r="D735" t="s">
        <v>343</v>
      </c>
      <c r="E735" t="s">
        <v>349</v>
      </c>
      <c r="F735" t="s">
        <v>1175</v>
      </c>
      <c r="G735" t="s">
        <v>103</v>
      </c>
      <c r="H735" s="682">
        <v>100356.95110000001</v>
      </c>
      <c r="I735" s="682">
        <v>175624.66450000001</v>
      </c>
      <c r="J735" s="682">
        <v>133113.9811</v>
      </c>
      <c r="K735" s="682">
        <v>232949.46679999999</v>
      </c>
      <c r="L735" s="682">
        <v>163322.63370000001</v>
      </c>
      <c r="M735" s="682">
        <v>285814.60889999999</v>
      </c>
      <c r="N735" s="682">
        <v>204236.45370000001</v>
      </c>
      <c r="O735" s="682">
        <v>357413.79399999999</v>
      </c>
      <c r="P735" s="682">
        <v>246324.96549999999</v>
      </c>
      <c r="Q735" s="682">
        <v>431068.68959999998</v>
      </c>
      <c r="R735" s="682">
        <v>271769.4215</v>
      </c>
      <c r="S735" s="682">
        <v>475596.48759999999</v>
      </c>
      <c r="T735" s="682">
        <v>295516.95600000001</v>
      </c>
      <c r="U735" s="682">
        <v>517154.67290000001</v>
      </c>
    </row>
    <row r="736" spans="1:21">
      <c r="A736" t="s">
        <v>1177</v>
      </c>
      <c r="B736">
        <v>5</v>
      </c>
      <c r="C736" t="s">
        <v>342</v>
      </c>
      <c r="D736" t="s">
        <v>343</v>
      </c>
      <c r="E736" t="s">
        <v>349</v>
      </c>
      <c r="F736" t="s">
        <v>1176</v>
      </c>
      <c r="G736" t="s">
        <v>104</v>
      </c>
      <c r="H736" s="682">
        <v>93251.839600000007</v>
      </c>
      <c r="I736" s="682">
        <v>163190.7194</v>
      </c>
      <c r="J736" s="682">
        <v>128912.9669</v>
      </c>
      <c r="K736" s="682">
        <v>225597.69209999999</v>
      </c>
      <c r="L736" s="682">
        <v>163641.27609999999</v>
      </c>
      <c r="M736" s="682">
        <v>286372.23320000002</v>
      </c>
      <c r="N736" s="682">
        <v>213972.23180000001</v>
      </c>
      <c r="O736" s="682">
        <v>374451.40549999999</v>
      </c>
      <c r="P736" s="682">
        <v>266590.3456</v>
      </c>
      <c r="Q736" s="682">
        <v>466533.10489999998</v>
      </c>
      <c r="R736" s="682">
        <v>300144.77169999998</v>
      </c>
      <c r="S736" s="682">
        <v>525253.3504</v>
      </c>
      <c r="T736" s="682">
        <v>333230.73810000002</v>
      </c>
      <c r="U736" s="682">
        <v>583153.79169999994</v>
      </c>
    </row>
    <row r="737" spans="1:21">
      <c r="A737" t="s">
        <v>1177</v>
      </c>
      <c r="B737">
        <v>5</v>
      </c>
      <c r="C737" t="s">
        <v>342</v>
      </c>
      <c r="D737" t="s">
        <v>343</v>
      </c>
      <c r="E737" t="s">
        <v>349</v>
      </c>
      <c r="F737" t="s">
        <v>1177</v>
      </c>
      <c r="G737" t="s">
        <v>101</v>
      </c>
      <c r="H737" s="682">
        <v>102182.8642</v>
      </c>
      <c r="I737" s="682">
        <v>163492.58530000001</v>
      </c>
      <c r="J737" s="682">
        <v>143056.01</v>
      </c>
      <c r="K737" s="682">
        <v>228889.61929999999</v>
      </c>
      <c r="L737" s="682">
        <v>183929.1557</v>
      </c>
      <c r="M737" s="682">
        <v>294286.65340000001</v>
      </c>
      <c r="N737" s="682">
        <v>245238.87419999999</v>
      </c>
      <c r="O737" s="682">
        <v>392382.2046</v>
      </c>
      <c r="P737" s="682">
        <v>306548.59279999998</v>
      </c>
      <c r="Q737" s="682">
        <v>490477.75579999998</v>
      </c>
      <c r="R737" s="682">
        <v>347421.73849999998</v>
      </c>
      <c r="S737" s="682">
        <v>555874.78969999996</v>
      </c>
      <c r="T737" s="682">
        <v>388294.88410000002</v>
      </c>
      <c r="U737" s="682">
        <v>621271.82389999996</v>
      </c>
    </row>
    <row r="738" spans="1:21">
      <c r="A738" t="s">
        <v>1177</v>
      </c>
      <c r="B738">
        <v>5</v>
      </c>
      <c r="C738" t="s">
        <v>342</v>
      </c>
      <c r="D738" t="s">
        <v>343</v>
      </c>
      <c r="E738" t="s">
        <v>350</v>
      </c>
      <c r="F738" t="s">
        <v>1174</v>
      </c>
      <c r="G738" t="s">
        <v>84</v>
      </c>
      <c r="H738" s="682">
        <v>114165.3183</v>
      </c>
      <c r="I738" s="682">
        <v>199789.30710000001</v>
      </c>
      <c r="J738" s="682">
        <v>148041.2512</v>
      </c>
      <c r="K738" s="682">
        <v>259072.18960000001</v>
      </c>
      <c r="L738" s="682">
        <v>176779.50459999999</v>
      </c>
      <c r="M738" s="682">
        <v>309364.13309999998</v>
      </c>
      <c r="N738" s="682">
        <v>210621.4547</v>
      </c>
      <c r="O738" s="682">
        <v>368587.54570000002</v>
      </c>
      <c r="P738" s="682">
        <v>248378.9835</v>
      </c>
      <c r="Q738" s="682">
        <v>434663.22110000002</v>
      </c>
      <c r="R738" s="682">
        <v>272424.01740000001</v>
      </c>
      <c r="S738" s="682">
        <v>476742.0306</v>
      </c>
      <c r="T738" s="682">
        <v>295003.45640000002</v>
      </c>
      <c r="U738" s="682">
        <v>516256.04869999998</v>
      </c>
    </row>
    <row r="739" spans="1:21">
      <c r="A739" t="s">
        <v>1177</v>
      </c>
      <c r="B739">
        <v>5</v>
      </c>
      <c r="C739" t="s">
        <v>342</v>
      </c>
      <c r="D739" t="s">
        <v>343</v>
      </c>
      <c r="E739" t="s">
        <v>350</v>
      </c>
      <c r="F739" t="s">
        <v>1175</v>
      </c>
      <c r="G739" t="s">
        <v>103</v>
      </c>
      <c r="H739" s="682">
        <v>96616.309399999998</v>
      </c>
      <c r="I739" s="682">
        <v>169078.54149999999</v>
      </c>
      <c r="J739" s="682">
        <v>128181.65429999999</v>
      </c>
      <c r="K739" s="682">
        <v>224317.89490000001</v>
      </c>
      <c r="L739" s="682">
        <v>157304.41560000001</v>
      </c>
      <c r="M739" s="682">
        <v>275282.72720000002</v>
      </c>
      <c r="N739" s="682">
        <v>196772.29079999999</v>
      </c>
      <c r="O739" s="682">
        <v>344351.50890000002</v>
      </c>
      <c r="P739" s="682">
        <v>237358.39360000001</v>
      </c>
      <c r="Q739" s="682">
        <v>415377.1887</v>
      </c>
      <c r="R739" s="682">
        <v>261888.4834</v>
      </c>
      <c r="S739" s="682">
        <v>458304.84600000002</v>
      </c>
      <c r="T739" s="682">
        <v>284786.94179999997</v>
      </c>
      <c r="U739" s="682">
        <v>498377.14809999999</v>
      </c>
    </row>
    <row r="740" spans="1:21">
      <c r="A740" t="s">
        <v>1177</v>
      </c>
      <c r="B740">
        <v>5</v>
      </c>
      <c r="C740" t="s">
        <v>342</v>
      </c>
      <c r="D740" t="s">
        <v>343</v>
      </c>
      <c r="E740" t="s">
        <v>350</v>
      </c>
      <c r="F740" t="s">
        <v>1176</v>
      </c>
      <c r="G740" t="s">
        <v>104</v>
      </c>
      <c r="H740" s="682">
        <v>89727.317299999995</v>
      </c>
      <c r="I740" s="682">
        <v>157022.8052</v>
      </c>
      <c r="J740" s="682">
        <v>124031.52619999999</v>
      </c>
      <c r="K740" s="682">
        <v>217055.17079999999</v>
      </c>
      <c r="L740" s="682">
        <v>157433.00810000001</v>
      </c>
      <c r="M740" s="682">
        <v>275507.76419999998</v>
      </c>
      <c r="N740" s="682">
        <v>205830.54550000001</v>
      </c>
      <c r="O740" s="682">
        <v>360203.4547</v>
      </c>
      <c r="P740" s="682">
        <v>256441.46179999999</v>
      </c>
      <c r="Q740" s="682">
        <v>448772.55829999998</v>
      </c>
      <c r="R740" s="682">
        <v>288706.9278</v>
      </c>
      <c r="S740" s="682">
        <v>505237.1237</v>
      </c>
      <c r="T740" s="682">
        <v>320519.04570000002</v>
      </c>
      <c r="U740" s="682">
        <v>560908.32999999996</v>
      </c>
    </row>
    <row r="741" spans="1:21">
      <c r="A741" t="s">
        <v>1177</v>
      </c>
      <c r="B741">
        <v>5</v>
      </c>
      <c r="C741" t="s">
        <v>342</v>
      </c>
      <c r="D741" t="s">
        <v>343</v>
      </c>
      <c r="E741" t="s">
        <v>350</v>
      </c>
      <c r="F741" t="s">
        <v>1177</v>
      </c>
      <c r="G741" t="s">
        <v>101</v>
      </c>
      <c r="H741" s="682">
        <v>98450.882299999997</v>
      </c>
      <c r="I741" s="682">
        <v>157521.41409999999</v>
      </c>
      <c r="J741" s="682">
        <v>137831.2352</v>
      </c>
      <c r="K741" s="682">
        <v>220529.9797</v>
      </c>
      <c r="L741" s="682">
        <v>177211.5882</v>
      </c>
      <c r="M741" s="682">
        <v>283538.5453</v>
      </c>
      <c r="N741" s="682">
        <v>236282.1176</v>
      </c>
      <c r="O741" s="682">
        <v>378051.39380000002</v>
      </c>
      <c r="P741" s="682">
        <v>295352.6471</v>
      </c>
      <c r="Q741" s="682">
        <v>472564.24229999998</v>
      </c>
      <c r="R741" s="682">
        <v>334733</v>
      </c>
      <c r="S741" s="682">
        <v>535572.80790000001</v>
      </c>
      <c r="T741" s="682">
        <v>374113.3529</v>
      </c>
      <c r="U741" s="682">
        <v>598581.37360000005</v>
      </c>
    </row>
    <row r="742" spans="1:21">
      <c r="A742" t="s">
        <v>1177</v>
      </c>
      <c r="B742">
        <v>5</v>
      </c>
      <c r="C742" t="s">
        <v>342</v>
      </c>
      <c r="D742" t="s">
        <v>343</v>
      </c>
      <c r="E742" t="s">
        <v>351</v>
      </c>
      <c r="F742" t="s">
        <v>1174</v>
      </c>
      <c r="G742" t="s">
        <v>84</v>
      </c>
      <c r="H742" s="682">
        <v>118574.22840000001</v>
      </c>
      <c r="I742" s="682">
        <v>207504.89980000001</v>
      </c>
      <c r="J742" s="682">
        <v>153813.4008</v>
      </c>
      <c r="K742" s="682">
        <v>269173.45130000002</v>
      </c>
      <c r="L742" s="682">
        <v>183720.17019999999</v>
      </c>
      <c r="M742" s="682">
        <v>321510.2978</v>
      </c>
      <c r="N742" s="682">
        <v>218957.6023</v>
      </c>
      <c r="O742" s="682">
        <v>383175.80410000001</v>
      </c>
      <c r="P742" s="682">
        <v>258256.79810000001</v>
      </c>
      <c r="Q742" s="682">
        <v>451949.39659999998</v>
      </c>
      <c r="R742" s="682">
        <v>283278.15749999997</v>
      </c>
      <c r="S742" s="682">
        <v>495736.77559999999</v>
      </c>
      <c r="T742" s="682">
        <v>306793.03389999998</v>
      </c>
      <c r="U742" s="682">
        <v>536887.80929999996</v>
      </c>
    </row>
    <row r="743" spans="1:21">
      <c r="A743" t="s">
        <v>1177</v>
      </c>
      <c r="B743">
        <v>5</v>
      </c>
      <c r="C743" t="s">
        <v>342</v>
      </c>
      <c r="D743" t="s">
        <v>343</v>
      </c>
      <c r="E743" t="s">
        <v>351</v>
      </c>
      <c r="F743" t="s">
        <v>1175</v>
      </c>
      <c r="G743" t="s">
        <v>103</v>
      </c>
      <c r="H743" s="682">
        <v>100050.19379999999</v>
      </c>
      <c r="I743" s="682">
        <v>175087.83919999999</v>
      </c>
      <c r="J743" s="682">
        <v>132850.49249999999</v>
      </c>
      <c r="K743" s="682">
        <v>232488.36199999999</v>
      </c>
      <c r="L743" s="682">
        <v>163163.13140000001</v>
      </c>
      <c r="M743" s="682">
        <v>285535.48</v>
      </c>
      <c r="N743" s="682">
        <v>204339.04019999999</v>
      </c>
      <c r="O743" s="682">
        <v>357593.32040000003</v>
      </c>
      <c r="P743" s="682">
        <v>246623.95300000001</v>
      </c>
      <c r="Q743" s="682">
        <v>431591.91769999999</v>
      </c>
      <c r="R743" s="682">
        <v>272157.31589999999</v>
      </c>
      <c r="S743" s="682">
        <v>476275.3027</v>
      </c>
      <c r="T743" s="682">
        <v>296008.935</v>
      </c>
      <c r="U743" s="682">
        <v>518015.6361</v>
      </c>
    </row>
    <row r="744" spans="1:21">
      <c r="A744" t="s">
        <v>1177</v>
      </c>
      <c r="B744">
        <v>5</v>
      </c>
      <c r="C744" t="s">
        <v>342</v>
      </c>
      <c r="D744" t="s">
        <v>343</v>
      </c>
      <c r="E744" t="s">
        <v>351</v>
      </c>
      <c r="F744" t="s">
        <v>1176</v>
      </c>
      <c r="G744" t="s">
        <v>104</v>
      </c>
      <c r="H744" s="682">
        <v>92728.2353</v>
      </c>
      <c r="I744" s="682">
        <v>162274.4117</v>
      </c>
      <c r="J744" s="682">
        <v>128144.66039999999</v>
      </c>
      <c r="K744" s="682">
        <v>224253.1557</v>
      </c>
      <c r="L744" s="682">
        <v>162608.20689999999</v>
      </c>
      <c r="M744" s="682">
        <v>284564.36219999997</v>
      </c>
      <c r="N744" s="682">
        <v>212504.1366</v>
      </c>
      <c r="O744" s="682">
        <v>371882.239</v>
      </c>
      <c r="P744" s="682">
        <v>264736.41070000001</v>
      </c>
      <c r="Q744" s="682">
        <v>463288.71879999997</v>
      </c>
      <c r="R744" s="682">
        <v>298000.82929999998</v>
      </c>
      <c r="S744" s="682">
        <v>521501.45120000001</v>
      </c>
      <c r="T744" s="682">
        <v>330786.71389999997</v>
      </c>
      <c r="U744" s="682">
        <v>578876.74930000002</v>
      </c>
    </row>
    <row r="745" spans="1:21">
      <c r="A745" t="s">
        <v>1177</v>
      </c>
      <c r="B745">
        <v>5</v>
      </c>
      <c r="C745" t="s">
        <v>342</v>
      </c>
      <c r="D745" t="s">
        <v>343</v>
      </c>
      <c r="E745" t="s">
        <v>351</v>
      </c>
      <c r="F745" t="s">
        <v>1177</v>
      </c>
      <c r="G745" t="s">
        <v>101</v>
      </c>
      <c r="H745" s="682">
        <v>102246.2466</v>
      </c>
      <c r="I745" s="682">
        <v>163593.99710000001</v>
      </c>
      <c r="J745" s="682">
        <v>143144.7452</v>
      </c>
      <c r="K745" s="682">
        <v>229031.59580000001</v>
      </c>
      <c r="L745" s="682">
        <v>184043.2438</v>
      </c>
      <c r="M745" s="682">
        <v>294469.19459999999</v>
      </c>
      <c r="N745" s="682">
        <v>245390.99179999999</v>
      </c>
      <c r="O745" s="682">
        <v>392625.59269999998</v>
      </c>
      <c r="P745" s="682">
        <v>306738.73979999998</v>
      </c>
      <c r="Q745" s="682">
        <v>490781.99099999998</v>
      </c>
      <c r="R745" s="682">
        <v>347637.23839999997</v>
      </c>
      <c r="S745" s="682">
        <v>556219.58970000001</v>
      </c>
      <c r="T745" s="682">
        <v>388535.73700000002</v>
      </c>
      <c r="U745" s="682">
        <v>621657.18850000005</v>
      </c>
    </row>
    <row r="746" spans="1:21">
      <c r="A746" t="s">
        <v>1177</v>
      </c>
      <c r="B746">
        <v>5</v>
      </c>
      <c r="C746" t="s">
        <v>342</v>
      </c>
      <c r="D746" t="s">
        <v>343</v>
      </c>
      <c r="E746" t="s">
        <v>352</v>
      </c>
      <c r="F746" t="s">
        <v>1174</v>
      </c>
      <c r="G746" t="s">
        <v>84</v>
      </c>
      <c r="H746" s="682">
        <v>114848.73269999999</v>
      </c>
      <c r="I746" s="682">
        <v>200985.28219999999</v>
      </c>
      <c r="J746" s="682">
        <v>148980.1741</v>
      </c>
      <c r="K746" s="682">
        <v>260715.30470000001</v>
      </c>
      <c r="L746" s="682">
        <v>177946.71520000001</v>
      </c>
      <c r="M746" s="682">
        <v>311406.75140000001</v>
      </c>
      <c r="N746" s="682">
        <v>212076.13680000001</v>
      </c>
      <c r="O746" s="682">
        <v>371133.23940000002</v>
      </c>
      <c r="P746" s="682">
        <v>250139.75520000001</v>
      </c>
      <c r="Q746" s="682">
        <v>437744.57160000002</v>
      </c>
      <c r="R746" s="682">
        <v>274374.49050000001</v>
      </c>
      <c r="S746" s="682">
        <v>480155.35840000003</v>
      </c>
      <c r="T746" s="682">
        <v>297149.91869999998</v>
      </c>
      <c r="U746" s="682">
        <v>520012.35769999999</v>
      </c>
    </row>
    <row r="747" spans="1:21">
      <c r="A747" t="s">
        <v>1177</v>
      </c>
      <c r="B747">
        <v>5</v>
      </c>
      <c r="C747" t="s">
        <v>342</v>
      </c>
      <c r="D747" t="s">
        <v>343</v>
      </c>
      <c r="E747" t="s">
        <v>352</v>
      </c>
      <c r="F747" t="s">
        <v>1175</v>
      </c>
      <c r="G747" t="s">
        <v>103</v>
      </c>
      <c r="H747" s="682">
        <v>96909.667799999996</v>
      </c>
      <c r="I747" s="682">
        <v>169591.91870000001</v>
      </c>
      <c r="J747" s="682">
        <v>128679.2519</v>
      </c>
      <c r="K747" s="682">
        <v>225188.69070000001</v>
      </c>
      <c r="L747" s="682">
        <v>158038.84539999999</v>
      </c>
      <c r="M747" s="682">
        <v>276567.97950000002</v>
      </c>
      <c r="N747" s="682">
        <v>197919.21309999999</v>
      </c>
      <c r="O747" s="682">
        <v>346358.62290000002</v>
      </c>
      <c r="P747" s="682">
        <v>238874.2628</v>
      </c>
      <c r="Q747" s="682">
        <v>418029.95990000002</v>
      </c>
      <c r="R747" s="682">
        <v>263604.83299999998</v>
      </c>
      <c r="S747" s="682">
        <v>461308.45779999997</v>
      </c>
      <c r="T747" s="682">
        <v>286706.36989999999</v>
      </c>
      <c r="U747" s="682">
        <v>501736.14730000001</v>
      </c>
    </row>
    <row r="748" spans="1:21">
      <c r="A748" t="s">
        <v>1177</v>
      </c>
      <c r="B748">
        <v>5</v>
      </c>
      <c r="C748" t="s">
        <v>342</v>
      </c>
      <c r="D748" t="s">
        <v>343</v>
      </c>
      <c r="E748" t="s">
        <v>352</v>
      </c>
      <c r="F748" t="s">
        <v>1176</v>
      </c>
      <c r="G748" t="s">
        <v>104</v>
      </c>
      <c r="H748" s="682">
        <v>89819.421100000007</v>
      </c>
      <c r="I748" s="682">
        <v>157183.9871</v>
      </c>
      <c r="J748" s="682">
        <v>124125.21120000001</v>
      </c>
      <c r="K748" s="682">
        <v>217219.11970000001</v>
      </c>
      <c r="L748" s="682">
        <v>157508.21350000001</v>
      </c>
      <c r="M748" s="682">
        <v>275639.3738</v>
      </c>
      <c r="N748" s="682">
        <v>205840.14970000001</v>
      </c>
      <c r="O748" s="682">
        <v>360220.26189999998</v>
      </c>
      <c r="P748" s="682">
        <v>256434.65109999999</v>
      </c>
      <c r="Q748" s="682">
        <v>448760.63939999999</v>
      </c>
      <c r="R748" s="682">
        <v>288656.39260000002</v>
      </c>
      <c r="S748" s="682">
        <v>505148.68709999998</v>
      </c>
      <c r="T748" s="682">
        <v>320414.71169999999</v>
      </c>
      <c r="U748" s="682">
        <v>560725.74549999996</v>
      </c>
    </row>
    <row r="749" spans="1:21">
      <c r="A749" t="s">
        <v>1177</v>
      </c>
      <c r="B749">
        <v>5</v>
      </c>
      <c r="C749" t="s">
        <v>342</v>
      </c>
      <c r="D749" t="s">
        <v>343</v>
      </c>
      <c r="E749" t="s">
        <v>352</v>
      </c>
      <c r="F749" t="s">
        <v>1177</v>
      </c>
      <c r="G749" t="s">
        <v>101</v>
      </c>
      <c r="H749" s="682">
        <v>99033.827799999999</v>
      </c>
      <c r="I749" s="682">
        <v>158454.1269</v>
      </c>
      <c r="J749" s="682">
        <v>138647.35889999999</v>
      </c>
      <c r="K749" s="682">
        <v>221835.77770000001</v>
      </c>
      <c r="L749" s="682">
        <v>178260.89009999999</v>
      </c>
      <c r="M749" s="682">
        <v>285217.42839999998</v>
      </c>
      <c r="N749" s="682">
        <v>237681.1868</v>
      </c>
      <c r="O749" s="682">
        <v>380289.9045</v>
      </c>
      <c r="P749" s="682">
        <v>297101.48340000003</v>
      </c>
      <c r="Q749" s="682">
        <v>475362.38069999998</v>
      </c>
      <c r="R749" s="682">
        <v>336715.0147</v>
      </c>
      <c r="S749" s="682">
        <v>538744.03139999998</v>
      </c>
      <c r="T749" s="682">
        <v>376328.54570000002</v>
      </c>
      <c r="U749" s="682">
        <v>602125.68220000004</v>
      </c>
    </row>
    <row r="750" spans="1:21">
      <c r="A750" t="s">
        <v>1177</v>
      </c>
      <c r="B750">
        <v>5</v>
      </c>
      <c r="C750" t="s">
        <v>342</v>
      </c>
      <c r="D750" t="s">
        <v>343</v>
      </c>
      <c r="E750" t="s">
        <v>242</v>
      </c>
      <c r="F750" t="s">
        <v>1174</v>
      </c>
      <c r="G750" t="s">
        <v>84</v>
      </c>
      <c r="H750" s="682">
        <v>116048.90150000001</v>
      </c>
      <c r="I750" s="682">
        <v>203085.57769999999</v>
      </c>
      <c r="J750" s="682">
        <v>150502.3296</v>
      </c>
      <c r="K750" s="682">
        <v>263379.07689999999</v>
      </c>
      <c r="L750" s="682">
        <v>179734.55900000001</v>
      </c>
      <c r="M750" s="682">
        <v>314535.47810000001</v>
      </c>
      <c r="N750" s="682">
        <v>214164.78279999999</v>
      </c>
      <c r="O750" s="682">
        <v>374788.37</v>
      </c>
      <c r="P750" s="682">
        <v>252573.48790000001</v>
      </c>
      <c r="Q750" s="682">
        <v>442003.60379999998</v>
      </c>
      <c r="R750" s="682">
        <v>277031.36700000003</v>
      </c>
      <c r="S750" s="682">
        <v>484804.8922</v>
      </c>
      <c r="T750" s="682">
        <v>300004.77990000002</v>
      </c>
      <c r="U750" s="682">
        <v>525008.36490000004</v>
      </c>
    </row>
    <row r="751" spans="1:21">
      <c r="A751" t="s">
        <v>1177</v>
      </c>
      <c r="B751">
        <v>5</v>
      </c>
      <c r="C751" t="s">
        <v>342</v>
      </c>
      <c r="D751" t="s">
        <v>343</v>
      </c>
      <c r="E751" t="s">
        <v>242</v>
      </c>
      <c r="F751" t="s">
        <v>1175</v>
      </c>
      <c r="G751" t="s">
        <v>103</v>
      </c>
      <c r="H751" s="682">
        <v>98109.886700000003</v>
      </c>
      <c r="I751" s="682">
        <v>171692.30170000001</v>
      </c>
      <c r="J751" s="682">
        <v>130201.4074</v>
      </c>
      <c r="K751" s="682">
        <v>227852.46290000001</v>
      </c>
      <c r="L751" s="682">
        <v>159826.68919999999</v>
      </c>
      <c r="M751" s="682">
        <v>279696.70610000001</v>
      </c>
      <c r="N751" s="682">
        <v>200007.8591</v>
      </c>
      <c r="O751" s="682">
        <v>350013.75349999999</v>
      </c>
      <c r="P751" s="682">
        <v>241307.99549999999</v>
      </c>
      <c r="Q751" s="682">
        <v>422288.99209999997</v>
      </c>
      <c r="R751" s="682">
        <v>266261.7095</v>
      </c>
      <c r="S751" s="682">
        <v>465957.99160000001</v>
      </c>
      <c r="T751" s="682">
        <v>289561.23119999998</v>
      </c>
      <c r="U751" s="682">
        <v>506732.1545</v>
      </c>
    </row>
    <row r="752" spans="1:21">
      <c r="A752" t="s">
        <v>1177</v>
      </c>
      <c r="B752">
        <v>5</v>
      </c>
      <c r="C752" t="s">
        <v>342</v>
      </c>
      <c r="D752" t="s">
        <v>343</v>
      </c>
      <c r="E752" t="s">
        <v>242</v>
      </c>
      <c r="F752" t="s">
        <v>1176</v>
      </c>
      <c r="G752" t="s">
        <v>104</v>
      </c>
      <c r="H752" s="682">
        <v>91050.826199999996</v>
      </c>
      <c r="I752" s="682">
        <v>159338.94589999999</v>
      </c>
      <c r="J752" s="682">
        <v>125849.1783</v>
      </c>
      <c r="K752" s="682">
        <v>220236.06200000001</v>
      </c>
      <c r="L752" s="682">
        <v>159724.7427</v>
      </c>
      <c r="M752" s="682">
        <v>279518.29969999997</v>
      </c>
      <c r="N752" s="682">
        <v>208795.52179999999</v>
      </c>
      <c r="O752" s="682">
        <v>365392.16310000001</v>
      </c>
      <c r="P752" s="682">
        <v>260128.86619999999</v>
      </c>
      <c r="Q752" s="682">
        <v>455225.5159</v>
      </c>
      <c r="R752" s="682">
        <v>292843.16979999997</v>
      </c>
      <c r="S752" s="682">
        <v>512475.54710000003</v>
      </c>
      <c r="T752" s="682">
        <v>325094.05089999997</v>
      </c>
      <c r="U752" s="682">
        <v>568914.58909999998</v>
      </c>
    </row>
    <row r="753" spans="1:21">
      <c r="A753" t="s">
        <v>1177</v>
      </c>
      <c r="B753">
        <v>5</v>
      </c>
      <c r="C753" t="s">
        <v>342</v>
      </c>
      <c r="D753" t="s">
        <v>343</v>
      </c>
      <c r="E753" t="s">
        <v>242</v>
      </c>
      <c r="F753" t="s">
        <v>1177</v>
      </c>
      <c r="G753" t="s">
        <v>101</v>
      </c>
      <c r="H753" s="682">
        <v>100072.94130000001</v>
      </c>
      <c r="I753" s="682">
        <v>160116.70860000001</v>
      </c>
      <c r="J753" s="682">
        <v>140102.11790000001</v>
      </c>
      <c r="K753" s="682">
        <v>224163.39199999999</v>
      </c>
      <c r="L753" s="682">
        <v>180131.29440000001</v>
      </c>
      <c r="M753" s="682">
        <v>288210.07539999997</v>
      </c>
      <c r="N753" s="682">
        <v>240175.05929999999</v>
      </c>
      <c r="O753" s="682">
        <v>384280.1005</v>
      </c>
      <c r="P753" s="682">
        <v>300218.82410000003</v>
      </c>
      <c r="Q753" s="682">
        <v>480350.12569999998</v>
      </c>
      <c r="R753" s="682">
        <v>340248.00069999998</v>
      </c>
      <c r="S753" s="682">
        <v>544396.80909999995</v>
      </c>
      <c r="T753" s="682">
        <v>380277.17719999998</v>
      </c>
      <c r="U753" s="682">
        <v>608443.49250000005</v>
      </c>
    </row>
    <row r="754" spans="1:21">
      <c r="A754" t="s">
        <v>1177</v>
      </c>
      <c r="B754">
        <v>5</v>
      </c>
      <c r="C754" t="s">
        <v>342</v>
      </c>
      <c r="D754" t="s">
        <v>343</v>
      </c>
      <c r="E754" t="s">
        <v>353</v>
      </c>
      <c r="F754" t="s">
        <v>1174</v>
      </c>
      <c r="G754" t="s">
        <v>84</v>
      </c>
      <c r="H754" s="682">
        <v>115923.9121</v>
      </c>
      <c r="I754" s="682">
        <v>202866.8461</v>
      </c>
      <c r="J754" s="682">
        <v>150235.56899999999</v>
      </c>
      <c r="K754" s="682">
        <v>262912.24579999998</v>
      </c>
      <c r="L754" s="682">
        <v>179324.63449999999</v>
      </c>
      <c r="M754" s="682">
        <v>313818.1103</v>
      </c>
      <c r="N754" s="682">
        <v>213549.25409999999</v>
      </c>
      <c r="O754" s="682">
        <v>373711.19469999999</v>
      </c>
      <c r="P754" s="682">
        <v>251757.6415</v>
      </c>
      <c r="Q754" s="682">
        <v>440575.8725</v>
      </c>
      <c r="R754" s="682">
        <v>276098.32750000001</v>
      </c>
      <c r="S754" s="682">
        <v>483172.07319999998</v>
      </c>
      <c r="T754" s="682">
        <v>298926.2463</v>
      </c>
      <c r="U754" s="682">
        <v>523120.93119999999</v>
      </c>
    </row>
    <row r="755" spans="1:21">
      <c r="A755" t="s">
        <v>1177</v>
      </c>
      <c r="B755">
        <v>5</v>
      </c>
      <c r="C755" t="s">
        <v>342</v>
      </c>
      <c r="D755" t="s">
        <v>343</v>
      </c>
      <c r="E755" t="s">
        <v>353</v>
      </c>
      <c r="F755" t="s">
        <v>1175</v>
      </c>
      <c r="G755" t="s">
        <v>103</v>
      </c>
      <c r="H755" s="682">
        <v>98570.018200000006</v>
      </c>
      <c r="I755" s="682">
        <v>172497.53169999999</v>
      </c>
      <c r="J755" s="682">
        <v>130596.63400000001</v>
      </c>
      <c r="K755" s="682">
        <v>228544.1096</v>
      </c>
      <c r="L755" s="682">
        <v>160065.9351</v>
      </c>
      <c r="M755" s="682">
        <v>280115.38630000001</v>
      </c>
      <c r="N755" s="682">
        <v>199853.96969999999</v>
      </c>
      <c r="O755" s="682">
        <v>349744.44699999999</v>
      </c>
      <c r="P755" s="682">
        <v>240859.5024</v>
      </c>
      <c r="Q755" s="682">
        <v>421504.12920000002</v>
      </c>
      <c r="R755" s="682">
        <v>265679.85489999998</v>
      </c>
      <c r="S755" s="682">
        <v>464939.74609999999</v>
      </c>
      <c r="T755" s="682">
        <v>288823.24849999999</v>
      </c>
      <c r="U755" s="682">
        <v>505440.68479999999</v>
      </c>
    </row>
    <row r="756" spans="1:21">
      <c r="A756" t="s">
        <v>1177</v>
      </c>
      <c r="B756">
        <v>5</v>
      </c>
      <c r="C756" t="s">
        <v>342</v>
      </c>
      <c r="D756" t="s">
        <v>343</v>
      </c>
      <c r="E756" t="s">
        <v>353</v>
      </c>
      <c r="F756" t="s">
        <v>1176</v>
      </c>
      <c r="G756" t="s">
        <v>104</v>
      </c>
      <c r="H756" s="682">
        <v>91836.228799999997</v>
      </c>
      <c r="I756" s="682">
        <v>160713.40049999999</v>
      </c>
      <c r="J756" s="682">
        <v>127001.6326</v>
      </c>
      <c r="K756" s="682">
        <v>222252.85709999999</v>
      </c>
      <c r="L756" s="682">
        <v>161274.33970000001</v>
      </c>
      <c r="M756" s="682">
        <v>282230.0944</v>
      </c>
      <c r="N756" s="682">
        <v>210997.6557</v>
      </c>
      <c r="O756" s="682">
        <v>369245.89740000002</v>
      </c>
      <c r="P756" s="682">
        <v>262909.75760000001</v>
      </c>
      <c r="Q756" s="682">
        <v>460092.07579999999</v>
      </c>
      <c r="R756" s="682">
        <v>296059.071</v>
      </c>
      <c r="S756" s="682">
        <v>518103.37420000002</v>
      </c>
      <c r="T756" s="682">
        <v>328760.0736</v>
      </c>
      <c r="U756" s="682">
        <v>575330.12879999995</v>
      </c>
    </row>
    <row r="757" spans="1:21">
      <c r="A757" t="s">
        <v>1177</v>
      </c>
      <c r="B757">
        <v>5</v>
      </c>
      <c r="C757" t="s">
        <v>342</v>
      </c>
      <c r="D757" t="s">
        <v>343</v>
      </c>
      <c r="E757" t="s">
        <v>353</v>
      </c>
      <c r="F757" t="s">
        <v>1177</v>
      </c>
      <c r="G757" t="s">
        <v>101</v>
      </c>
      <c r="H757" s="682">
        <v>99977.862999999998</v>
      </c>
      <c r="I757" s="682">
        <v>159964.58319999999</v>
      </c>
      <c r="J757" s="682">
        <v>139969.00829999999</v>
      </c>
      <c r="K757" s="682">
        <v>223950.41649999999</v>
      </c>
      <c r="L757" s="682">
        <v>179960.15349999999</v>
      </c>
      <c r="M757" s="682">
        <v>287936.24979999999</v>
      </c>
      <c r="N757" s="682">
        <v>239946.87119999999</v>
      </c>
      <c r="O757" s="682">
        <v>383914.99979999999</v>
      </c>
      <c r="P757" s="682">
        <v>299933.58909999998</v>
      </c>
      <c r="Q757" s="682">
        <v>479893.74969999999</v>
      </c>
      <c r="R757" s="682">
        <v>339924.73420000001</v>
      </c>
      <c r="S757" s="682">
        <v>543879.58290000004</v>
      </c>
      <c r="T757" s="682">
        <v>379915.87949999998</v>
      </c>
      <c r="U757" s="682">
        <v>607865.41630000004</v>
      </c>
    </row>
    <row r="758" spans="1:21">
      <c r="A758" t="s">
        <v>1177</v>
      </c>
      <c r="B758">
        <v>5</v>
      </c>
      <c r="C758" t="s">
        <v>354</v>
      </c>
      <c r="D758" t="s">
        <v>355</v>
      </c>
      <c r="E758" t="s">
        <v>285</v>
      </c>
      <c r="F758" t="s">
        <v>1174</v>
      </c>
      <c r="G758" t="s">
        <v>84</v>
      </c>
      <c r="H758" s="682">
        <v>119132.6534</v>
      </c>
      <c r="I758" s="682">
        <v>208482.14350000001</v>
      </c>
      <c r="J758" s="682">
        <v>154485.56299999999</v>
      </c>
      <c r="K758" s="682">
        <v>270349.7353</v>
      </c>
      <c r="L758" s="682">
        <v>184477.45619999999</v>
      </c>
      <c r="M758" s="682">
        <v>322835.54830000002</v>
      </c>
      <c r="N758" s="682">
        <v>219796.75580000001</v>
      </c>
      <c r="O758" s="682">
        <v>384644.32250000001</v>
      </c>
      <c r="P758" s="682">
        <v>259201.72339999999</v>
      </c>
      <c r="Q758" s="682">
        <v>453603.0159</v>
      </c>
      <c r="R758" s="682">
        <v>284295.59110000002</v>
      </c>
      <c r="S758" s="682">
        <v>497517.2844</v>
      </c>
      <c r="T758" s="682">
        <v>307860.96250000002</v>
      </c>
      <c r="U758" s="682">
        <v>538756.68449999997</v>
      </c>
    </row>
    <row r="759" spans="1:21">
      <c r="A759" t="s">
        <v>1177</v>
      </c>
      <c r="B759">
        <v>5</v>
      </c>
      <c r="C759" t="s">
        <v>354</v>
      </c>
      <c r="D759" t="s">
        <v>355</v>
      </c>
      <c r="E759" t="s">
        <v>285</v>
      </c>
      <c r="F759" t="s">
        <v>1175</v>
      </c>
      <c r="G759" t="s">
        <v>103</v>
      </c>
      <c r="H759" s="682">
        <v>100803.68369999999</v>
      </c>
      <c r="I759" s="682">
        <v>176406.44649999999</v>
      </c>
      <c r="J759" s="682">
        <v>133743.31690000001</v>
      </c>
      <c r="K759" s="682">
        <v>234050.8045</v>
      </c>
      <c r="L759" s="682">
        <v>164136.80710000001</v>
      </c>
      <c r="M759" s="682">
        <v>287239.41239999997</v>
      </c>
      <c r="N759" s="682">
        <v>205332.07310000001</v>
      </c>
      <c r="O759" s="682">
        <v>359331.12790000002</v>
      </c>
      <c r="P759" s="682">
        <v>247691.32920000001</v>
      </c>
      <c r="Q759" s="682">
        <v>433459.826</v>
      </c>
      <c r="R759" s="682">
        <v>273291.81089999998</v>
      </c>
      <c r="S759" s="682">
        <v>478260.66899999999</v>
      </c>
      <c r="T759" s="682">
        <v>297190.38030000002</v>
      </c>
      <c r="U759" s="682">
        <v>520083.16560000001</v>
      </c>
    </row>
    <row r="760" spans="1:21">
      <c r="A760" t="s">
        <v>1177</v>
      </c>
      <c r="B760">
        <v>5</v>
      </c>
      <c r="C760" t="s">
        <v>354</v>
      </c>
      <c r="D760" t="s">
        <v>355</v>
      </c>
      <c r="E760" t="s">
        <v>285</v>
      </c>
      <c r="F760" t="s">
        <v>1176</v>
      </c>
      <c r="G760" t="s">
        <v>104</v>
      </c>
      <c r="H760" s="682">
        <v>93605.741800000003</v>
      </c>
      <c r="I760" s="682">
        <v>163810.04819999999</v>
      </c>
      <c r="J760" s="682">
        <v>129390.79979999999</v>
      </c>
      <c r="K760" s="682">
        <v>226433.8996</v>
      </c>
      <c r="L760" s="682">
        <v>164233.00940000001</v>
      </c>
      <c r="M760" s="682">
        <v>287407.76640000002</v>
      </c>
      <c r="N760" s="682">
        <v>214715.87469999999</v>
      </c>
      <c r="O760" s="682">
        <v>375752.7806</v>
      </c>
      <c r="P760" s="682">
        <v>267510.49129999999</v>
      </c>
      <c r="Q760" s="682">
        <v>468143.35969999997</v>
      </c>
      <c r="R760" s="682">
        <v>301166.19530000002</v>
      </c>
      <c r="S760" s="682">
        <v>527040.84180000005</v>
      </c>
      <c r="T760" s="682">
        <v>334348.40259999997</v>
      </c>
      <c r="U760" s="682">
        <v>585109.70449999999</v>
      </c>
    </row>
    <row r="761" spans="1:21">
      <c r="A761" t="s">
        <v>1177</v>
      </c>
      <c r="B761">
        <v>5</v>
      </c>
      <c r="C761" t="s">
        <v>354</v>
      </c>
      <c r="D761" t="s">
        <v>355</v>
      </c>
      <c r="E761" t="s">
        <v>285</v>
      </c>
      <c r="F761" t="s">
        <v>1177</v>
      </c>
      <c r="G761" t="s">
        <v>101</v>
      </c>
      <c r="H761" s="682">
        <v>102734.11380000001</v>
      </c>
      <c r="I761" s="682">
        <v>164374.58439999999</v>
      </c>
      <c r="J761" s="682">
        <v>143827.75930000001</v>
      </c>
      <c r="K761" s="682">
        <v>230124.41819999999</v>
      </c>
      <c r="L761" s="682">
        <v>184921.40470000001</v>
      </c>
      <c r="M761" s="682">
        <v>295874.25199999998</v>
      </c>
      <c r="N761" s="682">
        <v>246561.87289999999</v>
      </c>
      <c r="O761" s="682">
        <v>394499.00260000001</v>
      </c>
      <c r="P761" s="682">
        <v>308202.34120000002</v>
      </c>
      <c r="Q761" s="682">
        <v>493123.75329999998</v>
      </c>
      <c r="R761" s="682">
        <v>349295.98670000001</v>
      </c>
      <c r="S761" s="682">
        <v>558873.58700000006</v>
      </c>
      <c r="T761" s="682">
        <v>390389.63219999999</v>
      </c>
      <c r="U761" s="682">
        <v>624623.42079999996</v>
      </c>
    </row>
    <row r="762" spans="1:21">
      <c r="A762" t="s">
        <v>1177</v>
      </c>
      <c r="B762">
        <v>5</v>
      </c>
      <c r="C762" t="s">
        <v>354</v>
      </c>
      <c r="D762" t="s">
        <v>355</v>
      </c>
      <c r="E762" t="s">
        <v>356</v>
      </c>
      <c r="F762" t="s">
        <v>1174</v>
      </c>
      <c r="G762" t="s">
        <v>84</v>
      </c>
      <c r="H762" s="682">
        <v>115365.4872</v>
      </c>
      <c r="I762" s="682">
        <v>201889.60260000001</v>
      </c>
      <c r="J762" s="682">
        <v>149563.40669999999</v>
      </c>
      <c r="K762" s="682">
        <v>261735.96179999999</v>
      </c>
      <c r="L762" s="682">
        <v>178567.34839999999</v>
      </c>
      <c r="M762" s="682">
        <v>312492.85979999998</v>
      </c>
      <c r="N762" s="682">
        <v>212710.10070000001</v>
      </c>
      <c r="O762" s="682">
        <v>372242.67629999999</v>
      </c>
      <c r="P762" s="682">
        <v>250812.71609999999</v>
      </c>
      <c r="Q762" s="682">
        <v>438922.25329999998</v>
      </c>
      <c r="R762" s="682">
        <v>275080.89390000002</v>
      </c>
      <c r="S762" s="682">
        <v>481391.56439999997</v>
      </c>
      <c r="T762" s="682">
        <v>297858.31760000001</v>
      </c>
      <c r="U762" s="682">
        <v>521252.05589999998</v>
      </c>
    </row>
    <row r="763" spans="1:21">
      <c r="A763" t="s">
        <v>1177</v>
      </c>
      <c r="B763">
        <v>5</v>
      </c>
      <c r="C763" t="s">
        <v>354</v>
      </c>
      <c r="D763" t="s">
        <v>355</v>
      </c>
      <c r="E763" t="s">
        <v>356</v>
      </c>
      <c r="F763" t="s">
        <v>1175</v>
      </c>
      <c r="G763" t="s">
        <v>103</v>
      </c>
      <c r="H763" s="682">
        <v>97816.528300000005</v>
      </c>
      <c r="I763" s="682">
        <v>171178.92449999999</v>
      </c>
      <c r="J763" s="682">
        <v>129703.8098</v>
      </c>
      <c r="K763" s="682">
        <v>226981.66709999999</v>
      </c>
      <c r="L763" s="682">
        <v>159092.25940000001</v>
      </c>
      <c r="M763" s="682">
        <v>278411.45390000002</v>
      </c>
      <c r="N763" s="682">
        <v>198860.9368</v>
      </c>
      <c r="O763" s="682">
        <v>348006.63949999999</v>
      </c>
      <c r="P763" s="682">
        <v>239792.1263</v>
      </c>
      <c r="Q763" s="682">
        <v>419636.22090000001</v>
      </c>
      <c r="R763" s="682">
        <v>264545.35989999998</v>
      </c>
      <c r="S763" s="682">
        <v>462954.3798</v>
      </c>
      <c r="T763" s="682">
        <v>287641.80300000001</v>
      </c>
      <c r="U763" s="682">
        <v>503373.15529999998</v>
      </c>
    </row>
    <row r="764" spans="1:21">
      <c r="A764" t="s">
        <v>1177</v>
      </c>
      <c r="B764">
        <v>5</v>
      </c>
      <c r="C764" t="s">
        <v>354</v>
      </c>
      <c r="D764" t="s">
        <v>355</v>
      </c>
      <c r="E764" t="s">
        <v>356</v>
      </c>
      <c r="F764" t="s">
        <v>1176</v>
      </c>
      <c r="G764" t="s">
        <v>104</v>
      </c>
      <c r="H764" s="682">
        <v>90958.722299999994</v>
      </c>
      <c r="I764" s="682">
        <v>159177.764</v>
      </c>
      <c r="J764" s="682">
        <v>125755.4932</v>
      </c>
      <c r="K764" s="682">
        <v>220072.11319999999</v>
      </c>
      <c r="L764" s="682">
        <v>159649.53719999999</v>
      </c>
      <c r="M764" s="682">
        <v>279386.69</v>
      </c>
      <c r="N764" s="682">
        <v>208785.91759999999</v>
      </c>
      <c r="O764" s="682">
        <v>365375.35580000002</v>
      </c>
      <c r="P764" s="682">
        <v>260135.677</v>
      </c>
      <c r="Q764" s="682">
        <v>455237.43489999999</v>
      </c>
      <c r="R764" s="682">
        <v>292893.70490000001</v>
      </c>
      <c r="S764" s="682">
        <v>512563.98369999998</v>
      </c>
      <c r="T764" s="682">
        <v>325198.3849</v>
      </c>
      <c r="U764" s="682">
        <v>569097.17370000004</v>
      </c>
    </row>
    <row r="765" spans="1:21">
      <c r="A765" t="s">
        <v>1177</v>
      </c>
      <c r="B765">
        <v>5</v>
      </c>
      <c r="C765" t="s">
        <v>354</v>
      </c>
      <c r="D765" t="s">
        <v>355</v>
      </c>
      <c r="E765" t="s">
        <v>356</v>
      </c>
      <c r="F765" t="s">
        <v>1177</v>
      </c>
      <c r="G765" t="s">
        <v>101</v>
      </c>
      <c r="H765" s="682">
        <v>99489.995899999994</v>
      </c>
      <c r="I765" s="682">
        <v>159183.99590000001</v>
      </c>
      <c r="J765" s="682">
        <v>139285.99419999999</v>
      </c>
      <c r="K765" s="682">
        <v>222857.59409999999</v>
      </c>
      <c r="L765" s="682">
        <v>179081.99249999999</v>
      </c>
      <c r="M765" s="682">
        <v>286531.1924</v>
      </c>
      <c r="N765" s="682">
        <v>238775.9901</v>
      </c>
      <c r="O765" s="682">
        <v>382041.58980000002</v>
      </c>
      <c r="P765" s="682">
        <v>298469.9877</v>
      </c>
      <c r="Q765" s="682">
        <v>477551.98739999998</v>
      </c>
      <c r="R765" s="682">
        <v>338265.98599999998</v>
      </c>
      <c r="S765" s="682">
        <v>541225.58559999999</v>
      </c>
      <c r="T765" s="682">
        <v>378061.98430000001</v>
      </c>
      <c r="U765" s="682">
        <v>604899.18389999995</v>
      </c>
    </row>
    <row r="766" spans="1:21">
      <c r="A766" t="s">
        <v>1177</v>
      </c>
      <c r="B766">
        <v>5</v>
      </c>
      <c r="C766" t="s">
        <v>354</v>
      </c>
      <c r="D766" t="s">
        <v>355</v>
      </c>
      <c r="E766" t="s">
        <v>357</v>
      </c>
      <c r="F766" t="s">
        <v>1174</v>
      </c>
      <c r="G766" t="s">
        <v>84</v>
      </c>
      <c r="H766" s="682">
        <v>111764.9771</v>
      </c>
      <c r="I766" s="682">
        <v>195588.70980000001</v>
      </c>
      <c r="J766" s="682">
        <v>144996.93549999999</v>
      </c>
      <c r="K766" s="682">
        <v>253744.6372</v>
      </c>
      <c r="L766" s="682">
        <v>173203.81169999999</v>
      </c>
      <c r="M766" s="682">
        <v>303106.67050000001</v>
      </c>
      <c r="N766" s="682">
        <v>206444.15650000001</v>
      </c>
      <c r="O766" s="682">
        <v>361277.27380000002</v>
      </c>
      <c r="P766" s="682">
        <v>243511.51089999999</v>
      </c>
      <c r="Q766" s="682">
        <v>426145.14409999998</v>
      </c>
      <c r="R766" s="682">
        <v>267110.25660000002</v>
      </c>
      <c r="S766" s="682">
        <v>467442.94900000002</v>
      </c>
      <c r="T766" s="682">
        <v>289293.7254</v>
      </c>
      <c r="U766" s="682">
        <v>506264.01939999999</v>
      </c>
    </row>
    <row r="767" spans="1:21">
      <c r="A767" t="s">
        <v>1177</v>
      </c>
      <c r="B767">
        <v>5</v>
      </c>
      <c r="C767" t="s">
        <v>354</v>
      </c>
      <c r="D767" t="s">
        <v>355</v>
      </c>
      <c r="E767" t="s">
        <v>357</v>
      </c>
      <c r="F767" t="s">
        <v>1175</v>
      </c>
      <c r="G767" t="s">
        <v>103</v>
      </c>
      <c r="H767" s="682">
        <v>94215.868100000007</v>
      </c>
      <c r="I767" s="682">
        <v>164877.76930000001</v>
      </c>
      <c r="J767" s="682">
        <v>125137.3386</v>
      </c>
      <c r="K767" s="682">
        <v>218990.3426</v>
      </c>
      <c r="L767" s="682">
        <v>153728.72270000001</v>
      </c>
      <c r="M767" s="682">
        <v>269025.2647</v>
      </c>
      <c r="N767" s="682">
        <v>192594.9926</v>
      </c>
      <c r="O767" s="682">
        <v>337041.23700000002</v>
      </c>
      <c r="P767" s="682">
        <v>232490.921</v>
      </c>
      <c r="Q767" s="682">
        <v>406859.11170000001</v>
      </c>
      <c r="R767" s="682">
        <v>256574.72260000001</v>
      </c>
      <c r="S767" s="682">
        <v>449005.76449999999</v>
      </c>
      <c r="T767" s="682">
        <v>279077.2108</v>
      </c>
      <c r="U767" s="682">
        <v>488385.1188</v>
      </c>
    </row>
    <row r="768" spans="1:21">
      <c r="A768" t="s">
        <v>1177</v>
      </c>
      <c r="B768">
        <v>5</v>
      </c>
      <c r="C768" t="s">
        <v>354</v>
      </c>
      <c r="D768" t="s">
        <v>355</v>
      </c>
      <c r="E768" t="s">
        <v>357</v>
      </c>
      <c r="F768" t="s">
        <v>1176</v>
      </c>
      <c r="G768" t="s">
        <v>104</v>
      </c>
      <c r="H768" s="682">
        <v>87264.503500000006</v>
      </c>
      <c r="I768" s="682">
        <v>152712.8811</v>
      </c>
      <c r="J768" s="682">
        <v>120583.58689999999</v>
      </c>
      <c r="K768" s="682">
        <v>211021.27710000001</v>
      </c>
      <c r="L768" s="682">
        <v>152999.94330000001</v>
      </c>
      <c r="M768" s="682">
        <v>267749.9007</v>
      </c>
      <c r="N768" s="682">
        <v>199919.79250000001</v>
      </c>
      <c r="O768" s="682">
        <v>349859.63679999998</v>
      </c>
      <c r="P768" s="682">
        <v>249053.02050000001</v>
      </c>
      <c r="Q768" s="682">
        <v>435842.78600000002</v>
      </c>
      <c r="R768" s="682">
        <v>280333.36099999998</v>
      </c>
      <c r="S768" s="682">
        <v>490583.38170000003</v>
      </c>
      <c r="T768" s="682">
        <v>311160.35340000002</v>
      </c>
      <c r="U768" s="682">
        <v>544530.61840000004</v>
      </c>
    </row>
    <row r="769" spans="1:21">
      <c r="A769" t="s">
        <v>1177</v>
      </c>
      <c r="B769">
        <v>5</v>
      </c>
      <c r="C769" t="s">
        <v>354</v>
      </c>
      <c r="D769" t="s">
        <v>355</v>
      </c>
      <c r="E769" t="s">
        <v>357</v>
      </c>
      <c r="F769" t="s">
        <v>1177</v>
      </c>
      <c r="G769" t="s">
        <v>101</v>
      </c>
      <c r="H769" s="682">
        <v>96372.652100000007</v>
      </c>
      <c r="I769" s="682">
        <v>154196.2458</v>
      </c>
      <c r="J769" s="682">
        <v>134921.71299999999</v>
      </c>
      <c r="K769" s="682">
        <v>215874.74410000001</v>
      </c>
      <c r="L769" s="682">
        <v>173470.7738</v>
      </c>
      <c r="M769" s="682">
        <v>277553.24239999999</v>
      </c>
      <c r="N769" s="682">
        <v>231294.3652</v>
      </c>
      <c r="O769" s="682">
        <v>370070.98989999999</v>
      </c>
      <c r="P769" s="682">
        <v>289117.95649999997</v>
      </c>
      <c r="Q769" s="682">
        <v>462588.73729999998</v>
      </c>
      <c r="R769" s="682">
        <v>327667.01730000001</v>
      </c>
      <c r="S769" s="682">
        <v>524267.23560000001</v>
      </c>
      <c r="T769" s="682">
        <v>366216.07819999999</v>
      </c>
      <c r="U769" s="682">
        <v>585945.73400000005</v>
      </c>
    </row>
    <row r="770" spans="1:21">
      <c r="A770" t="s">
        <v>1177</v>
      </c>
      <c r="B770">
        <v>5</v>
      </c>
      <c r="C770" t="s">
        <v>354</v>
      </c>
      <c r="D770" t="s">
        <v>355</v>
      </c>
      <c r="E770" t="s">
        <v>337</v>
      </c>
      <c r="F770" t="s">
        <v>1174</v>
      </c>
      <c r="G770" t="s">
        <v>84</v>
      </c>
      <c r="H770" s="682">
        <v>116732.3121</v>
      </c>
      <c r="I770" s="682">
        <v>204281.54629999999</v>
      </c>
      <c r="J770" s="682">
        <v>151441.24739999999</v>
      </c>
      <c r="K770" s="682">
        <v>265022.18300000002</v>
      </c>
      <c r="L770" s="682">
        <v>180901.76319999999</v>
      </c>
      <c r="M770" s="682">
        <v>316578.0857</v>
      </c>
      <c r="N770" s="682">
        <v>215619.45749999999</v>
      </c>
      <c r="O770" s="682">
        <v>377334.05060000002</v>
      </c>
      <c r="P770" s="682">
        <v>254334.25080000001</v>
      </c>
      <c r="Q770" s="682">
        <v>445084.93890000001</v>
      </c>
      <c r="R770" s="682">
        <v>278981.83020000003</v>
      </c>
      <c r="S770" s="682">
        <v>488218.20299999998</v>
      </c>
      <c r="T770" s="682">
        <v>302151.23149999999</v>
      </c>
      <c r="U770" s="682">
        <v>528764.65520000004</v>
      </c>
    </row>
    <row r="771" spans="1:21">
      <c r="A771" t="s">
        <v>1177</v>
      </c>
      <c r="B771">
        <v>5</v>
      </c>
      <c r="C771" t="s">
        <v>354</v>
      </c>
      <c r="D771" t="s">
        <v>355</v>
      </c>
      <c r="E771" t="s">
        <v>337</v>
      </c>
      <c r="F771" t="s">
        <v>1175</v>
      </c>
      <c r="G771" t="s">
        <v>103</v>
      </c>
      <c r="H771" s="682">
        <v>98403.242400000003</v>
      </c>
      <c r="I771" s="682">
        <v>172205.67430000001</v>
      </c>
      <c r="J771" s="682">
        <v>130699.0013</v>
      </c>
      <c r="K771" s="682">
        <v>228723.25210000001</v>
      </c>
      <c r="L771" s="682">
        <v>160561.11420000001</v>
      </c>
      <c r="M771" s="682">
        <v>280981.9498</v>
      </c>
      <c r="N771" s="682">
        <v>201154.77480000001</v>
      </c>
      <c r="O771" s="682">
        <v>352020.85600000003</v>
      </c>
      <c r="P771" s="682">
        <v>242823.8566</v>
      </c>
      <c r="Q771" s="682">
        <v>424941.74900000001</v>
      </c>
      <c r="R771" s="682">
        <v>267978.05</v>
      </c>
      <c r="S771" s="682">
        <v>468961.58750000002</v>
      </c>
      <c r="T771" s="682">
        <v>291480.64929999999</v>
      </c>
      <c r="U771" s="682">
        <v>510091.13630000001</v>
      </c>
    </row>
    <row r="772" spans="1:21">
      <c r="A772" t="s">
        <v>1177</v>
      </c>
      <c r="B772">
        <v>5</v>
      </c>
      <c r="C772" t="s">
        <v>354</v>
      </c>
      <c r="D772" t="s">
        <v>355</v>
      </c>
      <c r="E772" t="s">
        <v>337</v>
      </c>
      <c r="F772" t="s">
        <v>1176</v>
      </c>
      <c r="G772" t="s">
        <v>104</v>
      </c>
      <c r="H772" s="682">
        <v>91142.928100000005</v>
      </c>
      <c r="I772" s="682">
        <v>159500.12409999999</v>
      </c>
      <c r="J772" s="682">
        <v>125942.86040000001</v>
      </c>
      <c r="K772" s="682">
        <v>220400.00580000001</v>
      </c>
      <c r="L772" s="682">
        <v>159799.94459999999</v>
      </c>
      <c r="M772" s="682">
        <v>279649.9031</v>
      </c>
      <c r="N772" s="682">
        <v>208805.12160000001</v>
      </c>
      <c r="O772" s="682">
        <v>365408.96269999997</v>
      </c>
      <c r="P772" s="682">
        <v>260122.04990000001</v>
      </c>
      <c r="Q772" s="682">
        <v>455213.58730000001</v>
      </c>
      <c r="R772" s="682">
        <v>292792.62849999999</v>
      </c>
      <c r="S772" s="682">
        <v>512387.09980000003</v>
      </c>
      <c r="T772" s="682">
        <v>324989.71029999998</v>
      </c>
      <c r="U772" s="682">
        <v>568731.99289999995</v>
      </c>
    </row>
    <row r="773" spans="1:21">
      <c r="A773" t="s">
        <v>1177</v>
      </c>
      <c r="B773">
        <v>5</v>
      </c>
      <c r="C773" t="s">
        <v>354</v>
      </c>
      <c r="D773" t="s">
        <v>355</v>
      </c>
      <c r="E773" t="s">
        <v>337</v>
      </c>
      <c r="F773" t="s">
        <v>1177</v>
      </c>
      <c r="G773" t="s">
        <v>101</v>
      </c>
      <c r="H773" s="682">
        <v>100655.8836</v>
      </c>
      <c r="I773" s="682">
        <v>161049.41620000001</v>
      </c>
      <c r="J773" s="682">
        <v>140918.23699999999</v>
      </c>
      <c r="K773" s="682">
        <v>225469.1825</v>
      </c>
      <c r="L773" s="682">
        <v>181180.59039999999</v>
      </c>
      <c r="M773" s="682">
        <v>289888.94900000002</v>
      </c>
      <c r="N773" s="682">
        <v>241574.12049999999</v>
      </c>
      <c r="O773" s="682">
        <v>386518.59860000003</v>
      </c>
      <c r="P773" s="682">
        <v>301967.6507</v>
      </c>
      <c r="Q773" s="682">
        <v>483148.24839999998</v>
      </c>
      <c r="R773" s="682">
        <v>342230.00410000002</v>
      </c>
      <c r="S773" s="682">
        <v>547568.01470000006</v>
      </c>
      <c r="T773" s="682">
        <v>382492.35759999999</v>
      </c>
      <c r="U773" s="682">
        <v>611987.78119999997</v>
      </c>
    </row>
    <row r="774" spans="1:21">
      <c r="A774" t="s">
        <v>1177</v>
      </c>
      <c r="B774">
        <v>5</v>
      </c>
      <c r="C774" t="s">
        <v>354</v>
      </c>
      <c r="D774" t="s">
        <v>355</v>
      </c>
      <c r="E774" t="s">
        <v>358</v>
      </c>
      <c r="F774" t="s">
        <v>1174</v>
      </c>
      <c r="G774" t="s">
        <v>84</v>
      </c>
      <c r="H774" s="682">
        <v>114848.73269999999</v>
      </c>
      <c r="I774" s="682">
        <v>200985.28219999999</v>
      </c>
      <c r="J774" s="682">
        <v>148980.1741</v>
      </c>
      <c r="K774" s="682">
        <v>260715.30470000001</v>
      </c>
      <c r="L774" s="682">
        <v>177946.71520000001</v>
      </c>
      <c r="M774" s="682">
        <v>311406.75140000001</v>
      </c>
      <c r="N774" s="682">
        <v>212076.13680000001</v>
      </c>
      <c r="O774" s="682">
        <v>371133.23940000002</v>
      </c>
      <c r="P774" s="682">
        <v>250139.75520000001</v>
      </c>
      <c r="Q774" s="682">
        <v>437744.57160000002</v>
      </c>
      <c r="R774" s="682">
        <v>274374.49050000001</v>
      </c>
      <c r="S774" s="682">
        <v>480155.35840000003</v>
      </c>
      <c r="T774" s="682">
        <v>297149.91869999998</v>
      </c>
      <c r="U774" s="682">
        <v>520012.35769999999</v>
      </c>
    </row>
    <row r="775" spans="1:21">
      <c r="A775" t="s">
        <v>1177</v>
      </c>
      <c r="B775">
        <v>5</v>
      </c>
      <c r="C775" t="s">
        <v>354</v>
      </c>
      <c r="D775" t="s">
        <v>355</v>
      </c>
      <c r="E775" t="s">
        <v>358</v>
      </c>
      <c r="F775" t="s">
        <v>1175</v>
      </c>
      <c r="G775" t="s">
        <v>103</v>
      </c>
      <c r="H775" s="682">
        <v>96909.667799999996</v>
      </c>
      <c r="I775" s="682">
        <v>169591.91870000001</v>
      </c>
      <c r="J775" s="682">
        <v>128679.2519</v>
      </c>
      <c r="K775" s="682">
        <v>225188.69070000001</v>
      </c>
      <c r="L775" s="682">
        <v>158038.84539999999</v>
      </c>
      <c r="M775" s="682">
        <v>276567.97950000002</v>
      </c>
      <c r="N775" s="682">
        <v>197919.21309999999</v>
      </c>
      <c r="O775" s="682">
        <v>346358.62290000002</v>
      </c>
      <c r="P775" s="682">
        <v>238874.2628</v>
      </c>
      <c r="Q775" s="682">
        <v>418029.95990000002</v>
      </c>
      <c r="R775" s="682">
        <v>263604.83299999998</v>
      </c>
      <c r="S775" s="682">
        <v>461308.45779999997</v>
      </c>
      <c r="T775" s="682">
        <v>286706.36989999999</v>
      </c>
      <c r="U775" s="682">
        <v>501736.14730000001</v>
      </c>
    </row>
    <row r="776" spans="1:21">
      <c r="A776" t="s">
        <v>1177</v>
      </c>
      <c r="B776">
        <v>5</v>
      </c>
      <c r="C776" t="s">
        <v>354</v>
      </c>
      <c r="D776" t="s">
        <v>355</v>
      </c>
      <c r="E776" t="s">
        <v>358</v>
      </c>
      <c r="F776" t="s">
        <v>1176</v>
      </c>
      <c r="G776" t="s">
        <v>104</v>
      </c>
      <c r="H776" s="682">
        <v>89819.421100000007</v>
      </c>
      <c r="I776" s="682">
        <v>157183.9871</v>
      </c>
      <c r="J776" s="682">
        <v>124125.21120000001</v>
      </c>
      <c r="K776" s="682">
        <v>217219.11970000001</v>
      </c>
      <c r="L776" s="682">
        <v>157508.21350000001</v>
      </c>
      <c r="M776" s="682">
        <v>275639.3738</v>
      </c>
      <c r="N776" s="682">
        <v>205840.14970000001</v>
      </c>
      <c r="O776" s="682">
        <v>360220.26189999998</v>
      </c>
      <c r="P776" s="682">
        <v>256434.65109999999</v>
      </c>
      <c r="Q776" s="682">
        <v>448760.63939999999</v>
      </c>
      <c r="R776" s="682">
        <v>288656.39260000002</v>
      </c>
      <c r="S776" s="682">
        <v>505148.68709999998</v>
      </c>
      <c r="T776" s="682">
        <v>320414.71169999999</v>
      </c>
      <c r="U776" s="682">
        <v>560725.74549999996</v>
      </c>
    </row>
    <row r="777" spans="1:21">
      <c r="A777" t="s">
        <v>1177</v>
      </c>
      <c r="B777">
        <v>5</v>
      </c>
      <c r="C777" t="s">
        <v>354</v>
      </c>
      <c r="D777" t="s">
        <v>355</v>
      </c>
      <c r="E777" t="s">
        <v>358</v>
      </c>
      <c r="F777" t="s">
        <v>1177</v>
      </c>
      <c r="G777" t="s">
        <v>101</v>
      </c>
      <c r="H777" s="682">
        <v>99033.827799999999</v>
      </c>
      <c r="I777" s="682">
        <v>158454.1269</v>
      </c>
      <c r="J777" s="682">
        <v>138647.35889999999</v>
      </c>
      <c r="K777" s="682">
        <v>221835.77770000001</v>
      </c>
      <c r="L777" s="682">
        <v>178260.89009999999</v>
      </c>
      <c r="M777" s="682">
        <v>285217.42839999998</v>
      </c>
      <c r="N777" s="682">
        <v>237681.1868</v>
      </c>
      <c r="O777" s="682">
        <v>380289.9045</v>
      </c>
      <c r="P777" s="682">
        <v>297101.48340000003</v>
      </c>
      <c r="Q777" s="682">
        <v>475362.38069999998</v>
      </c>
      <c r="R777" s="682">
        <v>336715.0147</v>
      </c>
      <c r="S777" s="682">
        <v>538744.03139999998</v>
      </c>
      <c r="T777" s="682">
        <v>376328.54570000002</v>
      </c>
      <c r="U777" s="682">
        <v>602125.68220000004</v>
      </c>
    </row>
    <row r="778" spans="1:21">
      <c r="A778" t="s">
        <v>1177</v>
      </c>
      <c r="B778">
        <v>5</v>
      </c>
      <c r="C778" t="s">
        <v>354</v>
      </c>
      <c r="D778" t="s">
        <v>355</v>
      </c>
      <c r="E778" t="s">
        <v>359</v>
      </c>
      <c r="F778" t="s">
        <v>1174</v>
      </c>
      <c r="G778" t="s">
        <v>84</v>
      </c>
      <c r="H778" s="682">
        <v>116648.986</v>
      </c>
      <c r="I778" s="682">
        <v>204135.7255</v>
      </c>
      <c r="J778" s="682">
        <v>151263.40729999999</v>
      </c>
      <c r="K778" s="682">
        <v>264710.96299999999</v>
      </c>
      <c r="L778" s="682">
        <v>180628.48079999999</v>
      </c>
      <c r="M778" s="682">
        <v>316099.84139999998</v>
      </c>
      <c r="N778" s="682">
        <v>215209.10579999999</v>
      </c>
      <c r="O778" s="682">
        <v>376615.93520000001</v>
      </c>
      <c r="P778" s="682">
        <v>253790.35430000001</v>
      </c>
      <c r="Q778" s="682">
        <v>444133.11989999999</v>
      </c>
      <c r="R778" s="682">
        <v>278359.8052</v>
      </c>
      <c r="S778" s="682">
        <v>487129.65909999999</v>
      </c>
      <c r="T778" s="682">
        <v>301432.21059999999</v>
      </c>
      <c r="U778" s="682">
        <v>527506.36840000004</v>
      </c>
    </row>
    <row r="779" spans="1:21">
      <c r="A779" t="s">
        <v>1177</v>
      </c>
      <c r="B779">
        <v>5</v>
      </c>
      <c r="C779" t="s">
        <v>354</v>
      </c>
      <c r="D779" t="s">
        <v>355</v>
      </c>
      <c r="E779" t="s">
        <v>359</v>
      </c>
      <c r="F779" t="s">
        <v>1175</v>
      </c>
      <c r="G779" t="s">
        <v>103</v>
      </c>
      <c r="H779" s="682">
        <v>98709.996100000004</v>
      </c>
      <c r="I779" s="682">
        <v>172742.4932</v>
      </c>
      <c r="J779" s="682">
        <v>130962.48510000001</v>
      </c>
      <c r="K779" s="682">
        <v>229184.34899999999</v>
      </c>
      <c r="L779" s="682">
        <v>160720.61110000001</v>
      </c>
      <c r="M779" s="682">
        <v>281261.06949999998</v>
      </c>
      <c r="N779" s="682">
        <v>201052.18210000001</v>
      </c>
      <c r="O779" s="682">
        <v>351841.3187</v>
      </c>
      <c r="P779" s="682">
        <v>242524.86180000001</v>
      </c>
      <c r="Q779" s="682">
        <v>424418.50819999998</v>
      </c>
      <c r="R779" s="682">
        <v>267590.14769999997</v>
      </c>
      <c r="S779" s="682">
        <v>468282.7585</v>
      </c>
      <c r="T779" s="682">
        <v>290988.6618</v>
      </c>
      <c r="U779" s="682">
        <v>509230.1581</v>
      </c>
    </row>
    <row r="780" spans="1:21">
      <c r="A780" t="s">
        <v>1177</v>
      </c>
      <c r="B780">
        <v>5</v>
      </c>
      <c r="C780" t="s">
        <v>354</v>
      </c>
      <c r="D780" t="s">
        <v>355</v>
      </c>
      <c r="E780" t="s">
        <v>359</v>
      </c>
      <c r="F780" t="s">
        <v>1176</v>
      </c>
      <c r="G780" t="s">
        <v>104</v>
      </c>
      <c r="H780" s="682">
        <v>91666.528699999995</v>
      </c>
      <c r="I780" s="682">
        <v>160416.42540000001</v>
      </c>
      <c r="J780" s="682">
        <v>126711.1618</v>
      </c>
      <c r="K780" s="682">
        <v>221744.53320000001</v>
      </c>
      <c r="L780" s="682">
        <v>160833.00719999999</v>
      </c>
      <c r="M780" s="682">
        <v>281457.76260000002</v>
      </c>
      <c r="N780" s="682">
        <v>210273.20790000001</v>
      </c>
      <c r="O780" s="682">
        <v>367978.11379999999</v>
      </c>
      <c r="P780" s="682">
        <v>261975.97390000001</v>
      </c>
      <c r="Q780" s="682">
        <v>458457.95419999998</v>
      </c>
      <c r="R780" s="682">
        <v>294936.55839999998</v>
      </c>
      <c r="S780" s="682">
        <v>516138.97710000002</v>
      </c>
      <c r="T780" s="682">
        <v>327433.7205</v>
      </c>
      <c r="U780" s="682">
        <v>573009.01089999999</v>
      </c>
    </row>
    <row r="781" spans="1:21">
      <c r="A781" t="s">
        <v>1177</v>
      </c>
      <c r="B781">
        <v>5</v>
      </c>
      <c r="C781" t="s">
        <v>354</v>
      </c>
      <c r="D781" t="s">
        <v>355</v>
      </c>
      <c r="E781" t="s">
        <v>359</v>
      </c>
      <c r="F781" t="s">
        <v>1177</v>
      </c>
      <c r="G781" t="s">
        <v>101</v>
      </c>
      <c r="H781" s="682">
        <v>100592.4981</v>
      </c>
      <c r="I781" s="682">
        <v>160947.99950000001</v>
      </c>
      <c r="J781" s="682">
        <v>140829.49729999999</v>
      </c>
      <c r="K781" s="682">
        <v>225327.1992</v>
      </c>
      <c r="L781" s="682">
        <v>181066.49660000001</v>
      </c>
      <c r="M781" s="682">
        <v>289706.39889999997</v>
      </c>
      <c r="N781" s="682">
        <v>241421.99549999999</v>
      </c>
      <c r="O781" s="682">
        <v>386275.1985</v>
      </c>
      <c r="P781" s="682">
        <v>301777.49440000003</v>
      </c>
      <c r="Q781" s="682">
        <v>482843.99829999998</v>
      </c>
      <c r="R781" s="682">
        <v>342014.49369999999</v>
      </c>
      <c r="S781" s="682">
        <v>547223.19799999997</v>
      </c>
      <c r="T781" s="682">
        <v>382251.49290000001</v>
      </c>
      <c r="U781" s="682">
        <v>611602.39780000004</v>
      </c>
    </row>
    <row r="782" spans="1:21">
      <c r="A782" t="s">
        <v>1177</v>
      </c>
      <c r="B782">
        <v>5</v>
      </c>
      <c r="C782" t="s">
        <v>360</v>
      </c>
      <c r="D782" t="s">
        <v>361</v>
      </c>
      <c r="E782" t="s">
        <v>362</v>
      </c>
      <c r="F782" t="s">
        <v>1174</v>
      </c>
      <c r="G782" t="s">
        <v>84</v>
      </c>
      <c r="H782" s="682">
        <v>111373.20819999999</v>
      </c>
      <c r="I782" s="682">
        <v>194903.11439999999</v>
      </c>
      <c r="J782" s="682">
        <v>144680.45850000001</v>
      </c>
      <c r="K782" s="682">
        <v>253190.80230000001</v>
      </c>
      <c r="L782" s="682">
        <v>172993.0968</v>
      </c>
      <c r="M782" s="682">
        <v>302737.91930000001</v>
      </c>
      <c r="N782" s="682">
        <v>206425.7139</v>
      </c>
      <c r="O782" s="682">
        <v>361244.99930000002</v>
      </c>
      <c r="P782" s="682">
        <v>243654.38759999999</v>
      </c>
      <c r="Q782" s="682">
        <v>426395.17810000002</v>
      </c>
      <c r="R782" s="682">
        <v>267336.88290000003</v>
      </c>
      <c r="S782" s="682">
        <v>467839.54509999999</v>
      </c>
      <c r="T782" s="682">
        <v>289663.8492</v>
      </c>
      <c r="U782" s="682">
        <v>506911.73619999998</v>
      </c>
    </row>
    <row r="783" spans="1:21">
      <c r="A783" t="s">
        <v>1177</v>
      </c>
      <c r="B783">
        <v>5</v>
      </c>
      <c r="C783" t="s">
        <v>360</v>
      </c>
      <c r="D783" t="s">
        <v>361</v>
      </c>
      <c r="E783" t="s">
        <v>362</v>
      </c>
      <c r="F783" t="s">
        <v>1175</v>
      </c>
      <c r="G783" t="s">
        <v>103</v>
      </c>
      <c r="H783" s="682">
        <v>92848.873600000006</v>
      </c>
      <c r="I783" s="682">
        <v>162485.5288</v>
      </c>
      <c r="J783" s="682">
        <v>123717.5503</v>
      </c>
      <c r="K783" s="682">
        <v>216505.71290000001</v>
      </c>
      <c r="L783" s="682">
        <v>152436.05799999999</v>
      </c>
      <c r="M783" s="682">
        <v>266763.10159999999</v>
      </c>
      <c r="N783" s="682">
        <v>191807.15169999999</v>
      </c>
      <c r="O783" s="682">
        <v>335662.51559999998</v>
      </c>
      <c r="P783" s="682">
        <v>232021.54250000001</v>
      </c>
      <c r="Q783" s="682">
        <v>406037.69929999998</v>
      </c>
      <c r="R783" s="682">
        <v>256216.04130000001</v>
      </c>
      <c r="S783" s="682">
        <v>448378.0722</v>
      </c>
      <c r="T783" s="682">
        <v>278879.75030000001</v>
      </c>
      <c r="U783" s="682">
        <v>488039.56300000002</v>
      </c>
    </row>
    <row r="784" spans="1:21">
      <c r="A784" t="s">
        <v>1177</v>
      </c>
      <c r="B784">
        <v>5</v>
      </c>
      <c r="C784" t="s">
        <v>360</v>
      </c>
      <c r="D784" t="s">
        <v>361</v>
      </c>
      <c r="E784" t="s">
        <v>362</v>
      </c>
      <c r="F784" t="s">
        <v>1176</v>
      </c>
      <c r="G784" t="s">
        <v>104</v>
      </c>
      <c r="H784" s="682">
        <v>85339.797600000005</v>
      </c>
      <c r="I784" s="682">
        <v>149344.6459</v>
      </c>
      <c r="J784" s="682">
        <v>117800.84759999999</v>
      </c>
      <c r="K784" s="682">
        <v>206151.4834</v>
      </c>
      <c r="L784" s="682">
        <v>149309.01920000001</v>
      </c>
      <c r="M784" s="682">
        <v>261290.78349999999</v>
      </c>
      <c r="N784" s="682">
        <v>194771.88630000001</v>
      </c>
      <c r="O784" s="682">
        <v>340850.80080000003</v>
      </c>
      <c r="P784" s="682">
        <v>242571.09770000001</v>
      </c>
      <c r="Q784" s="682">
        <v>424499.42109999998</v>
      </c>
      <c r="R784" s="682">
        <v>272880.14120000001</v>
      </c>
      <c r="S784" s="682">
        <v>477540.24719999998</v>
      </c>
      <c r="T784" s="682">
        <v>302710.6508</v>
      </c>
      <c r="U784" s="682">
        <v>529743.63890000002</v>
      </c>
    </row>
    <row r="785" spans="1:21">
      <c r="A785" t="s">
        <v>1177</v>
      </c>
      <c r="B785">
        <v>5</v>
      </c>
      <c r="C785" t="s">
        <v>360</v>
      </c>
      <c r="D785" t="s">
        <v>361</v>
      </c>
      <c r="E785" t="s">
        <v>362</v>
      </c>
      <c r="F785" t="s">
        <v>1177</v>
      </c>
      <c r="G785" t="s">
        <v>101</v>
      </c>
      <c r="H785" s="682">
        <v>96011.559200000003</v>
      </c>
      <c r="I785" s="682">
        <v>153618.497</v>
      </c>
      <c r="J785" s="682">
        <v>134416.18290000001</v>
      </c>
      <c r="K785" s="682">
        <v>215065.8958</v>
      </c>
      <c r="L785" s="682">
        <v>172820.80650000001</v>
      </c>
      <c r="M785" s="682">
        <v>276513.29450000002</v>
      </c>
      <c r="N785" s="682">
        <v>230427.742</v>
      </c>
      <c r="O785" s="682">
        <v>368684.39270000003</v>
      </c>
      <c r="P785" s="682">
        <v>288034.6776</v>
      </c>
      <c r="Q785" s="682">
        <v>460855.49089999998</v>
      </c>
      <c r="R785" s="682">
        <v>326439.30119999999</v>
      </c>
      <c r="S785" s="682">
        <v>522302.8897</v>
      </c>
      <c r="T785" s="682">
        <v>364843.92489999998</v>
      </c>
      <c r="U785" s="682">
        <v>583750.28839999996</v>
      </c>
    </row>
    <row r="786" spans="1:21">
      <c r="A786" t="s">
        <v>1177</v>
      </c>
      <c r="B786">
        <v>5</v>
      </c>
      <c r="C786" t="s">
        <v>360</v>
      </c>
      <c r="D786" t="s">
        <v>361</v>
      </c>
      <c r="E786" t="s">
        <v>356</v>
      </c>
      <c r="F786" t="s">
        <v>1174</v>
      </c>
      <c r="G786" t="s">
        <v>84</v>
      </c>
      <c r="H786" s="682">
        <v>102722.0404</v>
      </c>
      <c r="I786" s="682">
        <v>179763.57070000001</v>
      </c>
      <c r="J786" s="682">
        <v>133491.83979999999</v>
      </c>
      <c r="K786" s="682">
        <v>233610.71979999999</v>
      </c>
      <c r="L786" s="682">
        <v>159658.3314</v>
      </c>
      <c r="M786" s="682">
        <v>279402.08</v>
      </c>
      <c r="N786" s="682">
        <v>190574.1232</v>
      </c>
      <c r="O786" s="682">
        <v>333504.7156</v>
      </c>
      <c r="P786" s="682">
        <v>224986.55300000001</v>
      </c>
      <c r="Q786" s="682">
        <v>393726.46789999999</v>
      </c>
      <c r="R786" s="682">
        <v>246872.65479999999</v>
      </c>
      <c r="S786" s="682">
        <v>432027.1459</v>
      </c>
      <c r="T786" s="682">
        <v>267522.73830000003</v>
      </c>
      <c r="U786" s="682">
        <v>468164.79210000002</v>
      </c>
    </row>
    <row r="787" spans="1:21">
      <c r="A787" t="s">
        <v>1177</v>
      </c>
      <c r="B787">
        <v>5</v>
      </c>
      <c r="C787" t="s">
        <v>360</v>
      </c>
      <c r="D787" t="s">
        <v>361</v>
      </c>
      <c r="E787" t="s">
        <v>356</v>
      </c>
      <c r="F787" t="s">
        <v>1175</v>
      </c>
      <c r="G787" t="s">
        <v>103</v>
      </c>
      <c r="H787" s="682">
        <v>85367.596399999995</v>
      </c>
      <c r="I787" s="682">
        <v>149393.29380000001</v>
      </c>
      <c r="J787" s="682">
        <v>113852.90489999999</v>
      </c>
      <c r="K787" s="682">
        <v>199242.58360000001</v>
      </c>
      <c r="L787" s="682">
        <v>140399.63200000001</v>
      </c>
      <c r="M787" s="682">
        <v>245699.3561</v>
      </c>
      <c r="N787" s="682">
        <v>176878.83869999999</v>
      </c>
      <c r="O787" s="682">
        <v>309537.96779999998</v>
      </c>
      <c r="P787" s="682">
        <v>214088.41399999999</v>
      </c>
      <c r="Q787" s="682">
        <v>374654.72450000001</v>
      </c>
      <c r="R787" s="682">
        <v>236454.18220000001</v>
      </c>
      <c r="S787" s="682">
        <v>413794.8187</v>
      </c>
      <c r="T787" s="682">
        <v>257419.74040000001</v>
      </c>
      <c r="U787" s="682">
        <v>450484.54570000002</v>
      </c>
    </row>
    <row r="788" spans="1:21">
      <c r="A788" t="s">
        <v>1177</v>
      </c>
      <c r="B788">
        <v>5</v>
      </c>
      <c r="C788" t="s">
        <v>360</v>
      </c>
      <c r="D788" t="s">
        <v>361</v>
      </c>
      <c r="E788" t="s">
        <v>356</v>
      </c>
      <c r="F788" t="s">
        <v>1176</v>
      </c>
      <c r="G788" t="s">
        <v>104</v>
      </c>
      <c r="H788" s="682">
        <v>78290.758600000001</v>
      </c>
      <c r="I788" s="682">
        <v>137008.82750000001</v>
      </c>
      <c r="J788" s="682">
        <v>108037.9742</v>
      </c>
      <c r="K788" s="682">
        <v>189066.45499999999</v>
      </c>
      <c r="L788" s="682">
        <v>136892.4932</v>
      </c>
      <c r="M788" s="682">
        <v>239561.86309999999</v>
      </c>
      <c r="N788" s="682">
        <v>178488.527</v>
      </c>
      <c r="O788" s="682">
        <v>312354.92239999998</v>
      </c>
      <c r="P788" s="682">
        <v>222273.3469</v>
      </c>
      <c r="Q788" s="682">
        <v>388978.35690000001</v>
      </c>
      <c r="R788" s="682">
        <v>250004.47210000001</v>
      </c>
      <c r="S788" s="682">
        <v>437507.82620000001</v>
      </c>
      <c r="T788" s="682">
        <v>277287.2867</v>
      </c>
      <c r="U788" s="682">
        <v>485252.75170000002</v>
      </c>
    </row>
    <row r="789" spans="1:21">
      <c r="A789" t="s">
        <v>1177</v>
      </c>
      <c r="B789">
        <v>5</v>
      </c>
      <c r="C789" t="s">
        <v>360</v>
      </c>
      <c r="D789" t="s">
        <v>361</v>
      </c>
      <c r="E789" t="s">
        <v>356</v>
      </c>
      <c r="F789" t="s">
        <v>1177</v>
      </c>
      <c r="G789" t="s">
        <v>101</v>
      </c>
      <c r="H789" s="682">
        <v>88547.601699999999</v>
      </c>
      <c r="I789" s="682">
        <v>141676.1649</v>
      </c>
      <c r="J789" s="682">
        <v>123966.6424</v>
      </c>
      <c r="K789" s="682">
        <v>198346.63080000001</v>
      </c>
      <c r="L789" s="682">
        <v>159385.68309999999</v>
      </c>
      <c r="M789" s="682">
        <v>255017.09669999999</v>
      </c>
      <c r="N789" s="682">
        <v>212514.24419999999</v>
      </c>
      <c r="O789" s="682">
        <v>340022.79570000002</v>
      </c>
      <c r="P789" s="682">
        <v>265642.8052</v>
      </c>
      <c r="Q789" s="682">
        <v>425028.49469999998</v>
      </c>
      <c r="R789" s="682">
        <v>301061.84590000001</v>
      </c>
      <c r="S789" s="682">
        <v>481698.96059999999</v>
      </c>
      <c r="T789" s="682">
        <v>336480.88660000003</v>
      </c>
      <c r="U789" s="682">
        <v>538369.42649999994</v>
      </c>
    </row>
    <row r="790" spans="1:21">
      <c r="A790" t="s">
        <v>1177</v>
      </c>
      <c r="B790">
        <v>5</v>
      </c>
      <c r="C790" t="s">
        <v>360</v>
      </c>
      <c r="D790" t="s">
        <v>361</v>
      </c>
      <c r="E790" t="s">
        <v>338</v>
      </c>
      <c r="F790" t="s">
        <v>1174</v>
      </c>
      <c r="G790" t="s">
        <v>84</v>
      </c>
      <c r="H790" s="682">
        <v>107606.0494</v>
      </c>
      <c r="I790" s="682">
        <v>188310.5864</v>
      </c>
      <c r="J790" s="682">
        <v>139758.31169999999</v>
      </c>
      <c r="K790" s="682">
        <v>244577.04550000001</v>
      </c>
      <c r="L790" s="682">
        <v>167083.00049999999</v>
      </c>
      <c r="M790" s="682">
        <v>292395.25089999998</v>
      </c>
      <c r="N790" s="682">
        <v>199339.07260000001</v>
      </c>
      <c r="O790" s="682">
        <v>348843.37689999997</v>
      </c>
      <c r="P790" s="682">
        <v>235265.3965</v>
      </c>
      <c r="Q790" s="682">
        <v>411714.4437</v>
      </c>
      <c r="R790" s="682">
        <v>258122.2034</v>
      </c>
      <c r="S790" s="682">
        <v>451713.85590000002</v>
      </c>
      <c r="T790" s="682">
        <v>279661.22350000002</v>
      </c>
      <c r="U790" s="682">
        <v>489407.14110000001</v>
      </c>
    </row>
    <row r="791" spans="1:21">
      <c r="A791" t="s">
        <v>1177</v>
      </c>
      <c r="B791">
        <v>5</v>
      </c>
      <c r="C791" t="s">
        <v>360</v>
      </c>
      <c r="D791" t="s">
        <v>361</v>
      </c>
      <c r="E791" t="s">
        <v>338</v>
      </c>
      <c r="F791" t="s">
        <v>1175</v>
      </c>
      <c r="G791" t="s">
        <v>103</v>
      </c>
      <c r="H791" s="682">
        <v>89861.724400000006</v>
      </c>
      <c r="I791" s="682">
        <v>157258.0177</v>
      </c>
      <c r="J791" s="682">
        <v>119678.0514</v>
      </c>
      <c r="K791" s="682">
        <v>209436.59</v>
      </c>
      <c r="L791" s="682">
        <v>147391.52050000001</v>
      </c>
      <c r="M791" s="682">
        <v>257935.16080000001</v>
      </c>
      <c r="N791" s="682">
        <v>185336.02830000001</v>
      </c>
      <c r="O791" s="682">
        <v>324338.04940000002</v>
      </c>
      <c r="P791" s="682">
        <v>224122.35490000001</v>
      </c>
      <c r="Q791" s="682">
        <v>392214.12109999999</v>
      </c>
      <c r="R791" s="682">
        <v>247469.6073</v>
      </c>
      <c r="S791" s="682">
        <v>433071.81270000001</v>
      </c>
      <c r="T791" s="682">
        <v>269331.19150000002</v>
      </c>
      <c r="U791" s="682">
        <v>471329.58510000003</v>
      </c>
    </row>
    <row r="792" spans="1:21">
      <c r="A792" t="s">
        <v>1177</v>
      </c>
      <c r="B792">
        <v>5</v>
      </c>
      <c r="C792" t="s">
        <v>360</v>
      </c>
      <c r="D792" t="s">
        <v>361</v>
      </c>
      <c r="E792" t="s">
        <v>338</v>
      </c>
      <c r="F792" t="s">
        <v>1176</v>
      </c>
      <c r="G792" t="s">
        <v>104</v>
      </c>
      <c r="H792" s="682">
        <v>82692.783899999995</v>
      </c>
      <c r="I792" s="682">
        <v>144712.37179999999</v>
      </c>
      <c r="J792" s="682">
        <v>114165.54919999999</v>
      </c>
      <c r="K792" s="682">
        <v>199789.71109999999</v>
      </c>
      <c r="L792" s="682">
        <v>144725.55710000001</v>
      </c>
      <c r="M792" s="682">
        <v>253269.7249</v>
      </c>
      <c r="N792" s="682">
        <v>188841.9425</v>
      </c>
      <c r="O792" s="682">
        <v>330473.39929999999</v>
      </c>
      <c r="P792" s="682">
        <v>235196.3</v>
      </c>
      <c r="Q792" s="682">
        <v>411593.52510000003</v>
      </c>
      <c r="R792" s="682">
        <v>264607.66950000002</v>
      </c>
      <c r="S792" s="682">
        <v>463063.4216</v>
      </c>
      <c r="T792" s="682">
        <v>293560.65379999997</v>
      </c>
      <c r="U792" s="682">
        <v>513731.14419999998</v>
      </c>
    </row>
    <row r="793" spans="1:21">
      <c r="A793" t="s">
        <v>1177</v>
      </c>
      <c r="B793">
        <v>5</v>
      </c>
      <c r="C793" t="s">
        <v>360</v>
      </c>
      <c r="D793" t="s">
        <v>361</v>
      </c>
      <c r="E793" t="s">
        <v>338</v>
      </c>
      <c r="F793" t="s">
        <v>1177</v>
      </c>
      <c r="G793" t="s">
        <v>101</v>
      </c>
      <c r="H793" s="682">
        <v>92767.447700000004</v>
      </c>
      <c r="I793" s="682">
        <v>148427.9186</v>
      </c>
      <c r="J793" s="682">
        <v>129874.4268</v>
      </c>
      <c r="K793" s="682">
        <v>207799.08590000001</v>
      </c>
      <c r="L793" s="682">
        <v>166981.40590000001</v>
      </c>
      <c r="M793" s="682">
        <v>267170.25329999998</v>
      </c>
      <c r="N793" s="682">
        <v>222641.87450000001</v>
      </c>
      <c r="O793" s="682">
        <v>356227.00449999998</v>
      </c>
      <c r="P793" s="682">
        <v>278302.3431</v>
      </c>
      <c r="Q793" s="682">
        <v>445283.75559999997</v>
      </c>
      <c r="R793" s="682">
        <v>315409.3222</v>
      </c>
      <c r="S793" s="682">
        <v>504654.92300000001</v>
      </c>
      <c r="T793" s="682">
        <v>352516.30129999999</v>
      </c>
      <c r="U793" s="682">
        <v>564026.09030000004</v>
      </c>
    </row>
    <row r="794" spans="1:21">
      <c r="A794" t="s">
        <v>1177</v>
      </c>
      <c r="B794">
        <v>5</v>
      </c>
      <c r="C794" t="s">
        <v>360</v>
      </c>
      <c r="D794" t="s">
        <v>361</v>
      </c>
      <c r="E794" t="s">
        <v>363</v>
      </c>
      <c r="F794" t="s">
        <v>1174</v>
      </c>
      <c r="G794" t="s">
        <v>84</v>
      </c>
      <c r="H794" s="682">
        <v>101480.20849999999</v>
      </c>
      <c r="I794" s="682">
        <v>177590.36489999999</v>
      </c>
      <c r="J794" s="682">
        <v>131880.76430000001</v>
      </c>
      <c r="K794" s="682">
        <v>230791.33749999999</v>
      </c>
      <c r="L794" s="682">
        <v>157733.84640000001</v>
      </c>
      <c r="M794" s="682">
        <v>276034.23129999998</v>
      </c>
      <c r="N794" s="682">
        <v>188280.30129999999</v>
      </c>
      <c r="O794" s="682">
        <v>329490.52730000002</v>
      </c>
      <c r="P794" s="682">
        <v>222280.87220000001</v>
      </c>
      <c r="Q794" s="682">
        <v>388991.52610000002</v>
      </c>
      <c r="R794" s="682">
        <v>243904.76579999999</v>
      </c>
      <c r="S794" s="682">
        <v>426833.34019999998</v>
      </c>
      <c r="T794" s="682">
        <v>264308.36660000001</v>
      </c>
      <c r="U794" s="682">
        <v>462539.64159999997</v>
      </c>
    </row>
    <row r="795" spans="1:21">
      <c r="A795" t="s">
        <v>1177</v>
      </c>
      <c r="B795">
        <v>5</v>
      </c>
      <c r="C795" t="s">
        <v>360</v>
      </c>
      <c r="D795" t="s">
        <v>361</v>
      </c>
      <c r="E795" t="s">
        <v>363</v>
      </c>
      <c r="F795" t="s">
        <v>1175</v>
      </c>
      <c r="G795" t="s">
        <v>103</v>
      </c>
      <c r="H795" s="682">
        <v>84320.754400000005</v>
      </c>
      <c r="I795" s="682">
        <v>147561.32019999999</v>
      </c>
      <c r="J795" s="682">
        <v>112462.49129999999</v>
      </c>
      <c r="K795" s="682">
        <v>196809.35980000001</v>
      </c>
      <c r="L795" s="682">
        <v>138691.5367</v>
      </c>
      <c r="M795" s="682">
        <v>242710.18919999999</v>
      </c>
      <c r="N795" s="682">
        <v>174738.89629999999</v>
      </c>
      <c r="O795" s="682">
        <v>305793.0686</v>
      </c>
      <c r="P795" s="682">
        <v>211505.18400000001</v>
      </c>
      <c r="Q795" s="682">
        <v>370134.07189999998</v>
      </c>
      <c r="R795" s="682">
        <v>233603.35459999999</v>
      </c>
      <c r="S795" s="682">
        <v>408805.87040000001</v>
      </c>
      <c r="T795" s="682">
        <v>254318.8854</v>
      </c>
      <c r="U795" s="682">
        <v>445058.04940000002</v>
      </c>
    </row>
    <row r="796" spans="1:21">
      <c r="A796" t="s">
        <v>1177</v>
      </c>
      <c r="B796">
        <v>5</v>
      </c>
      <c r="C796" t="s">
        <v>360</v>
      </c>
      <c r="D796" t="s">
        <v>361</v>
      </c>
      <c r="E796" t="s">
        <v>363</v>
      </c>
      <c r="F796" t="s">
        <v>1176</v>
      </c>
      <c r="G796" t="s">
        <v>104</v>
      </c>
      <c r="H796" s="682">
        <v>77321.153999999995</v>
      </c>
      <c r="I796" s="682">
        <v>135312.01930000001</v>
      </c>
      <c r="J796" s="682">
        <v>106698.15790000001</v>
      </c>
      <c r="K796" s="682">
        <v>186721.7763</v>
      </c>
      <c r="L796" s="682">
        <v>135192.49540000001</v>
      </c>
      <c r="M796" s="682">
        <v>236586.86689999999</v>
      </c>
      <c r="N796" s="682">
        <v>176267.19810000001</v>
      </c>
      <c r="O796" s="682">
        <v>308467.59659999999</v>
      </c>
      <c r="P796" s="682">
        <v>219506.09359999999</v>
      </c>
      <c r="Q796" s="682">
        <v>384135.66379999998</v>
      </c>
      <c r="R796" s="682">
        <v>246889.6599</v>
      </c>
      <c r="S796" s="682">
        <v>432056.90480000002</v>
      </c>
      <c r="T796" s="682">
        <v>273829.95260000002</v>
      </c>
      <c r="U796" s="682">
        <v>479202.41710000002</v>
      </c>
    </row>
    <row r="797" spans="1:21">
      <c r="A797" t="s">
        <v>1177</v>
      </c>
      <c r="B797">
        <v>5</v>
      </c>
      <c r="C797" t="s">
        <v>360</v>
      </c>
      <c r="D797" t="s">
        <v>361</v>
      </c>
      <c r="E797" t="s">
        <v>363</v>
      </c>
      <c r="F797" t="s">
        <v>1177</v>
      </c>
      <c r="G797" t="s">
        <v>101</v>
      </c>
      <c r="H797" s="682">
        <v>87476.795499999993</v>
      </c>
      <c r="I797" s="682">
        <v>139962.87479999999</v>
      </c>
      <c r="J797" s="682">
        <v>122467.51360000001</v>
      </c>
      <c r="K797" s="682">
        <v>195948.02480000001</v>
      </c>
      <c r="L797" s="682">
        <v>157458.23190000001</v>
      </c>
      <c r="M797" s="682">
        <v>251933.17480000001</v>
      </c>
      <c r="N797" s="682">
        <v>209944.30910000001</v>
      </c>
      <c r="O797" s="682">
        <v>335910.8996</v>
      </c>
      <c r="P797" s="682">
        <v>262430.38640000002</v>
      </c>
      <c r="Q797" s="682">
        <v>419888.62459999998</v>
      </c>
      <c r="R797" s="682">
        <v>297421.10460000002</v>
      </c>
      <c r="S797" s="682">
        <v>475873.7745</v>
      </c>
      <c r="T797" s="682">
        <v>332411.82280000002</v>
      </c>
      <c r="U797" s="682">
        <v>531858.92449999996</v>
      </c>
    </row>
    <row r="798" spans="1:21">
      <c r="A798" t="s">
        <v>1177</v>
      </c>
      <c r="B798">
        <v>5</v>
      </c>
      <c r="C798" t="s">
        <v>360</v>
      </c>
      <c r="D798" t="s">
        <v>361</v>
      </c>
      <c r="E798" t="s">
        <v>364</v>
      </c>
      <c r="F798" t="s">
        <v>1174</v>
      </c>
      <c r="G798" t="s">
        <v>84</v>
      </c>
      <c r="H798" s="682">
        <v>107005.96490000001</v>
      </c>
      <c r="I798" s="682">
        <v>187260.43859999999</v>
      </c>
      <c r="J798" s="682">
        <v>138997.23389999999</v>
      </c>
      <c r="K798" s="682">
        <v>243245.1594</v>
      </c>
      <c r="L798" s="682">
        <v>166189.07860000001</v>
      </c>
      <c r="M798" s="682">
        <v>290830.88750000001</v>
      </c>
      <c r="N798" s="682">
        <v>198294.74960000001</v>
      </c>
      <c r="O798" s="682">
        <v>347015.81160000002</v>
      </c>
      <c r="P798" s="682">
        <v>234048.5301</v>
      </c>
      <c r="Q798" s="682">
        <v>409584.9277</v>
      </c>
      <c r="R798" s="682">
        <v>256793.76509999999</v>
      </c>
      <c r="S798" s="682">
        <v>449389.08909999998</v>
      </c>
      <c r="T798" s="682">
        <v>278233.7929</v>
      </c>
      <c r="U798" s="682">
        <v>486909.13750000001</v>
      </c>
    </row>
    <row r="799" spans="1:21">
      <c r="A799" t="s">
        <v>1177</v>
      </c>
      <c r="B799">
        <v>5</v>
      </c>
      <c r="C799" t="s">
        <v>360</v>
      </c>
      <c r="D799" t="s">
        <v>361</v>
      </c>
      <c r="E799" t="s">
        <v>364</v>
      </c>
      <c r="F799" t="s">
        <v>1175</v>
      </c>
      <c r="G799" t="s">
        <v>103</v>
      </c>
      <c r="H799" s="682">
        <v>89261.615000000005</v>
      </c>
      <c r="I799" s="682">
        <v>156207.82629999999</v>
      </c>
      <c r="J799" s="682">
        <v>118916.9736</v>
      </c>
      <c r="K799" s="682">
        <v>208104.70389999999</v>
      </c>
      <c r="L799" s="682">
        <v>146497.5986</v>
      </c>
      <c r="M799" s="682">
        <v>256370.79749999999</v>
      </c>
      <c r="N799" s="682">
        <v>184291.7052</v>
      </c>
      <c r="O799" s="682">
        <v>322510.4841</v>
      </c>
      <c r="P799" s="682">
        <v>222905.48860000001</v>
      </c>
      <c r="Q799" s="682">
        <v>390084.60499999998</v>
      </c>
      <c r="R799" s="682">
        <v>246141.16899999999</v>
      </c>
      <c r="S799" s="682">
        <v>430747.04580000002</v>
      </c>
      <c r="T799" s="682">
        <v>267903.76089999999</v>
      </c>
      <c r="U799" s="682">
        <v>468831.58149999997</v>
      </c>
    </row>
    <row r="800" spans="1:21">
      <c r="A800" t="s">
        <v>1177</v>
      </c>
      <c r="B800">
        <v>5</v>
      </c>
      <c r="C800" t="s">
        <v>360</v>
      </c>
      <c r="D800" t="s">
        <v>361</v>
      </c>
      <c r="E800" t="s">
        <v>364</v>
      </c>
      <c r="F800" t="s">
        <v>1176</v>
      </c>
      <c r="G800" t="s">
        <v>104</v>
      </c>
      <c r="H800" s="682">
        <v>82077.081300000005</v>
      </c>
      <c r="I800" s="682">
        <v>143634.89240000001</v>
      </c>
      <c r="J800" s="682">
        <v>113303.56570000001</v>
      </c>
      <c r="K800" s="682">
        <v>198281.23989999999</v>
      </c>
      <c r="L800" s="682">
        <v>143617.29259999999</v>
      </c>
      <c r="M800" s="682">
        <v>251330.26190000001</v>
      </c>
      <c r="N800" s="682">
        <v>187364.25640000001</v>
      </c>
      <c r="O800" s="682">
        <v>327887.44870000001</v>
      </c>
      <c r="P800" s="682">
        <v>233349.1925</v>
      </c>
      <c r="Q800" s="682">
        <v>408361.08689999999</v>
      </c>
      <c r="R800" s="682">
        <v>262514.28090000001</v>
      </c>
      <c r="S800" s="682">
        <v>459399.99160000001</v>
      </c>
      <c r="T800" s="682">
        <v>291220.98420000001</v>
      </c>
      <c r="U800" s="682">
        <v>509636.72230000002</v>
      </c>
    </row>
    <row r="801" spans="1:21">
      <c r="A801" t="s">
        <v>1177</v>
      </c>
      <c r="B801">
        <v>5</v>
      </c>
      <c r="C801" t="s">
        <v>360</v>
      </c>
      <c r="D801" t="s">
        <v>361</v>
      </c>
      <c r="E801" t="s">
        <v>364</v>
      </c>
      <c r="F801" t="s">
        <v>1177</v>
      </c>
      <c r="G801" t="s">
        <v>101</v>
      </c>
      <c r="H801" s="682">
        <v>92247.890899999999</v>
      </c>
      <c r="I801" s="682">
        <v>147596.62779999999</v>
      </c>
      <c r="J801" s="682">
        <v>129147.04730000001</v>
      </c>
      <c r="K801" s="682">
        <v>206635.2787</v>
      </c>
      <c r="L801" s="682">
        <v>166046.20370000001</v>
      </c>
      <c r="M801" s="682">
        <v>265673.92979999998</v>
      </c>
      <c r="N801" s="682">
        <v>221394.9382</v>
      </c>
      <c r="O801" s="682">
        <v>354231.90649999998</v>
      </c>
      <c r="P801" s="682">
        <v>276743.6728</v>
      </c>
      <c r="Q801" s="682">
        <v>442789.88309999998</v>
      </c>
      <c r="R801" s="682">
        <v>313642.82919999998</v>
      </c>
      <c r="S801" s="682">
        <v>501828.53409999999</v>
      </c>
      <c r="T801" s="682">
        <v>350541.98550000001</v>
      </c>
      <c r="U801" s="682">
        <v>560867.18519999995</v>
      </c>
    </row>
    <row r="802" spans="1:21">
      <c r="A802" t="s">
        <v>1177</v>
      </c>
      <c r="B802">
        <v>5</v>
      </c>
      <c r="C802" t="s">
        <v>360</v>
      </c>
      <c r="D802" t="s">
        <v>361</v>
      </c>
      <c r="E802" t="s">
        <v>365</v>
      </c>
      <c r="F802" t="s">
        <v>1174</v>
      </c>
      <c r="G802" t="s">
        <v>84</v>
      </c>
      <c r="H802" s="682">
        <v>111331.5487</v>
      </c>
      <c r="I802" s="682">
        <v>194830.21030000001</v>
      </c>
      <c r="J802" s="682">
        <v>144591.54300000001</v>
      </c>
      <c r="K802" s="682">
        <v>253035.20009999999</v>
      </c>
      <c r="L802" s="682">
        <v>172856.46090000001</v>
      </c>
      <c r="M802" s="682">
        <v>302498.80650000001</v>
      </c>
      <c r="N802" s="682">
        <v>206220.54430000001</v>
      </c>
      <c r="O802" s="682">
        <v>360885.95240000001</v>
      </c>
      <c r="P802" s="682">
        <v>243382.44649999999</v>
      </c>
      <c r="Q802" s="682">
        <v>425919.28139999998</v>
      </c>
      <c r="R802" s="682">
        <v>267025.87829999998</v>
      </c>
      <c r="S802" s="682">
        <v>467295.28690000001</v>
      </c>
      <c r="T802" s="682">
        <v>289304.34720000002</v>
      </c>
      <c r="U802" s="682">
        <v>506282.6078</v>
      </c>
    </row>
    <row r="803" spans="1:21">
      <c r="A803" t="s">
        <v>1177</v>
      </c>
      <c r="B803">
        <v>5</v>
      </c>
      <c r="C803" t="s">
        <v>360</v>
      </c>
      <c r="D803" t="s">
        <v>361</v>
      </c>
      <c r="E803" t="s">
        <v>365</v>
      </c>
      <c r="F803" t="s">
        <v>1175</v>
      </c>
      <c r="G803" t="s">
        <v>103</v>
      </c>
      <c r="H803" s="682">
        <v>93002.254000000001</v>
      </c>
      <c r="I803" s="682">
        <v>162753.94450000001</v>
      </c>
      <c r="J803" s="682">
        <v>123849.29670000001</v>
      </c>
      <c r="K803" s="682">
        <v>216736.26930000001</v>
      </c>
      <c r="L803" s="682">
        <v>152515.8118</v>
      </c>
      <c r="M803" s="682">
        <v>266902.67060000001</v>
      </c>
      <c r="N803" s="682">
        <v>191755.86170000001</v>
      </c>
      <c r="O803" s="682">
        <v>335572.75780000002</v>
      </c>
      <c r="P803" s="682">
        <v>231872.05230000001</v>
      </c>
      <c r="Q803" s="682">
        <v>405776.09159999999</v>
      </c>
      <c r="R803" s="682">
        <v>256022.098</v>
      </c>
      <c r="S803" s="682">
        <v>448038.6716</v>
      </c>
      <c r="T803" s="682">
        <v>278633.76500000001</v>
      </c>
      <c r="U803" s="682">
        <v>487609.08889999997</v>
      </c>
    </row>
    <row r="804" spans="1:21">
      <c r="A804" t="s">
        <v>1177</v>
      </c>
      <c r="B804">
        <v>5</v>
      </c>
      <c r="C804" t="s">
        <v>360</v>
      </c>
      <c r="D804" t="s">
        <v>361</v>
      </c>
      <c r="E804" t="s">
        <v>365</v>
      </c>
      <c r="F804" t="s">
        <v>1176</v>
      </c>
      <c r="G804" t="s">
        <v>104</v>
      </c>
      <c r="H804" s="682">
        <v>85601.601599999995</v>
      </c>
      <c r="I804" s="682">
        <v>149802.80290000001</v>
      </c>
      <c r="J804" s="682">
        <v>118185.00350000001</v>
      </c>
      <c r="K804" s="682">
        <v>206823.7562</v>
      </c>
      <c r="L804" s="682">
        <v>149825.55710000001</v>
      </c>
      <c r="M804" s="682">
        <v>262194.72489999997</v>
      </c>
      <c r="N804" s="682">
        <v>195505.9382</v>
      </c>
      <c r="O804" s="682">
        <v>342135.39179999998</v>
      </c>
      <c r="P804" s="682">
        <v>243498.07070000001</v>
      </c>
      <c r="Q804" s="682">
        <v>426121.6238</v>
      </c>
      <c r="R804" s="682">
        <v>273952.11869999999</v>
      </c>
      <c r="S804" s="682">
        <v>479416.20779999997</v>
      </c>
      <c r="T804" s="682">
        <v>303932.67</v>
      </c>
      <c r="U804" s="682">
        <v>531882.17229999998</v>
      </c>
    </row>
    <row r="805" spans="1:21">
      <c r="A805" t="s">
        <v>1177</v>
      </c>
      <c r="B805">
        <v>5</v>
      </c>
      <c r="C805" t="s">
        <v>360</v>
      </c>
      <c r="D805" t="s">
        <v>361</v>
      </c>
      <c r="E805" t="s">
        <v>365</v>
      </c>
      <c r="F805" t="s">
        <v>1177</v>
      </c>
      <c r="G805" t="s">
        <v>101</v>
      </c>
      <c r="H805" s="682">
        <v>95979.869600000005</v>
      </c>
      <c r="I805" s="682">
        <v>153567.7936</v>
      </c>
      <c r="J805" s="682">
        <v>134371.8174</v>
      </c>
      <c r="K805" s="682">
        <v>214994.91099999999</v>
      </c>
      <c r="L805" s="682">
        <v>172763.76519999999</v>
      </c>
      <c r="M805" s="682">
        <v>276422.02840000001</v>
      </c>
      <c r="N805" s="682">
        <v>230351.6869</v>
      </c>
      <c r="O805" s="682">
        <v>368562.7046</v>
      </c>
      <c r="P805" s="682">
        <v>287939.60869999998</v>
      </c>
      <c r="Q805" s="682">
        <v>460703.38079999998</v>
      </c>
      <c r="R805" s="682">
        <v>326331.55650000001</v>
      </c>
      <c r="S805" s="682">
        <v>522130.49810000003</v>
      </c>
      <c r="T805" s="682">
        <v>364723.50429999997</v>
      </c>
      <c r="U805" s="682">
        <v>583557.61560000002</v>
      </c>
    </row>
    <row r="806" spans="1:21">
      <c r="A806" t="s">
        <v>1177</v>
      </c>
      <c r="B806">
        <v>5</v>
      </c>
      <c r="C806" t="s">
        <v>360</v>
      </c>
      <c r="D806" t="s">
        <v>361</v>
      </c>
      <c r="E806" t="s">
        <v>366</v>
      </c>
      <c r="F806" t="s">
        <v>1174</v>
      </c>
      <c r="G806" t="s">
        <v>84</v>
      </c>
      <c r="H806" s="682">
        <v>113173.465</v>
      </c>
      <c r="I806" s="682">
        <v>198053.56390000001</v>
      </c>
      <c r="J806" s="682">
        <v>146963.69630000001</v>
      </c>
      <c r="K806" s="682">
        <v>257186.46849999999</v>
      </c>
      <c r="L806" s="682">
        <v>175674.86780000001</v>
      </c>
      <c r="M806" s="682">
        <v>307431.01860000001</v>
      </c>
      <c r="N806" s="682">
        <v>209558.68909999999</v>
      </c>
      <c r="O806" s="682">
        <v>366727.7059</v>
      </c>
      <c r="P806" s="682">
        <v>247304.9938</v>
      </c>
      <c r="Q806" s="682">
        <v>432783.73910000001</v>
      </c>
      <c r="R806" s="682">
        <v>271322.20549999998</v>
      </c>
      <c r="S806" s="682">
        <v>474813.85960000003</v>
      </c>
      <c r="T806" s="682">
        <v>293946.1496</v>
      </c>
      <c r="U806" s="682">
        <v>514405.76189999998</v>
      </c>
    </row>
    <row r="807" spans="1:21">
      <c r="A807" t="s">
        <v>1177</v>
      </c>
      <c r="B807">
        <v>5</v>
      </c>
      <c r="C807" t="s">
        <v>360</v>
      </c>
      <c r="D807" t="s">
        <v>361</v>
      </c>
      <c r="E807" t="s">
        <v>366</v>
      </c>
      <c r="F807" t="s">
        <v>1175</v>
      </c>
      <c r="G807" t="s">
        <v>103</v>
      </c>
      <c r="H807" s="682">
        <v>94649.205400000006</v>
      </c>
      <c r="I807" s="682">
        <v>165636.10949999999</v>
      </c>
      <c r="J807" s="682">
        <v>126000.78810000001</v>
      </c>
      <c r="K807" s="682">
        <v>220501.37909999999</v>
      </c>
      <c r="L807" s="682">
        <v>155117.8291</v>
      </c>
      <c r="M807" s="682">
        <v>271456.2009</v>
      </c>
      <c r="N807" s="682">
        <v>194940.12700000001</v>
      </c>
      <c r="O807" s="682">
        <v>341145.22220000002</v>
      </c>
      <c r="P807" s="682">
        <v>235672.14869999999</v>
      </c>
      <c r="Q807" s="682">
        <v>412426.26020000002</v>
      </c>
      <c r="R807" s="682">
        <v>260201.36379999999</v>
      </c>
      <c r="S807" s="682">
        <v>455352.38679999998</v>
      </c>
      <c r="T807" s="682">
        <v>283162.05070000002</v>
      </c>
      <c r="U807" s="682">
        <v>495533.58870000002</v>
      </c>
    </row>
    <row r="808" spans="1:21">
      <c r="A808" t="s">
        <v>1177</v>
      </c>
      <c r="B808">
        <v>5</v>
      </c>
      <c r="C808" t="s">
        <v>360</v>
      </c>
      <c r="D808" t="s">
        <v>361</v>
      </c>
      <c r="E808" t="s">
        <v>366</v>
      </c>
      <c r="F808" t="s">
        <v>1176</v>
      </c>
      <c r="G808" t="s">
        <v>104</v>
      </c>
      <c r="H808" s="682">
        <v>87186.908899999995</v>
      </c>
      <c r="I808" s="682">
        <v>152577.09049999999</v>
      </c>
      <c r="J808" s="682">
        <v>120386.8034</v>
      </c>
      <c r="K808" s="682">
        <v>210676.90590000001</v>
      </c>
      <c r="L808" s="682">
        <v>152633.81950000001</v>
      </c>
      <c r="M808" s="682">
        <v>267109.18400000001</v>
      </c>
      <c r="N808" s="682">
        <v>199204.95319999999</v>
      </c>
      <c r="O808" s="682">
        <v>348608.66810000001</v>
      </c>
      <c r="P808" s="682">
        <v>248112.43150000001</v>
      </c>
      <c r="Q808" s="682">
        <v>434196.75510000001</v>
      </c>
      <c r="R808" s="682">
        <v>279160.31949999998</v>
      </c>
      <c r="S808" s="682">
        <v>488530.55910000001</v>
      </c>
      <c r="T808" s="682">
        <v>309729.67359999998</v>
      </c>
      <c r="U808" s="682">
        <v>542026.92870000005</v>
      </c>
    </row>
    <row r="809" spans="1:21">
      <c r="A809" t="s">
        <v>1177</v>
      </c>
      <c r="B809">
        <v>5</v>
      </c>
      <c r="C809" t="s">
        <v>360</v>
      </c>
      <c r="D809" t="s">
        <v>361</v>
      </c>
      <c r="E809" t="s">
        <v>366</v>
      </c>
      <c r="F809" t="s">
        <v>1177</v>
      </c>
      <c r="G809" t="s">
        <v>101</v>
      </c>
      <c r="H809" s="682">
        <v>97570.232600000003</v>
      </c>
      <c r="I809" s="682">
        <v>156112.37450000001</v>
      </c>
      <c r="J809" s="682">
        <v>136598.32560000001</v>
      </c>
      <c r="K809" s="682">
        <v>218557.32430000001</v>
      </c>
      <c r="L809" s="682">
        <v>175626.4186</v>
      </c>
      <c r="M809" s="682">
        <v>281002.27399999998</v>
      </c>
      <c r="N809" s="682">
        <v>234168.55809999999</v>
      </c>
      <c r="O809" s="682">
        <v>374669.6986</v>
      </c>
      <c r="P809" s="682">
        <v>292710.69770000002</v>
      </c>
      <c r="Q809" s="682">
        <v>468337.12339999998</v>
      </c>
      <c r="R809" s="682">
        <v>331738.79070000001</v>
      </c>
      <c r="S809" s="682">
        <v>530782.07310000004</v>
      </c>
      <c r="T809" s="682">
        <v>370766.88380000001</v>
      </c>
      <c r="U809" s="682">
        <v>593227.02289999998</v>
      </c>
    </row>
    <row r="810" spans="1:21">
      <c r="A810" t="s">
        <v>1179</v>
      </c>
      <c r="B810">
        <v>6</v>
      </c>
      <c r="C810" t="s">
        <v>367</v>
      </c>
      <c r="D810" t="s">
        <v>368</v>
      </c>
      <c r="E810" t="s">
        <v>369</v>
      </c>
      <c r="F810" t="s">
        <v>1174</v>
      </c>
      <c r="G810" t="s">
        <v>84</v>
      </c>
      <c r="H810" s="682">
        <v>130120.9538</v>
      </c>
      <c r="I810" s="682">
        <v>227711.66899999999</v>
      </c>
      <c r="J810" s="682">
        <v>169039.62220000001</v>
      </c>
      <c r="K810" s="682">
        <v>295819.33880000003</v>
      </c>
      <c r="L810" s="682">
        <v>202123.239</v>
      </c>
      <c r="M810" s="682">
        <v>353715.66820000001</v>
      </c>
      <c r="N810" s="682">
        <v>241191.25810000001</v>
      </c>
      <c r="O810" s="682">
        <v>422084.70169999998</v>
      </c>
      <c r="P810" s="682">
        <v>284693.90220000001</v>
      </c>
      <c r="Q810" s="682">
        <v>498214.32880000002</v>
      </c>
      <c r="R810" s="682">
        <v>312367.03240000003</v>
      </c>
      <c r="S810" s="682">
        <v>546642.30669999996</v>
      </c>
      <c r="T810" s="682">
        <v>338457.80249999999</v>
      </c>
      <c r="U810" s="682">
        <v>592301.1544</v>
      </c>
    </row>
    <row r="811" spans="1:21">
      <c r="A811" t="s">
        <v>1179</v>
      </c>
      <c r="B811">
        <v>6</v>
      </c>
      <c r="C811" t="s">
        <v>367</v>
      </c>
      <c r="D811" t="s">
        <v>368</v>
      </c>
      <c r="E811" t="s">
        <v>369</v>
      </c>
      <c r="F811" t="s">
        <v>1175</v>
      </c>
      <c r="G811" t="s">
        <v>103</v>
      </c>
      <c r="H811" s="682">
        <v>108452.84759999999</v>
      </c>
      <c r="I811" s="682">
        <v>189792.48319999999</v>
      </c>
      <c r="J811" s="682">
        <v>144519.09839999999</v>
      </c>
      <c r="K811" s="682">
        <v>252908.42230000001</v>
      </c>
      <c r="L811" s="682">
        <v>178077.46479999999</v>
      </c>
      <c r="M811" s="682">
        <v>311635.56349999999</v>
      </c>
      <c r="N811" s="682">
        <v>224091.77960000001</v>
      </c>
      <c r="O811" s="682">
        <v>392160.61420000001</v>
      </c>
      <c r="P811" s="682">
        <v>271086.8468</v>
      </c>
      <c r="Q811" s="682">
        <v>474401.98180000001</v>
      </c>
      <c r="R811" s="682">
        <v>299358.8725</v>
      </c>
      <c r="S811" s="682">
        <v>523878.0269</v>
      </c>
      <c r="T811" s="682">
        <v>325843.53399999999</v>
      </c>
      <c r="U811" s="682">
        <v>570226.18440000003</v>
      </c>
    </row>
    <row r="812" spans="1:21">
      <c r="A812" t="s">
        <v>1179</v>
      </c>
      <c r="B812">
        <v>6</v>
      </c>
      <c r="C812" t="s">
        <v>367</v>
      </c>
      <c r="D812" t="s">
        <v>368</v>
      </c>
      <c r="E812" t="s">
        <v>369</v>
      </c>
      <c r="F812" t="s">
        <v>1176</v>
      </c>
      <c r="G812" t="s">
        <v>104</v>
      </c>
      <c r="H812" s="682">
        <v>99665.42</v>
      </c>
      <c r="I812" s="682">
        <v>174414.48499999999</v>
      </c>
      <c r="J812" s="682">
        <v>137572.47700000001</v>
      </c>
      <c r="K812" s="682">
        <v>240751.83470000001</v>
      </c>
      <c r="L812" s="682">
        <v>174364.9423</v>
      </c>
      <c r="M812" s="682">
        <v>305138.64909999998</v>
      </c>
      <c r="N812" s="682">
        <v>227448.8757</v>
      </c>
      <c r="O812" s="682">
        <v>398035.53230000002</v>
      </c>
      <c r="P812" s="682">
        <v>283265.6545</v>
      </c>
      <c r="Q812" s="682">
        <v>495714.89539999998</v>
      </c>
      <c r="R812" s="682">
        <v>318655.4878</v>
      </c>
      <c r="S812" s="682">
        <v>557647.10369999998</v>
      </c>
      <c r="T812" s="682">
        <v>353485.57520000002</v>
      </c>
      <c r="U812" s="682">
        <v>618599.75659999996</v>
      </c>
    </row>
    <row r="813" spans="1:21">
      <c r="A813" t="s">
        <v>1179</v>
      </c>
      <c r="B813">
        <v>6</v>
      </c>
      <c r="C813" t="s">
        <v>367</v>
      </c>
      <c r="D813" t="s">
        <v>368</v>
      </c>
      <c r="E813" t="s">
        <v>369</v>
      </c>
      <c r="F813" t="s">
        <v>1177</v>
      </c>
      <c r="G813" t="s">
        <v>101</v>
      </c>
      <c r="H813" s="682">
        <v>112172.86470000001</v>
      </c>
      <c r="I813" s="682">
        <v>179476.5863</v>
      </c>
      <c r="J813" s="682">
        <v>157042.01070000001</v>
      </c>
      <c r="K813" s="682">
        <v>251267.22089999999</v>
      </c>
      <c r="L813" s="682">
        <v>201911.15659999999</v>
      </c>
      <c r="M813" s="682">
        <v>323057.8554</v>
      </c>
      <c r="N813" s="682">
        <v>269214.87540000002</v>
      </c>
      <c r="O813" s="682">
        <v>430743.80719999998</v>
      </c>
      <c r="P813" s="682">
        <v>336518.5944</v>
      </c>
      <c r="Q813" s="682">
        <v>538429.75899999996</v>
      </c>
      <c r="R813" s="682">
        <v>381387.7402</v>
      </c>
      <c r="S813" s="682">
        <v>610220.39339999994</v>
      </c>
      <c r="T813" s="682">
        <v>426256.8861</v>
      </c>
      <c r="U813" s="682">
        <v>682011.02800000005</v>
      </c>
    </row>
    <row r="814" spans="1:21">
      <c r="A814" t="s">
        <v>1179</v>
      </c>
      <c r="B814">
        <v>6</v>
      </c>
      <c r="C814" t="s">
        <v>367</v>
      </c>
      <c r="D814" t="s">
        <v>368</v>
      </c>
      <c r="E814" t="s">
        <v>370</v>
      </c>
      <c r="F814" t="s">
        <v>1174</v>
      </c>
      <c r="G814" t="s">
        <v>84</v>
      </c>
      <c r="H814" s="682">
        <v>128727.9311</v>
      </c>
      <c r="I814" s="682">
        <v>225273.87950000001</v>
      </c>
      <c r="J814" s="682">
        <v>167127.08249999999</v>
      </c>
      <c r="K814" s="682">
        <v>292472.39449999999</v>
      </c>
      <c r="L814" s="682">
        <v>199746.75409999999</v>
      </c>
      <c r="M814" s="682">
        <v>349556.8198</v>
      </c>
      <c r="N814" s="682">
        <v>238230.89379999999</v>
      </c>
      <c r="O814" s="682">
        <v>416904.06410000002</v>
      </c>
      <c r="P814" s="682">
        <v>281111.5907</v>
      </c>
      <c r="Q814" s="682">
        <v>491945.28360000002</v>
      </c>
      <c r="R814" s="682">
        <v>308399.16979999997</v>
      </c>
      <c r="S814" s="682">
        <v>539698.54709999997</v>
      </c>
      <c r="T814" s="682">
        <v>334091.94150000002</v>
      </c>
      <c r="U814" s="682">
        <v>584660.89769999997</v>
      </c>
    </row>
    <row r="815" spans="1:21">
      <c r="A815" t="s">
        <v>1179</v>
      </c>
      <c r="B815">
        <v>6</v>
      </c>
      <c r="C815" t="s">
        <v>367</v>
      </c>
      <c r="D815" t="s">
        <v>368</v>
      </c>
      <c r="E815" t="s">
        <v>370</v>
      </c>
      <c r="F815" t="s">
        <v>1175</v>
      </c>
      <c r="G815" t="s">
        <v>103</v>
      </c>
      <c r="H815" s="682">
        <v>107847.8967</v>
      </c>
      <c r="I815" s="682">
        <v>188733.8193</v>
      </c>
      <c r="J815" s="682">
        <v>143498.21599999999</v>
      </c>
      <c r="K815" s="682">
        <v>251121.878</v>
      </c>
      <c r="L815" s="682">
        <v>176575.37349999999</v>
      </c>
      <c r="M815" s="682">
        <v>309006.90370000002</v>
      </c>
      <c r="N815" s="682">
        <v>221753.21580000001</v>
      </c>
      <c r="O815" s="682">
        <v>388068.1275</v>
      </c>
      <c r="P815" s="682">
        <v>267999.3382</v>
      </c>
      <c r="Q815" s="682">
        <v>468998.8419</v>
      </c>
      <c r="R815" s="682">
        <v>295864.03480000002</v>
      </c>
      <c r="S815" s="682">
        <v>517762.06099999999</v>
      </c>
      <c r="T815" s="682">
        <v>321936.37459999998</v>
      </c>
      <c r="U815" s="682">
        <v>563388.65549999999</v>
      </c>
    </row>
    <row r="816" spans="1:21">
      <c r="A816" t="s">
        <v>1179</v>
      </c>
      <c r="B816">
        <v>6</v>
      </c>
      <c r="C816" t="s">
        <v>367</v>
      </c>
      <c r="D816" t="s">
        <v>368</v>
      </c>
      <c r="E816" t="s">
        <v>370</v>
      </c>
      <c r="F816" t="s">
        <v>1176</v>
      </c>
      <c r="G816" t="s">
        <v>104</v>
      </c>
      <c r="H816" s="682">
        <v>99466.767099999997</v>
      </c>
      <c r="I816" s="682">
        <v>174066.8425</v>
      </c>
      <c r="J816" s="682">
        <v>137365.6035</v>
      </c>
      <c r="K816" s="682">
        <v>240389.80609999999</v>
      </c>
      <c r="L816" s="682">
        <v>174190.37899999999</v>
      </c>
      <c r="M816" s="682">
        <v>304833.16310000001</v>
      </c>
      <c r="N816" s="682">
        <v>227399.3144</v>
      </c>
      <c r="O816" s="682">
        <v>397948.8002</v>
      </c>
      <c r="P816" s="682">
        <v>283241.71909999999</v>
      </c>
      <c r="Q816" s="682">
        <v>495673.00839999999</v>
      </c>
      <c r="R816" s="682">
        <v>318714.86739999999</v>
      </c>
      <c r="S816" s="682">
        <v>557751.01800000004</v>
      </c>
      <c r="T816" s="682">
        <v>353648.62420000002</v>
      </c>
      <c r="U816" s="682">
        <v>618885.09239999996</v>
      </c>
    </row>
    <row r="817" spans="1:21">
      <c r="A817" t="s">
        <v>1179</v>
      </c>
      <c r="B817">
        <v>6</v>
      </c>
      <c r="C817" t="s">
        <v>367</v>
      </c>
      <c r="D817" t="s">
        <v>368</v>
      </c>
      <c r="E817" t="s">
        <v>370</v>
      </c>
      <c r="F817" t="s">
        <v>1177</v>
      </c>
      <c r="G817" t="s">
        <v>101</v>
      </c>
      <c r="H817" s="682">
        <v>110984.47380000001</v>
      </c>
      <c r="I817" s="682">
        <v>177575.16080000001</v>
      </c>
      <c r="J817" s="682">
        <v>155378.26329999999</v>
      </c>
      <c r="K817" s="682">
        <v>248605.22500000001</v>
      </c>
      <c r="L817" s="682">
        <v>199772.0528</v>
      </c>
      <c r="M817" s="682">
        <v>319635.2892</v>
      </c>
      <c r="N817" s="682">
        <v>266362.73700000002</v>
      </c>
      <c r="O817" s="682">
        <v>426180.38569999998</v>
      </c>
      <c r="P817" s="682">
        <v>332953.42139999999</v>
      </c>
      <c r="Q817" s="682">
        <v>532725.48210000002</v>
      </c>
      <c r="R817" s="682">
        <v>377347.2108</v>
      </c>
      <c r="S817" s="682">
        <v>603755.54630000005</v>
      </c>
      <c r="T817" s="682">
        <v>421741.00030000001</v>
      </c>
      <c r="U817" s="682">
        <v>674785.61069999996</v>
      </c>
    </row>
    <row r="818" spans="1:21">
      <c r="A818" t="s">
        <v>1179</v>
      </c>
      <c r="B818">
        <v>6</v>
      </c>
      <c r="C818" t="s">
        <v>367</v>
      </c>
      <c r="D818" t="s">
        <v>368</v>
      </c>
      <c r="E818" t="s">
        <v>371</v>
      </c>
      <c r="F818" t="s">
        <v>1174</v>
      </c>
      <c r="G818" t="s">
        <v>84</v>
      </c>
      <c r="H818" s="682">
        <v>129976.3192</v>
      </c>
      <c r="I818" s="682">
        <v>227458.55859999999</v>
      </c>
      <c r="J818" s="682">
        <v>168746.84169999999</v>
      </c>
      <c r="K818" s="682">
        <v>295306.9731</v>
      </c>
      <c r="L818" s="682">
        <v>201681.76749999999</v>
      </c>
      <c r="M818" s="682">
        <v>352943.0931</v>
      </c>
      <c r="N818" s="682">
        <v>240537.48069999999</v>
      </c>
      <c r="O818" s="682">
        <v>420940.59110000002</v>
      </c>
      <c r="P818" s="682">
        <v>283832.48149999999</v>
      </c>
      <c r="Q818" s="682">
        <v>496706.84259999997</v>
      </c>
      <c r="R818" s="682">
        <v>311383.8076</v>
      </c>
      <c r="S818" s="682">
        <v>544921.66319999995</v>
      </c>
      <c r="T818" s="682">
        <v>337324.56880000001</v>
      </c>
      <c r="U818" s="682">
        <v>590317.99549999996</v>
      </c>
    </row>
    <row r="819" spans="1:21">
      <c r="A819" t="s">
        <v>1179</v>
      </c>
      <c r="B819">
        <v>6</v>
      </c>
      <c r="C819" t="s">
        <v>367</v>
      </c>
      <c r="D819" t="s">
        <v>368</v>
      </c>
      <c r="E819" t="s">
        <v>371</v>
      </c>
      <c r="F819" t="s">
        <v>1175</v>
      </c>
      <c r="G819" t="s">
        <v>103</v>
      </c>
      <c r="H819" s="682">
        <v>108899.3026</v>
      </c>
      <c r="I819" s="682">
        <v>190573.77960000001</v>
      </c>
      <c r="J819" s="682">
        <v>144895.05900000001</v>
      </c>
      <c r="K819" s="682">
        <v>253566.35320000001</v>
      </c>
      <c r="L819" s="682">
        <v>178291.78649999999</v>
      </c>
      <c r="M819" s="682">
        <v>312010.62640000001</v>
      </c>
      <c r="N819" s="682">
        <v>223904.3511</v>
      </c>
      <c r="O819" s="682">
        <v>391832.61440000002</v>
      </c>
      <c r="P819" s="682">
        <v>270596.52720000001</v>
      </c>
      <c r="Q819" s="682">
        <v>473543.92259999999</v>
      </c>
      <c r="R819" s="682">
        <v>298730.4154</v>
      </c>
      <c r="S819" s="682">
        <v>522778.22690000001</v>
      </c>
      <c r="T819" s="682">
        <v>325054.32549999998</v>
      </c>
      <c r="U819" s="682">
        <v>568845.06960000005</v>
      </c>
    </row>
    <row r="820" spans="1:21">
      <c r="A820" t="s">
        <v>1179</v>
      </c>
      <c r="B820">
        <v>6</v>
      </c>
      <c r="C820" t="s">
        <v>367</v>
      </c>
      <c r="D820" t="s">
        <v>368</v>
      </c>
      <c r="E820" t="s">
        <v>371</v>
      </c>
      <c r="F820" t="s">
        <v>1176</v>
      </c>
      <c r="G820" t="s">
        <v>104</v>
      </c>
      <c r="H820" s="682">
        <v>100439.98729999999</v>
      </c>
      <c r="I820" s="682">
        <v>175769.97779999999</v>
      </c>
      <c r="J820" s="682">
        <v>138710.3015</v>
      </c>
      <c r="K820" s="682">
        <v>242743.0276</v>
      </c>
      <c r="L820" s="682">
        <v>175896.42189999999</v>
      </c>
      <c r="M820" s="682">
        <v>307818.73839999997</v>
      </c>
      <c r="N820" s="682">
        <v>229628.24050000001</v>
      </c>
      <c r="O820" s="682">
        <v>401849.42090000003</v>
      </c>
      <c r="P820" s="682">
        <v>286018.3726</v>
      </c>
      <c r="Q820" s="682">
        <v>500532.152</v>
      </c>
      <c r="R820" s="682">
        <v>321840.11469999998</v>
      </c>
      <c r="S820" s="682">
        <v>563220.20059999998</v>
      </c>
      <c r="T820" s="682">
        <v>357117.37640000001</v>
      </c>
      <c r="U820" s="682">
        <v>624955.40870000003</v>
      </c>
    </row>
    <row r="821" spans="1:21">
      <c r="A821" t="s">
        <v>1179</v>
      </c>
      <c r="B821">
        <v>6</v>
      </c>
      <c r="C821" t="s">
        <v>367</v>
      </c>
      <c r="D821" t="s">
        <v>368</v>
      </c>
      <c r="E821" t="s">
        <v>371</v>
      </c>
      <c r="F821" t="s">
        <v>1177</v>
      </c>
      <c r="G821" t="s">
        <v>101</v>
      </c>
      <c r="H821" s="682">
        <v>112060.91160000001</v>
      </c>
      <c r="I821" s="682">
        <v>179297.4613</v>
      </c>
      <c r="J821" s="682">
        <v>156885.2764</v>
      </c>
      <c r="K821" s="682">
        <v>251016.44589999999</v>
      </c>
      <c r="L821" s="682">
        <v>201709.641</v>
      </c>
      <c r="M821" s="682">
        <v>322735.43030000001</v>
      </c>
      <c r="N821" s="682">
        <v>268946.18800000002</v>
      </c>
      <c r="O821" s="682">
        <v>430313.90710000001</v>
      </c>
      <c r="P821" s="682">
        <v>336182.73499999999</v>
      </c>
      <c r="Q821" s="682">
        <v>537892.38399999996</v>
      </c>
      <c r="R821" s="682">
        <v>381007.09960000002</v>
      </c>
      <c r="S821" s="682">
        <v>609611.36849999998</v>
      </c>
      <c r="T821" s="682">
        <v>425831.46429999999</v>
      </c>
      <c r="U821" s="682">
        <v>681330.35309999995</v>
      </c>
    </row>
    <row r="822" spans="1:21">
      <c r="A822" t="s">
        <v>1179</v>
      </c>
      <c r="B822">
        <v>6</v>
      </c>
      <c r="C822" t="s">
        <v>367</v>
      </c>
      <c r="D822" t="s">
        <v>368</v>
      </c>
      <c r="E822" t="s">
        <v>372</v>
      </c>
      <c r="F822" t="s">
        <v>1174</v>
      </c>
      <c r="G822" t="s">
        <v>84</v>
      </c>
      <c r="H822" s="682">
        <v>132424.86840000001</v>
      </c>
      <c r="I822" s="682">
        <v>231743.51980000001</v>
      </c>
      <c r="J822" s="682">
        <v>171888.7464</v>
      </c>
      <c r="K822" s="682">
        <v>300805.30609999999</v>
      </c>
      <c r="L822" s="682">
        <v>205404.61230000001</v>
      </c>
      <c r="M822" s="682">
        <v>359458.07140000002</v>
      </c>
      <c r="N822" s="682">
        <v>244932.6985</v>
      </c>
      <c r="O822" s="682">
        <v>428632.22230000002</v>
      </c>
      <c r="P822" s="682">
        <v>288987.087</v>
      </c>
      <c r="Q822" s="682">
        <v>505727.40230000002</v>
      </c>
      <c r="R822" s="682">
        <v>317025.30209999997</v>
      </c>
      <c r="S822" s="682">
        <v>554794.27859999996</v>
      </c>
      <c r="T822" s="682">
        <v>343412.03590000002</v>
      </c>
      <c r="U822" s="682">
        <v>600971.06290000002</v>
      </c>
    </row>
    <row r="823" spans="1:21">
      <c r="A823" t="s">
        <v>1179</v>
      </c>
      <c r="B823">
        <v>6</v>
      </c>
      <c r="C823" t="s">
        <v>367</v>
      </c>
      <c r="D823" t="s">
        <v>368</v>
      </c>
      <c r="E823" t="s">
        <v>372</v>
      </c>
      <c r="F823" t="s">
        <v>1175</v>
      </c>
      <c r="G823" t="s">
        <v>103</v>
      </c>
      <c r="H823" s="682">
        <v>111150.92200000001</v>
      </c>
      <c r="I823" s="682">
        <v>194514.11350000001</v>
      </c>
      <c r="J823" s="682">
        <v>147814.04990000001</v>
      </c>
      <c r="K823" s="682">
        <v>258674.58730000001</v>
      </c>
      <c r="L823" s="682">
        <v>181796.0336</v>
      </c>
      <c r="M823" s="682">
        <v>318143.05869999999</v>
      </c>
      <c r="N823" s="682">
        <v>228144.11919999999</v>
      </c>
      <c r="O823" s="682">
        <v>399252.20870000002</v>
      </c>
      <c r="P823" s="682">
        <v>275627.43239999999</v>
      </c>
      <c r="Q823" s="682">
        <v>482348.00670000003</v>
      </c>
      <c r="R823" s="682">
        <v>304253.65399999998</v>
      </c>
      <c r="S823" s="682">
        <v>532443.89450000005</v>
      </c>
      <c r="T823" s="682">
        <v>331027.11749999999</v>
      </c>
      <c r="U823" s="682">
        <v>579297.45570000005</v>
      </c>
    </row>
    <row r="824" spans="1:21">
      <c r="A824" t="s">
        <v>1179</v>
      </c>
      <c r="B824">
        <v>6</v>
      </c>
      <c r="C824" t="s">
        <v>367</v>
      </c>
      <c r="D824" t="s">
        <v>368</v>
      </c>
      <c r="E824" t="s">
        <v>372</v>
      </c>
      <c r="F824" t="s">
        <v>1176</v>
      </c>
      <c r="G824" t="s">
        <v>104</v>
      </c>
      <c r="H824" s="682">
        <v>102644.60830000001</v>
      </c>
      <c r="I824" s="682">
        <v>179628.06460000001</v>
      </c>
      <c r="J824" s="682">
        <v>141778.9607</v>
      </c>
      <c r="K824" s="682">
        <v>248113.1813</v>
      </c>
      <c r="L824" s="682">
        <v>179818.98689999999</v>
      </c>
      <c r="M824" s="682">
        <v>314683.22710000002</v>
      </c>
      <c r="N824" s="682">
        <v>234812.52979999999</v>
      </c>
      <c r="O824" s="682">
        <v>410921.92719999998</v>
      </c>
      <c r="P824" s="682">
        <v>292489.23019999999</v>
      </c>
      <c r="Q824" s="682">
        <v>511856.15289999999</v>
      </c>
      <c r="R824" s="682">
        <v>329152.12670000002</v>
      </c>
      <c r="S824" s="682">
        <v>576016.22180000006</v>
      </c>
      <c r="T824" s="682">
        <v>365265.45439999999</v>
      </c>
      <c r="U824" s="682">
        <v>639214.54520000005</v>
      </c>
    </row>
    <row r="825" spans="1:21">
      <c r="A825" t="s">
        <v>1179</v>
      </c>
      <c r="B825">
        <v>6</v>
      </c>
      <c r="C825" t="s">
        <v>367</v>
      </c>
      <c r="D825" t="s">
        <v>368</v>
      </c>
      <c r="E825" t="s">
        <v>372</v>
      </c>
      <c r="F825" t="s">
        <v>1177</v>
      </c>
      <c r="G825" t="s">
        <v>101</v>
      </c>
      <c r="H825" s="682">
        <v>114176.4564</v>
      </c>
      <c r="I825" s="682">
        <v>182682.33300000001</v>
      </c>
      <c r="J825" s="682">
        <v>159847.03899999999</v>
      </c>
      <c r="K825" s="682">
        <v>255755.26620000001</v>
      </c>
      <c r="L825" s="682">
        <v>205517.62160000001</v>
      </c>
      <c r="M825" s="682">
        <v>328828.19939999998</v>
      </c>
      <c r="N825" s="682">
        <v>274023.49550000002</v>
      </c>
      <c r="O825" s="682">
        <v>438437.5993</v>
      </c>
      <c r="P825" s="682">
        <v>342529.36930000002</v>
      </c>
      <c r="Q825" s="682">
        <v>548046.99910000002</v>
      </c>
      <c r="R825" s="682">
        <v>388199.95189999999</v>
      </c>
      <c r="S825" s="682">
        <v>621119.93220000004</v>
      </c>
      <c r="T825" s="682">
        <v>433870.53450000001</v>
      </c>
      <c r="U825" s="682">
        <v>694192.86549999996</v>
      </c>
    </row>
    <row r="826" spans="1:21">
      <c r="A826" t="s">
        <v>1179</v>
      </c>
      <c r="B826">
        <v>6</v>
      </c>
      <c r="C826" t="s">
        <v>367</v>
      </c>
      <c r="D826" t="s">
        <v>368</v>
      </c>
      <c r="E826" t="s">
        <v>373</v>
      </c>
      <c r="F826" t="s">
        <v>1174</v>
      </c>
      <c r="G826" t="s">
        <v>84</v>
      </c>
      <c r="H826" s="682">
        <v>150454.08850000001</v>
      </c>
      <c r="I826" s="682">
        <v>263294.65480000002</v>
      </c>
      <c r="J826" s="682">
        <v>195228.7451</v>
      </c>
      <c r="K826" s="682">
        <v>341650.3039</v>
      </c>
      <c r="L826" s="682">
        <v>233241.424</v>
      </c>
      <c r="M826" s="682">
        <v>408172.49209999997</v>
      </c>
      <c r="N826" s="682">
        <v>278051.141</v>
      </c>
      <c r="O826" s="682">
        <v>486589.49660000001</v>
      </c>
      <c r="P826" s="682">
        <v>328009.0809</v>
      </c>
      <c r="Q826" s="682">
        <v>574015.89159999997</v>
      </c>
      <c r="R826" s="682">
        <v>359810.70299999998</v>
      </c>
      <c r="S826" s="682">
        <v>629668.73030000005</v>
      </c>
      <c r="T826" s="682">
        <v>389718.25910000002</v>
      </c>
      <c r="U826" s="682">
        <v>682006.9534</v>
      </c>
    </row>
    <row r="827" spans="1:21">
      <c r="A827" t="s">
        <v>1179</v>
      </c>
      <c r="B827">
        <v>6</v>
      </c>
      <c r="C827" t="s">
        <v>367</v>
      </c>
      <c r="D827" t="s">
        <v>368</v>
      </c>
      <c r="E827" t="s">
        <v>373</v>
      </c>
      <c r="F827" t="s">
        <v>1175</v>
      </c>
      <c r="G827" t="s">
        <v>103</v>
      </c>
      <c r="H827" s="682">
        <v>126619.4765</v>
      </c>
      <c r="I827" s="682">
        <v>221584.08369999999</v>
      </c>
      <c r="J827" s="682">
        <v>168256.16880000001</v>
      </c>
      <c r="K827" s="682">
        <v>294448.2953</v>
      </c>
      <c r="L827" s="682">
        <v>206791.0722</v>
      </c>
      <c r="M827" s="682">
        <v>361884.37640000001</v>
      </c>
      <c r="N827" s="682">
        <v>259241.7144</v>
      </c>
      <c r="O827" s="682">
        <v>453673.0001</v>
      </c>
      <c r="P827" s="682">
        <v>313041.3198</v>
      </c>
      <c r="Q827" s="682">
        <v>547822.30960000004</v>
      </c>
      <c r="R827" s="682">
        <v>345501.72700000001</v>
      </c>
      <c r="S827" s="682">
        <v>604628.02229999995</v>
      </c>
      <c r="T827" s="682">
        <v>375842.56359999999</v>
      </c>
      <c r="U827" s="682">
        <v>657724.48620000004</v>
      </c>
    </row>
    <row r="828" spans="1:21">
      <c r="A828" t="s">
        <v>1179</v>
      </c>
      <c r="B828">
        <v>6</v>
      </c>
      <c r="C828" t="s">
        <v>367</v>
      </c>
      <c r="D828" t="s">
        <v>368</v>
      </c>
      <c r="E828" t="s">
        <v>373</v>
      </c>
      <c r="F828" t="s">
        <v>1176</v>
      </c>
      <c r="G828" t="s">
        <v>104</v>
      </c>
      <c r="H828" s="682">
        <v>117143.54210000001</v>
      </c>
      <c r="I828" s="682">
        <v>205001.1986</v>
      </c>
      <c r="J828" s="682">
        <v>161845.93669999999</v>
      </c>
      <c r="K828" s="682">
        <v>283230.38919999998</v>
      </c>
      <c r="L828" s="682">
        <v>205322.2806</v>
      </c>
      <c r="M828" s="682">
        <v>359313.99099999998</v>
      </c>
      <c r="N828" s="682">
        <v>268221.5552</v>
      </c>
      <c r="O828" s="682">
        <v>469387.72159999999</v>
      </c>
      <c r="P828" s="682">
        <v>334126.95990000002</v>
      </c>
      <c r="Q828" s="682">
        <v>584722.17980000004</v>
      </c>
      <c r="R828" s="682">
        <v>376060.40850000002</v>
      </c>
      <c r="S828" s="682">
        <v>658105.71499999997</v>
      </c>
      <c r="T828" s="682">
        <v>417378.13660000003</v>
      </c>
      <c r="U828" s="682">
        <v>730411.73910000001</v>
      </c>
    </row>
    <row r="829" spans="1:21">
      <c r="A829" t="s">
        <v>1179</v>
      </c>
      <c r="B829">
        <v>6</v>
      </c>
      <c r="C829" t="s">
        <v>367</v>
      </c>
      <c r="D829" t="s">
        <v>368</v>
      </c>
      <c r="E829" t="s">
        <v>373</v>
      </c>
      <c r="F829" t="s">
        <v>1177</v>
      </c>
      <c r="G829" t="s">
        <v>101</v>
      </c>
      <c r="H829" s="682">
        <v>129728.7519</v>
      </c>
      <c r="I829" s="682">
        <v>207566.0062</v>
      </c>
      <c r="J829" s="682">
        <v>181620.25270000001</v>
      </c>
      <c r="K829" s="682">
        <v>290592.40860000002</v>
      </c>
      <c r="L829" s="682">
        <v>233511.75339999999</v>
      </c>
      <c r="M829" s="682">
        <v>373618.81109999999</v>
      </c>
      <c r="N829" s="682">
        <v>311349.00459999999</v>
      </c>
      <c r="O829" s="682">
        <v>498158.41489999997</v>
      </c>
      <c r="P829" s="682">
        <v>389186.25579999998</v>
      </c>
      <c r="Q829" s="682">
        <v>622698.01859999995</v>
      </c>
      <c r="R829" s="682">
        <v>441077.75650000002</v>
      </c>
      <c r="S829" s="682">
        <v>705724.42099999997</v>
      </c>
      <c r="T829" s="682">
        <v>492969.2573</v>
      </c>
      <c r="U829" s="682">
        <v>788750.82350000006</v>
      </c>
    </row>
    <row r="830" spans="1:21">
      <c r="A830" t="s">
        <v>1179</v>
      </c>
      <c r="B830">
        <v>6</v>
      </c>
      <c r="C830" t="s">
        <v>367</v>
      </c>
      <c r="D830" t="s">
        <v>368</v>
      </c>
      <c r="E830" t="s">
        <v>374</v>
      </c>
      <c r="F830" t="s">
        <v>1174</v>
      </c>
      <c r="G830" t="s">
        <v>84</v>
      </c>
      <c r="H830" s="682">
        <v>130528.1844</v>
      </c>
      <c r="I830" s="682">
        <v>228424.32269999999</v>
      </c>
      <c r="J830" s="682">
        <v>169410.31589999999</v>
      </c>
      <c r="K830" s="682">
        <v>296468.0527</v>
      </c>
      <c r="L830" s="682">
        <v>202428.51990000001</v>
      </c>
      <c r="M830" s="682">
        <v>354249.90970000002</v>
      </c>
      <c r="N830" s="682">
        <v>241363.8628</v>
      </c>
      <c r="O830" s="682">
        <v>422386.7599</v>
      </c>
      <c r="P830" s="682">
        <v>284762.18969999999</v>
      </c>
      <c r="Q830" s="682">
        <v>498333.83189999999</v>
      </c>
      <c r="R830" s="682">
        <v>312384.48450000002</v>
      </c>
      <c r="S830" s="682">
        <v>546672.84779999999</v>
      </c>
      <c r="T830" s="682">
        <v>338374.23340000003</v>
      </c>
      <c r="U830" s="682">
        <v>592154.90850000002</v>
      </c>
    </row>
    <row r="831" spans="1:21">
      <c r="A831" t="s">
        <v>1179</v>
      </c>
      <c r="B831">
        <v>6</v>
      </c>
      <c r="C831" t="s">
        <v>367</v>
      </c>
      <c r="D831" t="s">
        <v>368</v>
      </c>
      <c r="E831" t="s">
        <v>374</v>
      </c>
      <c r="F831" t="s">
        <v>1175</v>
      </c>
      <c r="G831" t="s">
        <v>103</v>
      </c>
      <c r="H831" s="682">
        <v>109648.22500000001</v>
      </c>
      <c r="I831" s="682">
        <v>191884.39379999999</v>
      </c>
      <c r="J831" s="682">
        <v>145781.44930000001</v>
      </c>
      <c r="K831" s="682">
        <v>255117.53630000001</v>
      </c>
      <c r="L831" s="682">
        <v>179257.13930000001</v>
      </c>
      <c r="M831" s="682">
        <v>313699.99369999999</v>
      </c>
      <c r="N831" s="682">
        <v>224886.18470000001</v>
      </c>
      <c r="O831" s="682">
        <v>393550.82329999999</v>
      </c>
      <c r="P831" s="682">
        <v>271649.93719999999</v>
      </c>
      <c r="Q831" s="682">
        <v>475387.39010000002</v>
      </c>
      <c r="R831" s="682">
        <v>299849.34950000001</v>
      </c>
      <c r="S831" s="682">
        <v>524736.36170000001</v>
      </c>
      <c r="T831" s="682">
        <v>326218.66649999999</v>
      </c>
      <c r="U831" s="682">
        <v>570882.66630000004</v>
      </c>
    </row>
    <row r="832" spans="1:21">
      <c r="A832" t="s">
        <v>1179</v>
      </c>
      <c r="B832">
        <v>6</v>
      </c>
      <c r="C832" t="s">
        <v>367</v>
      </c>
      <c r="D832" t="s">
        <v>368</v>
      </c>
      <c r="E832" t="s">
        <v>374</v>
      </c>
      <c r="F832" t="s">
        <v>1176</v>
      </c>
      <c r="G832" t="s">
        <v>104</v>
      </c>
      <c r="H832" s="682">
        <v>101313.8747</v>
      </c>
      <c r="I832" s="682">
        <v>177299.28080000001</v>
      </c>
      <c r="J832" s="682">
        <v>139951.55410000001</v>
      </c>
      <c r="K832" s="682">
        <v>244915.21969999999</v>
      </c>
      <c r="L832" s="682">
        <v>177515.17259999999</v>
      </c>
      <c r="M832" s="682">
        <v>310651.55200000003</v>
      </c>
      <c r="N832" s="682">
        <v>231832.3726</v>
      </c>
      <c r="O832" s="682">
        <v>405706.652</v>
      </c>
      <c r="P832" s="682">
        <v>288783.04180000001</v>
      </c>
      <c r="Q832" s="682">
        <v>505370.32319999998</v>
      </c>
      <c r="R832" s="682">
        <v>324995.0331</v>
      </c>
      <c r="S832" s="682">
        <v>568741.30799999996</v>
      </c>
      <c r="T832" s="682">
        <v>360667.63299999997</v>
      </c>
      <c r="U832" s="682">
        <v>631168.35770000005</v>
      </c>
    </row>
    <row r="833" spans="1:21">
      <c r="A833" t="s">
        <v>1179</v>
      </c>
      <c r="B833">
        <v>6</v>
      </c>
      <c r="C833" t="s">
        <v>367</v>
      </c>
      <c r="D833" t="s">
        <v>368</v>
      </c>
      <c r="E833" t="s">
        <v>374</v>
      </c>
      <c r="F833" t="s">
        <v>1177</v>
      </c>
      <c r="G833" t="s">
        <v>101</v>
      </c>
      <c r="H833" s="682">
        <v>112543.1441</v>
      </c>
      <c r="I833" s="682">
        <v>180069.03330000001</v>
      </c>
      <c r="J833" s="682">
        <v>157560.40169999999</v>
      </c>
      <c r="K833" s="682">
        <v>252096.64660000001</v>
      </c>
      <c r="L833" s="682">
        <v>202577.6594</v>
      </c>
      <c r="M833" s="682">
        <v>324124.2598</v>
      </c>
      <c r="N833" s="682">
        <v>270103.54580000002</v>
      </c>
      <c r="O833" s="682">
        <v>432165.67969999998</v>
      </c>
      <c r="P833" s="682">
        <v>337629.43229999999</v>
      </c>
      <c r="Q833" s="682">
        <v>540207.09970000002</v>
      </c>
      <c r="R833" s="682">
        <v>382646.6899</v>
      </c>
      <c r="S833" s="682">
        <v>612234.71290000004</v>
      </c>
      <c r="T833" s="682">
        <v>427663.94750000001</v>
      </c>
      <c r="U833" s="682">
        <v>684262.32629999996</v>
      </c>
    </row>
    <row r="834" spans="1:21">
      <c r="A834" t="s">
        <v>1179</v>
      </c>
      <c r="B834">
        <v>6</v>
      </c>
      <c r="C834" t="s">
        <v>367</v>
      </c>
      <c r="D834" t="s">
        <v>368</v>
      </c>
      <c r="E834" t="s">
        <v>375</v>
      </c>
      <c r="F834" t="s">
        <v>1174</v>
      </c>
      <c r="G834" t="s">
        <v>84</v>
      </c>
      <c r="H834" s="682">
        <v>129976.3192</v>
      </c>
      <c r="I834" s="682">
        <v>227458.55859999999</v>
      </c>
      <c r="J834" s="682">
        <v>168746.84169999999</v>
      </c>
      <c r="K834" s="682">
        <v>295306.9731</v>
      </c>
      <c r="L834" s="682">
        <v>201681.76749999999</v>
      </c>
      <c r="M834" s="682">
        <v>352943.0931</v>
      </c>
      <c r="N834" s="682">
        <v>240537.48069999999</v>
      </c>
      <c r="O834" s="682">
        <v>420940.59110000002</v>
      </c>
      <c r="P834" s="682">
        <v>283832.48149999999</v>
      </c>
      <c r="Q834" s="682">
        <v>496706.84259999997</v>
      </c>
      <c r="R834" s="682">
        <v>311383.8076</v>
      </c>
      <c r="S834" s="682">
        <v>544921.66319999995</v>
      </c>
      <c r="T834" s="682">
        <v>337324.56880000001</v>
      </c>
      <c r="U834" s="682">
        <v>590317.99549999996</v>
      </c>
    </row>
    <row r="835" spans="1:21">
      <c r="A835" t="s">
        <v>1179</v>
      </c>
      <c r="B835">
        <v>6</v>
      </c>
      <c r="C835" t="s">
        <v>367</v>
      </c>
      <c r="D835" t="s">
        <v>368</v>
      </c>
      <c r="E835" t="s">
        <v>375</v>
      </c>
      <c r="F835" t="s">
        <v>1175</v>
      </c>
      <c r="G835" t="s">
        <v>103</v>
      </c>
      <c r="H835" s="682">
        <v>108899.3026</v>
      </c>
      <c r="I835" s="682">
        <v>190573.77960000001</v>
      </c>
      <c r="J835" s="682">
        <v>144895.05900000001</v>
      </c>
      <c r="K835" s="682">
        <v>253566.35320000001</v>
      </c>
      <c r="L835" s="682">
        <v>178291.78649999999</v>
      </c>
      <c r="M835" s="682">
        <v>312010.62640000001</v>
      </c>
      <c r="N835" s="682">
        <v>223904.3511</v>
      </c>
      <c r="O835" s="682">
        <v>391832.61440000002</v>
      </c>
      <c r="P835" s="682">
        <v>270596.52720000001</v>
      </c>
      <c r="Q835" s="682">
        <v>473543.92259999999</v>
      </c>
      <c r="R835" s="682">
        <v>298730.4154</v>
      </c>
      <c r="S835" s="682">
        <v>522778.22690000001</v>
      </c>
      <c r="T835" s="682">
        <v>325054.32549999998</v>
      </c>
      <c r="U835" s="682">
        <v>568845.06960000005</v>
      </c>
    </row>
    <row r="836" spans="1:21">
      <c r="A836" t="s">
        <v>1179</v>
      </c>
      <c r="B836">
        <v>6</v>
      </c>
      <c r="C836" t="s">
        <v>367</v>
      </c>
      <c r="D836" t="s">
        <v>368</v>
      </c>
      <c r="E836" t="s">
        <v>375</v>
      </c>
      <c r="F836" t="s">
        <v>1176</v>
      </c>
      <c r="G836" t="s">
        <v>104</v>
      </c>
      <c r="H836" s="682">
        <v>100439.98729999999</v>
      </c>
      <c r="I836" s="682">
        <v>175769.97779999999</v>
      </c>
      <c r="J836" s="682">
        <v>138710.3015</v>
      </c>
      <c r="K836" s="682">
        <v>242743.0276</v>
      </c>
      <c r="L836" s="682">
        <v>175896.42189999999</v>
      </c>
      <c r="M836" s="682">
        <v>307818.73839999997</v>
      </c>
      <c r="N836" s="682">
        <v>229628.24050000001</v>
      </c>
      <c r="O836" s="682">
        <v>401849.42090000003</v>
      </c>
      <c r="P836" s="682">
        <v>286018.3726</v>
      </c>
      <c r="Q836" s="682">
        <v>500532.152</v>
      </c>
      <c r="R836" s="682">
        <v>321840.11469999998</v>
      </c>
      <c r="S836" s="682">
        <v>563220.20059999998</v>
      </c>
      <c r="T836" s="682">
        <v>357117.37640000001</v>
      </c>
      <c r="U836" s="682">
        <v>624955.40870000003</v>
      </c>
    </row>
    <row r="837" spans="1:21">
      <c r="A837" t="s">
        <v>1179</v>
      </c>
      <c r="B837">
        <v>6</v>
      </c>
      <c r="C837" t="s">
        <v>367</v>
      </c>
      <c r="D837" t="s">
        <v>368</v>
      </c>
      <c r="E837" t="s">
        <v>375</v>
      </c>
      <c r="F837" t="s">
        <v>1177</v>
      </c>
      <c r="G837" t="s">
        <v>101</v>
      </c>
      <c r="H837" s="682">
        <v>112060.91160000001</v>
      </c>
      <c r="I837" s="682">
        <v>179297.4613</v>
      </c>
      <c r="J837" s="682">
        <v>156885.2764</v>
      </c>
      <c r="K837" s="682">
        <v>251016.44589999999</v>
      </c>
      <c r="L837" s="682">
        <v>201709.641</v>
      </c>
      <c r="M837" s="682">
        <v>322735.43030000001</v>
      </c>
      <c r="N837" s="682">
        <v>268946.18800000002</v>
      </c>
      <c r="O837" s="682">
        <v>430313.90710000001</v>
      </c>
      <c r="P837" s="682">
        <v>336182.73499999999</v>
      </c>
      <c r="Q837" s="682">
        <v>537892.38399999996</v>
      </c>
      <c r="R837" s="682">
        <v>381007.09960000002</v>
      </c>
      <c r="S837" s="682">
        <v>609611.36849999998</v>
      </c>
      <c r="T837" s="682">
        <v>425831.46429999999</v>
      </c>
      <c r="U837" s="682">
        <v>681330.35309999995</v>
      </c>
    </row>
    <row r="838" spans="1:21">
      <c r="A838" t="s">
        <v>1179</v>
      </c>
      <c r="B838">
        <v>6</v>
      </c>
      <c r="C838" t="s">
        <v>367</v>
      </c>
      <c r="D838" t="s">
        <v>368</v>
      </c>
      <c r="E838" t="s">
        <v>376</v>
      </c>
      <c r="F838" t="s">
        <v>1174</v>
      </c>
      <c r="G838" t="s">
        <v>84</v>
      </c>
      <c r="H838" s="682">
        <v>128776.15029999999</v>
      </c>
      <c r="I838" s="682">
        <v>225358.26310000001</v>
      </c>
      <c r="J838" s="682">
        <v>167224.6862</v>
      </c>
      <c r="K838" s="682">
        <v>292643.2009</v>
      </c>
      <c r="L838" s="682">
        <v>199893.92370000001</v>
      </c>
      <c r="M838" s="682">
        <v>349814.3665</v>
      </c>
      <c r="N838" s="682">
        <v>238448.83470000001</v>
      </c>
      <c r="O838" s="682">
        <v>417285.4607</v>
      </c>
      <c r="P838" s="682">
        <v>281398.7488</v>
      </c>
      <c r="Q838" s="682">
        <v>492447.81030000001</v>
      </c>
      <c r="R838" s="682">
        <v>308726.93109999999</v>
      </c>
      <c r="S838" s="682">
        <v>540272.12950000004</v>
      </c>
      <c r="T838" s="682">
        <v>334469.70750000002</v>
      </c>
      <c r="U838" s="682">
        <v>585321.98829999997</v>
      </c>
    </row>
    <row r="839" spans="1:21">
      <c r="A839" t="s">
        <v>1179</v>
      </c>
      <c r="B839">
        <v>6</v>
      </c>
      <c r="C839" t="s">
        <v>367</v>
      </c>
      <c r="D839" t="s">
        <v>368</v>
      </c>
      <c r="E839" t="s">
        <v>376</v>
      </c>
      <c r="F839" t="s">
        <v>1175</v>
      </c>
      <c r="G839" t="s">
        <v>103</v>
      </c>
      <c r="H839" s="682">
        <v>107699.08379999999</v>
      </c>
      <c r="I839" s="682">
        <v>188473.39660000001</v>
      </c>
      <c r="J839" s="682">
        <v>143372.90349999999</v>
      </c>
      <c r="K839" s="682">
        <v>250902.58100000001</v>
      </c>
      <c r="L839" s="682">
        <v>176503.94270000001</v>
      </c>
      <c r="M839" s="682">
        <v>308881.89980000001</v>
      </c>
      <c r="N839" s="682">
        <v>221815.70509999999</v>
      </c>
      <c r="O839" s="682">
        <v>388177.48389999999</v>
      </c>
      <c r="P839" s="682">
        <v>268162.79450000002</v>
      </c>
      <c r="Q839" s="682">
        <v>469284.89039999997</v>
      </c>
      <c r="R839" s="682">
        <v>296073.53889999999</v>
      </c>
      <c r="S839" s="682">
        <v>518128.69309999997</v>
      </c>
      <c r="T839" s="682">
        <v>322199.46419999999</v>
      </c>
      <c r="U839" s="682">
        <v>563849.06240000005</v>
      </c>
    </row>
    <row r="840" spans="1:21">
      <c r="A840" t="s">
        <v>1179</v>
      </c>
      <c r="B840">
        <v>6</v>
      </c>
      <c r="C840" t="s">
        <v>367</v>
      </c>
      <c r="D840" t="s">
        <v>368</v>
      </c>
      <c r="E840" t="s">
        <v>376</v>
      </c>
      <c r="F840" t="s">
        <v>1176</v>
      </c>
      <c r="G840" t="s">
        <v>104</v>
      </c>
      <c r="H840" s="682">
        <v>99208.582299999995</v>
      </c>
      <c r="I840" s="682">
        <v>173615.019</v>
      </c>
      <c r="J840" s="682">
        <v>136986.33439999999</v>
      </c>
      <c r="K840" s="682">
        <v>239726.0852</v>
      </c>
      <c r="L840" s="682">
        <v>173679.89290000001</v>
      </c>
      <c r="M840" s="682">
        <v>303939.8125</v>
      </c>
      <c r="N840" s="682">
        <v>226672.86840000001</v>
      </c>
      <c r="O840" s="682">
        <v>396677.5197</v>
      </c>
      <c r="P840" s="682">
        <v>282324.15740000003</v>
      </c>
      <c r="Q840" s="682">
        <v>494067.27559999999</v>
      </c>
      <c r="R840" s="682">
        <v>317653.33740000002</v>
      </c>
      <c r="S840" s="682">
        <v>555893.34050000005</v>
      </c>
      <c r="T840" s="682">
        <v>352438.03720000002</v>
      </c>
      <c r="U840" s="682">
        <v>616766.56519999995</v>
      </c>
    </row>
    <row r="841" spans="1:21">
      <c r="A841" t="s">
        <v>1179</v>
      </c>
      <c r="B841">
        <v>6</v>
      </c>
      <c r="C841" t="s">
        <v>367</v>
      </c>
      <c r="D841" t="s">
        <v>368</v>
      </c>
      <c r="E841" t="s">
        <v>376</v>
      </c>
      <c r="F841" t="s">
        <v>1177</v>
      </c>
      <c r="G841" t="s">
        <v>101</v>
      </c>
      <c r="H841" s="682">
        <v>111021.7982</v>
      </c>
      <c r="I841" s="682">
        <v>177634.87959999999</v>
      </c>
      <c r="J841" s="682">
        <v>155430.51740000001</v>
      </c>
      <c r="K841" s="682">
        <v>248688.8315</v>
      </c>
      <c r="L841" s="682">
        <v>199839.2366</v>
      </c>
      <c r="M841" s="682">
        <v>319742.78330000001</v>
      </c>
      <c r="N841" s="682">
        <v>266452.31550000003</v>
      </c>
      <c r="O841" s="682">
        <v>426323.71110000001</v>
      </c>
      <c r="P841" s="682">
        <v>333065.39439999999</v>
      </c>
      <c r="Q841" s="682">
        <v>532904.63890000002</v>
      </c>
      <c r="R841" s="682">
        <v>377474.11369999999</v>
      </c>
      <c r="S841" s="682">
        <v>603958.59080000001</v>
      </c>
      <c r="T841" s="682">
        <v>421882.83289999998</v>
      </c>
      <c r="U841" s="682">
        <v>675012.54260000004</v>
      </c>
    </row>
    <row r="842" spans="1:21">
      <c r="A842" t="s">
        <v>1179</v>
      </c>
      <c r="B842">
        <v>6</v>
      </c>
      <c r="C842" t="s">
        <v>367</v>
      </c>
      <c r="D842" t="s">
        <v>368</v>
      </c>
      <c r="E842" t="s">
        <v>377</v>
      </c>
      <c r="F842" t="s">
        <v>1174</v>
      </c>
      <c r="G842" t="s">
        <v>84</v>
      </c>
      <c r="H842" s="682">
        <v>147957.32060000001</v>
      </c>
      <c r="I842" s="682">
        <v>258925.31099999999</v>
      </c>
      <c r="J842" s="682">
        <v>191989.23800000001</v>
      </c>
      <c r="K842" s="682">
        <v>335981.1666</v>
      </c>
      <c r="L842" s="682">
        <v>229371.41149999999</v>
      </c>
      <c r="M842" s="682">
        <v>401399.97009999998</v>
      </c>
      <c r="N842" s="682">
        <v>273437.98489999998</v>
      </c>
      <c r="O842" s="682">
        <v>478516.47350000002</v>
      </c>
      <c r="P842" s="682">
        <v>322567.32059999998</v>
      </c>
      <c r="Q842" s="682">
        <v>564492.81110000005</v>
      </c>
      <c r="R842" s="682">
        <v>353841.45110000001</v>
      </c>
      <c r="S842" s="682">
        <v>619222.53929999995</v>
      </c>
      <c r="T842" s="682">
        <v>383253.03039999999</v>
      </c>
      <c r="U842" s="682">
        <v>670692.80319999997</v>
      </c>
    </row>
    <row r="843" spans="1:21">
      <c r="A843" t="s">
        <v>1179</v>
      </c>
      <c r="B843">
        <v>6</v>
      </c>
      <c r="C843" t="s">
        <v>367</v>
      </c>
      <c r="D843" t="s">
        <v>368</v>
      </c>
      <c r="E843" t="s">
        <v>377</v>
      </c>
      <c r="F843" t="s">
        <v>1175</v>
      </c>
      <c r="G843" t="s">
        <v>103</v>
      </c>
      <c r="H843" s="682">
        <v>124516.6683</v>
      </c>
      <c r="I843" s="682">
        <v>217904.16949999999</v>
      </c>
      <c r="J843" s="682">
        <v>165462.4889</v>
      </c>
      <c r="K843" s="682">
        <v>289559.35560000001</v>
      </c>
      <c r="L843" s="682">
        <v>203358.25520000001</v>
      </c>
      <c r="M843" s="682">
        <v>355876.94640000002</v>
      </c>
      <c r="N843" s="682">
        <v>254939.45759999999</v>
      </c>
      <c r="O843" s="682">
        <v>446144.05080000003</v>
      </c>
      <c r="P843" s="682">
        <v>307846.96029999998</v>
      </c>
      <c r="Q843" s="682">
        <v>538732.18039999995</v>
      </c>
      <c r="R843" s="682">
        <v>339768.98680000001</v>
      </c>
      <c r="S843" s="682">
        <v>594595.72699999996</v>
      </c>
      <c r="T843" s="682">
        <v>369606.685</v>
      </c>
      <c r="U843" s="682">
        <v>646811.69869999995</v>
      </c>
    </row>
    <row r="844" spans="1:21">
      <c r="A844" t="s">
        <v>1179</v>
      </c>
      <c r="B844">
        <v>6</v>
      </c>
      <c r="C844" t="s">
        <v>367</v>
      </c>
      <c r="D844" t="s">
        <v>368</v>
      </c>
      <c r="E844" t="s">
        <v>377</v>
      </c>
      <c r="F844" t="s">
        <v>1176</v>
      </c>
      <c r="G844" t="s">
        <v>104</v>
      </c>
      <c r="H844" s="682">
        <v>115197.10279999999</v>
      </c>
      <c r="I844" s="682">
        <v>201594.92989999999</v>
      </c>
      <c r="J844" s="682">
        <v>159156.54199999999</v>
      </c>
      <c r="K844" s="682">
        <v>278523.9485</v>
      </c>
      <c r="L844" s="682">
        <v>201910.19560000001</v>
      </c>
      <c r="M844" s="682">
        <v>353342.84230000002</v>
      </c>
      <c r="N844" s="682">
        <v>263763.70329999999</v>
      </c>
      <c r="O844" s="682">
        <v>461586.48070000001</v>
      </c>
      <c r="P844" s="682">
        <v>328573.65299999999</v>
      </c>
      <c r="Q844" s="682">
        <v>575003.89269999997</v>
      </c>
      <c r="R844" s="682">
        <v>369809.91379999998</v>
      </c>
      <c r="S844" s="682">
        <v>647167.34920000006</v>
      </c>
      <c r="T844" s="682">
        <v>410440.6311</v>
      </c>
      <c r="U844" s="682">
        <v>718271.10459999996</v>
      </c>
    </row>
    <row r="845" spans="1:21">
      <c r="A845" t="s">
        <v>1179</v>
      </c>
      <c r="B845">
        <v>6</v>
      </c>
      <c r="C845" t="s">
        <v>367</v>
      </c>
      <c r="D845" t="s">
        <v>368</v>
      </c>
      <c r="E845" t="s">
        <v>377</v>
      </c>
      <c r="F845" t="s">
        <v>1177</v>
      </c>
      <c r="G845" t="s">
        <v>101</v>
      </c>
      <c r="H845" s="682">
        <v>127575.8832</v>
      </c>
      <c r="I845" s="682">
        <v>204121.41630000001</v>
      </c>
      <c r="J845" s="682">
        <v>178606.2366</v>
      </c>
      <c r="K845" s="682">
        <v>285769.9828</v>
      </c>
      <c r="L845" s="682">
        <v>229636.58979999999</v>
      </c>
      <c r="M845" s="682">
        <v>367418.54920000001</v>
      </c>
      <c r="N845" s="682">
        <v>306182.11979999999</v>
      </c>
      <c r="O845" s="682">
        <v>489891.39899999998</v>
      </c>
      <c r="P845" s="682">
        <v>382727.64970000001</v>
      </c>
      <c r="Q845" s="682">
        <v>612364.2487</v>
      </c>
      <c r="R845" s="682">
        <v>433758.00300000003</v>
      </c>
      <c r="S845" s="682">
        <v>694012.81519999995</v>
      </c>
      <c r="T845" s="682">
        <v>484788.35639999999</v>
      </c>
      <c r="U845" s="682">
        <v>775661.38170000003</v>
      </c>
    </row>
    <row r="846" spans="1:21">
      <c r="A846" t="s">
        <v>1179</v>
      </c>
      <c r="B846">
        <v>6</v>
      </c>
      <c r="C846" t="s">
        <v>367</v>
      </c>
      <c r="D846" t="s">
        <v>368</v>
      </c>
      <c r="E846" t="s">
        <v>378</v>
      </c>
      <c r="F846" t="s">
        <v>1174</v>
      </c>
      <c r="G846" t="s">
        <v>84</v>
      </c>
      <c r="H846" s="682">
        <v>146398.12479999999</v>
      </c>
      <c r="I846" s="682">
        <v>256196.71849999999</v>
      </c>
      <c r="J846" s="682">
        <v>190193.97200000001</v>
      </c>
      <c r="K846" s="682">
        <v>332839.451</v>
      </c>
      <c r="L846" s="682">
        <v>227425.43160000001</v>
      </c>
      <c r="M846" s="682">
        <v>397994.50530000002</v>
      </c>
      <c r="N846" s="682">
        <v>271394.64490000001</v>
      </c>
      <c r="O846" s="682">
        <v>474940.6286</v>
      </c>
      <c r="P846" s="682">
        <v>320352.4228</v>
      </c>
      <c r="Q846" s="682">
        <v>560616.73990000004</v>
      </c>
      <c r="R846" s="682">
        <v>351494.8444</v>
      </c>
      <c r="S846" s="682">
        <v>615115.97770000005</v>
      </c>
      <c r="T846" s="682">
        <v>380859.46120000002</v>
      </c>
      <c r="U846" s="682">
        <v>666504.05720000004</v>
      </c>
    </row>
    <row r="847" spans="1:21">
      <c r="A847" t="s">
        <v>1179</v>
      </c>
      <c r="B847">
        <v>6</v>
      </c>
      <c r="C847" t="s">
        <v>367</v>
      </c>
      <c r="D847" t="s">
        <v>368</v>
      </c>
      <c r="E847" t="s">
        <v>378</v>
      </c>
      <c r="F847" t="s">
        <v>1175</v>
      </c>
      <c r="G847" t="s">
        <v>103</v>
      </c>
      <c r="H847" s="682">
        <v>121972.2482</v>
      </c>
      <c r="I847" s="682">
        <v>213451.4345</v>
      </c>
      <c r="J847" s="682">
        <v>162552.65470000001</v>
      </c>
      <c r="K847" s="682">
        <v>284467.1458</v>
      </c>
      <c r="L847" s="682">
        <v>200319.28649999999</v>
      </c>
      <c r="M847" s="682">
        <v>350558.75150000001</v>
      </c>
      <c r="N847" s="682">
        <v>252118.8694</v>
      </c>
      <c r="O847" s="682">
        <v>441208.02140000003</v>
      </c>
      <c r="P847" s="682">
        <v>305013.56050000002</v>
      </c>
      <c r="Q847" s="682">
        <v>533773.73089999997</v>
      </c>
      <c r="R847" s="682">
        <v>336831.10070000001</v>
      </c>
      <c r="S847" s="682">
        <v>589454.42630000005</v>
      </c>
      <c r="T847" s="682">
        <v>366639.74050000001</v>
      </c>
      <c r="U847" s="682">
        <v>641619.54599999997</v>
      </c>
    </row>
    <row r="848" spans="1:21">
      <c r="A848" t="s">
        <v>1179</v>
      </c>
      <c r="B848">
        <v>6</v>
      </c>
      <c r="C848" t="s">
        <v>367</v>
      </c>
      <c r="D848" t="s">
        <v>368</v>
      </c>
      <c r="E848" t="s">
        <v>378</v>
      </c>
      <c r="F848" t="s">
        <v>1176</v>
      </c>
      <c r="G848" t="s">
        <v>104</v>
      </c>
      <c r="H848" s="682">
        <v>112059.0497</v>
      </c>
      <c r="I848" s="682">
        <v>196103.33689999999</v>
      </c>
      <c r="J848" s="682">
        <v>154674.21720000001</v>
      </c>
      <c r="K848" s="682">
        <v>270679.8799</v>
      </c>
      <c r="L848" s="682">
        <v>196032.93599999999</v>
      </c>
      <c r="M848" s="682">
        <v>343057.63780000003</v>
      </c>
      <c r="N848" s="682">
        <v>255698.3702</v>
      </c>
      <c r="O848" s="682">
        <v>447472.14779999998</v>
      </c>
      <c r="P848" s="682">
        <v>318444.46679999999</v>
      </c>
      <c r="Q848" s="682">
        <v>557277.81680000003</v>
      </c>
      <c r="R848" s="682">
        <v>358222.0367</v>
      </c>
      <c r="S848" s="682">
        <v>626888.56429999997</v>
      </c>
      <c r="T848" s="682">
        <v>397368.62030000001</v>
      </c>
      <c r="U848" s="682">
        <v>695395.08550000004</v>
      </c>
    </row>
    <row r="849" spans="1:21">
      <c r="A849" t="s">
        <v>1179</v>
      </c>
      <c r="B849">
        <v>6</v>
      </c>
      <c r="C849" t="s">
        <v>367</v>
      </c>
      <c r="D849" t="s">
        <v>368</v>
      </c>
      <c r="E849" t="s">
        <v>378</v>
      </c>
      <c r="F849" t="s">
        <v>1177</v>
      </c>
      <c r="G849" t="s">
        <v>101</v>
      </c>
      <c r="H849" s="682">
        <v>126203.8015</v>
      </c>
      <c r="I849" s="682">
        <v>201926.08540000001</v>
      </c>
      <c r="J849" s="682">
        <v>176685.32199999999</v>
      </c>
      <c r="K849" s="682">
        <v>282696.51949999999</v>
      </c>
      <c r="L849" s="682">
        <v>227166.84270000001</v>
      </c>
      <c r="M849" s="682">
        <v>363466.95360000001</v>
      </c>
      <c r="N849" s="682">
        <v>302889.12349999999</v>
      </c>
      <c r="O849" s="682">
        <v>484622.60489999998</v>
      </c>
      <c r="P849" s="682">
        <v>378611.4044</v>
      </c>
      <c r="Q849" s="682">
        <v>605778.2561</v>
      </c>
      <c r="R849" s="682">
        <v>429092.92499999999</v>
      </c>
      <c r="S849" s="682">
        <v>686548.69019999995</v>
      </c>
      <c r="T849" s="682">
        <v>479574.44559999998</v>
      </c>
      <c r="U849" s="682">
        <v>767319.12439999997</v>
      </c>
    </row>
    <row r="850" spans="1:21">
      <c r="A850" t="s">
        <v>1179</v>
      </c>
      <c r="B850">
        <v>6</v>
      </c>
      <c r="C850" t="s">
        <v>367</v>
      </c>
      <c r="D850" t="s">
        <v>368</v>
      </c>
      <c r="E850" t="s">
        <v>379</v>
      </c>
      <c r="F850" t="s">
        <v>1174</v>
      </c>
      <c r="G850" t="s">
        <v>84</v>
      </c>
      <c r="H850" s="682">
        <v>131824.78400000001</v>
      </c>
      <c r="I850" s="682">
        <v>230693.372</v>
      </c>
      <c r="J850" s="682">
        <v>171127.6686</v>
      </c>
      <c r="K850" s="682">
        <v>299473.42</v>
      </c>
      <c r="L850" s="682">
        <v>204510.69029999999</v>
      </c>
      <c r="M850" s="682">
        <v>357893.70809999999</v>
      </c>
      <c r="N850" s="682">
        <v>243888.37549999999</v>
      </c>
      <c r="O850" s="682">
        <v>426804.65710000001</v>
      </c>
      <c r="P850" s="682">
        <v>287770.22070000001</v>
      </c>
      <c r="Q850" s="682">
        <v>503597.88620000001</v>
      </c>
      <c r="R850" s="682">
        <v>315696.8639</v>
      </c>
      <c r="S850" s="682">
        <v>552469.51170000003</v>
      </c>
      <c r="T850" s="682">
        <v>341984.6053</v>
      </c>
      <c r="U850" s="682">
        <v>598473.05929999996</v>
      </c>
    </row>
    <row r="851" spans="1:21">
      <c r="A851" t="s">
        <v>1179</v>
      </c>
      <c r="B851">
        <v>6</v>
      </c>
      <c r="C851" t="s">
        <v>367</v>
      </c>
      <c r="D851" t="s">
        <v>368</v>
      </c>
      <c r="E851" t="s">
        <v>379</v>
      </c>
      <c r="F851" t="s">
        <v>1175</v>
      </c>
      <c r="G851" t="s">
        <v>103</v>
      </c>
      <c r="H851" s="682">
        <v>110550.8126</v>
      </c>
      <c r="I851" s="682">
        <v>193463.92189999999</v>
      </c>
      <c r="J851" s="682">
        <v>147052.97210000001</v>
      </c>
      <c r="K851" s="682">
        <v>257342.70120000001</v>
      </c>
      <c r="L851" s="682">
        <v>180902.11170000001</v>
      </c>
      <c r="M851" s="682">
        <v>316578.69540000003</v>
      </c>
      <c r="N851" s="682">
        <v>227099.79629999999</v>
      </c>
      <c r="O851" s="682">
        <v>397424.6434</v>
      </c>
      <c r="P851" s="682">
        <v>274410.5661</v>
      </c>
      <c r="Q851" s="682">
        <v>480218.49060000002</v>
      </c>
      <c r="R851" s="682">
        <v>302925.21580000001</v>
      </c>
      <c r="S851" s="682">
        <v>530119.12760000001</v>
      </c>
      <c r="T851" s="682">
        <v>329599.68680000002</v>
      </c>
      <c r="U851" s="682">
        <v>576799.45200000005</v>
      </c>
    </row>
    <row r="852" spans="1:21">
      <c r="A852" t="s">
        <v>1179</v>
      </c>
      <c r="B852">
        <v>6</v>
      </c>
      <c r="C852" t="s">
        <v>367</v>
      </c>
      <c r="D852" t="s">
        <v>368</v>
      </c>
      <c r="E852" t="s">
        <v>379</v>
      </c>
      <c r="F852" t="s">
        <v>1176</v>
      </c>
      <c r="G852" t="s">
        <v>104</v>
      </c>
      <c r="H852" s="682">
        <v>102028.90579999999</v>
      </c>
      <c r="I852" s="682">
        <v>178550.5851</v>
      </c>
      <c r="J852" s="682">
        <v>140916.97719999999</v>
      </c>
      <c r="K852" s="682">
        <v>246604.7101</v>
      </c>
      <c r="L852" s="682">
        <v>178710.7224</v>
      </c>
      <c r="M852" s="682">
        <v>312743.76419999998</v>
      </c>
      <c r="N852" s="682">
        <v>233334.8438</v>
      </c>
      <c r="O852" s="682">
        <v>408335.97659999999</v>
      </c>
      <c r="P852" s="682">
        <v>290642.1226</v>
      </c>
      <c r="Q852" s="682">
        <v>508623.71460000001</v>
      </c>
      <c r="R852" s="682">
        <v>327058.73810000002</v>
      </c>
      <c r="S852" s="682">
        <v>572352.79169999994</v>
      </c>
      <c r="T852" s="682">
        <v>362925.78480000002</v>
      </c>
      <c r="U852" s="682">
        <v>635120.12340000004</v>
      </c>
    </row>
    <row r="853" spans="1:21">
      <c r="A853" t="s">
        <v>1179</v>
      </c>
      <c r="B853">
        <v>6</v>
      </c>
      <c r="C853" t="s">
        <v>367</v>
      </c>
      <c r="D853" t="s">
        <v>368</v>
      </c>
      <c r="E853" t="s">
        <v>379</v>
      </c>
      <c r="F853" t="s">
        <v>1177</v>
      </c>
      <c r="G853" t="s">
        <v>101</v>
      </c>
      <c r="H853" s="682">
        <v>113656.89969999999</v>
      </c>
      <c r="I853" s="682">
        <v>181851.0422</v>
      </c>
      <c r="J853" s="682">
        <v>159119.65960000001</v>
      </c>
      <c r="K853" s="682">
        <v>254591.45910000001</v>
      </c>
      <c r="L853" s="682">
        <v>204582.41940000001</v>
      </c>
      <c r="M853" s="682">
        <v>327331.87589999998</v>
      </c>
      <c r="N853" s="682">
        <v>272776.55920000002</v>
      </c>
      <c r="O853" s="682">
        <v>436442.5012</v>
      </c>
      <c r="P853" s="682">
        <v>340970.69900000002</v>
      </c>
      <c r="Q853" s="682">
        <v>545553.12659999996</v>
      </c>
      <c r="R853" s="682">
        <v>386433.45890000003</v>
      </c>
      <c r="S853" s="682">
        <v>618293.54339999997</v>
      </c>
      <c r="T853" s="682">
        <v>431896.21879999997</v>
      </c>
      <c r="U853" s="682">
        <v>691033.96030000004</v>
      </c>
    </row>
    <row r="854" spans="1:21">
      <c r="A854" t="s">
        <v>1179</v>
      </c>
      <c r="B854">
        <v>6</v>
      </c>
      <c r="C854" t="s">
        <v>367</v>
      </c>
      <c r="D854" t="s">
        <v>368</v>
      </c>
      <c r="E854" t="s">
        <v>380</v>
      </c>
      <c r="F854" t="s">
        <v>1174</v>
      </c>
      <c r="G854" t="s">
        <v>84</v>
      </c>
      <c r="H854" s="682">
        <v>133769.67180000001</v>
      </c>
      <c r="I854" s="682">
        <v>234096.92559999999</v>
      </c>
      <c r="J854" s="682">
        <v>173703.68229999999</v>
      </c>
      <c r="K854" s="682">
        <v>303981.44390000001</v>
      </c>
      <c r="L854" s="682">
        <v>207633.92749999999</v>
      </c>
      <c r="M854" s="682">
        <v>363359.37310000003</v>
      </c>
      <c r="N854" s="682">
        <v>247675.1219</v>
      </c>
      <c r="O854" s="682">
        <v>433431.4633</v>
      </c>
      <c r="P854" s="682">
        <v>292282.24040000001</v>
      </c>
      <c r="Q854" s="682">
        <v>511493.92080000002</v>
      </c>
      <c r="R854" s="682">
        <v>320665.40340000001</v>
      </c>
      <c r="S854" s="682">
        <v>561164.45589999994</v>
      </c>
      <c r="T854" s="682">
        <v>347400.13089999999</v>
      </c>
      <c r="U854" s="682">
        <v>607950.22900000005</v>
      </c>
    </row>
    <row r="855" spans="1:21">
      <c r="A855" t="s">
        <v>1179</v>
      </c>
      <c r="B855">
        <v>6</v>
      </c>
      <c r="C855" t="s">
        <v>367</v>
      </c>
      <c r="D855" t="s">
        <v>368</v>
      </c>
      <c r="E855" t="s">
        <v>380</v>
      </c>
      <c r="F855" t="s">
        <v>1175</v>
      </c>
      <c r="G855" t="s">
        <v>103</v>
      </c>
      <c r="H855" s="682">
        <v>111904.68580000001</v>
      </c>
      <c r="I855" s="682">
        <v>195833.20009999999</v>
      </c>
      <c r="J855" s="682">
        <v>148960.24489999999</v>
      </c>
      <c r="K855" s="682">
        <v>260680.42860000001</v>
      </c>
      <c r="L855" s="682">
        <v>183369.55559999999</v>
      </c>
      <c r="M855" s="682">
        <v>320896.72230000002</v>
      </c>
      <c r="N855" s="682">
        <v>230420.1937</v>
      </c>
      <c r="O855" s="682">
        <v>403235.33899999998</v>
      </c>
      <c r="P855" s="682">
        <v>278551.48460000003</v>
      </c>
      <c r="Q855" s="682">
        <v>487465.0981</v>
      </c>
      <c r="R855" s="682">
        <v>307538.9877</v>
      </c>
      <c r="S855" s="682">
        <v>538193.22829999996</v>
      </c>
      <c r="T855" s="682">
        <v>334671.18729999999</v>
      </c>
      <c r="U855" s="682">
        <v>585674.57779999997</v>
      </c>
    </row>
    <row r="856" spans="1:21">
      <c r="A856" t="s">
        <v>1179</v>
      </c>
      <c r="B856">
        <v>6</v>
      </c>
      <c r="C856" t="s">
        <v>367</v>
      </c>
      <c r="D856" t="s">
        <v>368</v>
      </c>
      <c r="E856" t="s">
        <v>380</v>
      </c>
      <c r="F856" t="s">
        <v>1176</v>
      </c>
      <c r="G856" t="s">
        <v>104</v>
      </c>
      <c r="H856" s="682">
        <v>103101.446</v>
      </c>
      <c r="I856" s="682">
        <v>180427.53049999999</v>
      </c>
      <c r="J856" s="682">
        <v>142365.10329999999</v>
      </c>
      <c r="K856" s="682">
        <v>249138.9308</v>
      </c>
      <c r="L856" s="682">
        <v>180504.03640000001</v>
      </c>
      <c r="M856" s="682">
        <v>315882.0637</v>
      </c>
      <c r="N856" s="682">
        <v>235588.53709999999</v>
      </c>
      <c r="O856" s="682">
        <v>412279.93979999999</v>
      </c>
      <c r="P856" s="682">
        <v>293430.72720000002</v>
      </c>
      <c r="Q856" s="682">
        <v>513503.77269999997</v>
      </c>
      <c r="R856" s="682">
        <v>330154.27710000001</v>
      </c>
      <c r="S856" s="682">
        <v>577769.98490000004</v>
      </c>
      <c r="T856" s="682">
        <v>366312.99239999999</v>
      </c>
      <c r="U856" s="682">
        <v>641047.73659999995</v>
      </c>
    </row>
    <row r="857" spans="1:21">
      <c r="A857" t="s">
        <v>1179</v>
      </c>
      <c r="B857">
        <v>6</v>
      </c>
      <c r="C857" t="s">
        <v>367</v>
      </c>
      <c r="D857" t="s">
        <v>368</v>
      </c>
      <c r="E857" t="s">
        <v>380</v>
      </c>
      <c r="F857" t="s">
        <v>1177</v>
      </c>
      <c r="G857" t="s">
        <v>101</v>
      </c>
      <c r="H857" s="682">
        <v>115327.52310000001</v>
      </c>
      <c r="I857" s="682">
        <v>184524.03969999999</v>
      </c>
      <c r="J857" s="682">
        <v>161458.53229999999</v>
      </c>
      <c r="K857" s="682">
        <v>258333.6556</v>
      </c>
      <c r="L857" s="682">
        <v>207589.54149999999</v>
      </c>
      <c r="M857" s="682">
        <v>332143.27149999997</v>
      </c>
      <c r="N857" s="682">
        <v>276786.05540000001</v>
      </c>
      <c r="O857" s="682">
        <v>442857.69520000002</v>
      </c>
      <c r="P857" s="682">
        <v>345982.56929999997</v>
      </c>
      <c r="Q857" s="682">
        <v>553572.11919999996</v>
      </c>
      <c r="R857" s="682">
        <v>392113.5785</v>
      </c>
      <c r="S857" s="682">
        <v>627381.73490000004</v>
      </c>
      <c r="T857" s="682">
        <v>438244.58779999998</v>
      </c>
      <c r="U857" s="682">
        <v>701191.35089999996</v>
      </c>
    </row>
    <row r="858" spans="1:21">
      <c r="A858" t="s">
        <v>1179</v>
      </c>
      <c r="B858">
        <v>6</v>
      </c>
      <c r="C858" t="s">
        <v>367</v>
      </c>
      <c r="D858" t="s">
        <v>368</v>
      </c>
      <c r="E858" t="s">
        <v>381</v>
      </c>
      <c r="F858" t="s">
        <v>1174</v>
      </c>
      <c r="G858" t="s">
        <v>84</v>
      </c>
      <c r="H858" s="682">
        <v>127672.40089999999</v>
      </c>
      <c r="I858" s="682">
        <v>223426.70170000001</v>
      </c>
      <c r="J858" s="682">
        <v>165897.71299999999</v>
      </c>
      <c r="K858" s="682">
        <v>290320.99790000002</v>
      </c>
      <c r="L858" s="682">
        <v>198400.38889999999</v>
      </c>
      <c r="M858" s="682">
        <v>347200.68060000002</v>
      </c>
      <c r="N858" s="682">
        <v>236796.03400000001</v>
      </c>
      <c r="O858" s="682">
        <v>414393.05959999998</v>
      </c>
      <c r="P858" s="682">
        <v>279539.2893</v>
      </c>
      <c r="Q858" s="682">
        <v>489193.75630000001</v>
      </c>
      <c r="R858" s="682">
        <v>306725.52990000002</v>
      </c>
      <c r="S858" s="682">
        <v>536769.67740000004</v>
      </c>
      <c r="T858" s="682">
        <v>332370.32689999999</v>
      </c>
      <c r="U858" s="682">
        <v>581648.07209999999</v>
      </c>
    </row>
    <row r="859" spans="1:21">
      <c r="A859" t="s">
        <v>1179</v>
      </c>
      <c r="B859">
        <v>6</v>
      </c>
      <c r="C859" t="s">
        <v>367</v>
      </c>
      <c r="D859" t="s">
        <v>368</v>
      </c>
      <c r="E859" t="s">
        <v>381</v>
      </c>
      <c r="F859" t="s">
        <v>1175</v>
      </c>
      <c r="G859" t="s">
        <v>103</v>
      </c>
      <c r="H859" s="682">
        <v>106201.22470000001</v>
      </c>
      <c r="I859" s="682">
        <v>185852.14309999999</v>
      </c>
      <c r="J859" s="682">
        <v>141600.103</v>
      </c>
      <c r="K859" s="682">
        <v>247800.18030000001</v>
      </c>
      <c r="L859" s="682">
        <v>174573.21249999999</v>
      </c>
      <c r="M859" s="682">
        <v>305503.12190000003</v>
      </c>
      <c r="N859" s="682">
        <v>219852.00520000001</v>
      </c>
      <c r="O859" s="682">
        <v>384741.00900000002</v>
      </c>
      <c r="P859" s="682">
        <v>266055.93430000002</v>
      </c>
      <c r="Q859" s="682">
        <v>465597.88500000001</v>
      </c>
      <c r="R859" s="682">
        <v>293835.62599999999</v>
      </c>
      <c r="S859" s="682">
        <v>514212.3455</v>
      </c>
      <c r="T859" s="682">
        <v>319870.73340000003</v>
      </c>
      <c r="U859" s="682">
        <v>559773.78339999996</v>
      </c>
    </row>
    <row r="860" spans="1:21">
      <c r="A860" t="s">
        <v>1179</v>
      </c>
      <c r="B860">
        <v>6</v>
      </c>
      <c r="C860" t="s">
        <v>367</v>
      </c>
      <c r="D860" t="s">
        <v>368</v>
      </c>
      <c r="E860" t="s">
        <v>381</v>
      </c>
      <c r="F860" t="s">
        <v>1176</v>
      </c>
      <c r="G860" t="s">
        <v>104</v>
      </c>
      <c r="H860" s="682">
        <v>97460.795299999998</v>
      </c>
      <c r="I860" s="682">
        <v>170556.39189999999</v>
      </c>
      <c r="J860" s="682">
        <v>134503.8125</v>
      </c>
      <c r="K860" s="682">
        <v>235381.67189999999</v>
      </c>
      <c r="L860" s="682">
        <v>170442.3707</v>
      </c>
      <c r="M860" s="682">
        <v>298274.14870000002</v>
      </c>
      <c r="N860" s="682">
        <v>222264.57750000001</v>
      </c>
      <c r="O860" s="682">
        <v>388963.01069999998</v>
      </c>
      <c r="P860" s="682">
        <v>276794.78590000002</v>
      </c>
      <c r="Q860" s="682">
        <v>484390.87530000001</v>
      </c>
      <c r="R860" s="682">
        <v>311343.4633</v>
      </c>
      <c r="S860" s="682">
        <v>544851.06070000003</v>
      </c>
      <c r="T860" s="682">
        <v>345337.48320000002</v>
      </c>
      <c r="U860" s="682">
        <v>604340.59569999995</v>
      </c>
    </row>
    <row r="861" spans="1:21">
      <c r="A861" t="s">
        <v>1179</v>
      </c>
      <c r="B861">
        <v>6</v>
      </c>
      <c r="C861" t="s">
        <v>367</v>
      </c>
      <c r="D861" t="s">
        <v>368</v>
      </c>
      <c r="E861" t="s">
        <v>381</v>
      </c>
      <c r="F861" t="s">
        <v>1177</v>
      </c>
      <c r="G861" t="s">
        <v>101</v>
      </c>
      <c r="H861" s="682">
        <v>110057.31690000001</v>
      </c>
      <c r="I861" s="682">
        <v>176091.70970000001</v>
      </c>
      <c r="J861" s="682">
        <v>154080.24359999999</v>
      </c>
      <c r="K861" s="682">
        <v>246528.39350000001</v>
      </c>
      <c r="L861" s="682">
        <v>198103.1704</v>
      </c>
      <c r="M861" s="682">
        <v>316965.07740000001</v>
      </c>
      <c r="N861" s="682">
        <v>264137.56050000002</v>
      </c>
      <c r="O861" s="682">
        <v>422620.10320000001</v>
      </c>
      <c r="P861" s="682">
        <v>330171.95079999999</v>
      </c>
      <c r="Q861" s="682">
        <v>528275.12899999996</v>
      </c>
      <c r="R861" s="682">
        <v>374194.8775</v>
      </c>
      <c r="S861" s="682">
        <v>598711.81279999996</v>
      </c>
      <c r="T861" s="682">
        <v>418217.80420000001</v>
      </c>
      <c r="U861" s="682">
        <v>669148.49670000002</v>
      </c>
    </row>
    <row r="862" spans="1:21">
      <c r="A862" t="s">
        <v>1179</v>
      </c>
      <c r="B862">
        <v>6</v>
      </c>
      <c r="C862" t="s">
        <v>367</v>
      </c>
      <c r="D862" t="s">
        <v>368</v>
      </c>
      <c r="E862" t="s">
        <v>382</v>
      </c>
      <c r="F862" t="s">
        <v>1174</v>
      </c>
      <c r="G862" t="s">
        <v>84</v>
      </c>
      <c r="H862" s="682">
        <v>139266.86180000001</v>
      </c>
      <c r="I862" s="682">
        <v>243717.00820000001</v>
      </c>
      <c r="J862" s="682">
        <v>180748.57819999999</v>
      </c>
      <c r="K862" s="682">
        <v>316310.01189999998</v>
      </c>
      <c r="L862" s="682">
        <v>215973.54949999999</v>
      </c>
      <c r="M862" s="682">
        <v>377953.71169999999</v>
      </c>
      <c r="N862" s="682">
        <v>257509.89300000001</v>
      </c>
      <c r="O862" s="682">
        <v>450642.31270000001</v>
      </c>
      <c r="P862" s="682">
        <v>303808.33240000001</v>
      </c>
      <c r="Q862" s="682">
        <v>531664.58180000004</v>
      </c>
      <c r="R862" s="682">
        <v>333276.84649999999</v>
      </c>
      <c r="S862" s="682">
        <v>583234.48140000005</v>
      </c>
      <c r="T862" s="682">
        <v>361002.51260000002</v>
      </c>
      <c r="U862" s="682">
        <v>631754.39729999995</v>
      </c>
    </row>
    <row r="863" spans="1:21">
      <c r="A863" t="s">
        <v>1179</v>
      </c>
      <c r="B863">
        <v>6</v>
      </c>
      <c r="C863" t="s">
        <v>367</v>
      </c>
      <c r="D863" t="s">
        <v>368</v>
      </c>
      <c r="E863" t="s">
        <v>382</v>
      </c>
      <c r="F863" t="s">
        <v>1175</v>
      </c>
      <c r="G863" t="s">
        <v>103</v>
      </c>
      <c r="H863" s="682">
        <v>117008.041</v>
      </c>
      <c r="I863" s="682">
        <v>204764.07190000001</v>
      </c>
      <c r="J863" s="682">
        <v>155559.31359999999</v>
      </c>
      <c r="K863" s="682">
        <v>272228.79879999999</v>
      </c>
      <c r="L863" s="682">
        <v>191271.9822</v>
      </c>
      <c r="M863" s="682">
        <v>334725.96889999998</v>
      </c>
      <c r="N863" s="682">
        <v>239944.0655</v>
      </c>
      <c r="O863" s="682">
        <v>419902.11459999997</v>
      </c>
      <c r="P863" s="682">
        <v>289830.17589999997</v>
      </c>
      <c r="Q863" s="682">
        <v>507202.80780000001</v>
      </c>
      <c r="R863" s="682">
        <v>319913.91899999999</v>
      </c>
      <c r="S863" s="682">
        <v>559849.35820000002</v>
      </c>
      <c r="T863" s="682">
        <v>348044.21899999998</v>
      </c>
      <c r="U863" s="682">
        <v>609077.38320000004</v>
      </c>
    </row>
    <row r="864" spans="1:21">
      <c r="A864" t="s">
        <v>1179</v>
      </c>
      <c r="B864">
        <v>6</v>
      </c>
      <c r="C864" t="s">
        <v>367</v>
      </c>
      <c r="D864" t="s">
        <v>368</v>
      </c>
      <c r="E864" t="s">
        <v>382</v>
      </c>
      <c r="F864" t="s">
        <v>1176</v>
      </c>
      <c r="G864" t="s">
        <v>104</v>
      </c>
      <c r="H864" s="682">
        <v>108126.39780000001</v>
      </c>
      <c r="I864" s="682">
        <v>189221.19630000001</v>
      </c>
      <c r="J864" s="682">
        <v>149364.41570000001</v>
      </c>
      <c r="K864" s="682">
        <v>261387.72760000001</v>
      </c>
      <c r="L864" s="682">
        <v>189457.44409999999</v>
      </c>
      <c r="M864" s="682">
        <v>331550.52710000001</v>
      </c>
      <c r="N864" s="682">
        <v>247434.8193</v>
      </c>
      <c r="O864" s="682">
        <v>433010.93369999999</v>
      </c>
      <c r="P864" s="682">
        <v>308219.57209999999</v>
      </c>
      <c r="Q864" s="682">
        <v>539384.25109999999</v>
      </c>
      <c r="R864" s="682">
        <v>346871.71480000002</v>
      </c>
      <c r="S864" s="682">
        <v>607025.50100000005</v>
      </c>
      <c r="T864" s="682">
        <v>384948.84580000001</v>
      </c>
      <c r="U864" s="682">
        <v>673660.48019999999</v>
      </c>
    </row>
    <row r="865" spans="1:21">
      <c r="A865" t="s">
        <v>1179</v>
      </c>
      <c r="B865">
        <v>6</v>
      </c>
      <c r="C865" t="s">
        <v>367</v>
      </c>
      <c r="D865" t="s">
        <v>368</v>
      </c>
      <c r="E865" t="s">
        <v>382</v>
      </c>
      <c r="F865" t="s">
        <v>1177</v>
      </c>
      <c r="G865" t="s">
        <v>101</v>
      </c>
      <c r="H865" s="682">
        <v>120078.17570000001</v>
      </c>
      <c r="I865" s="682">
        <v>192125.0839</v>
      </c>
      <c r="J865" s="682">
        <v>168109.44589999999</v>
      </c>
      <c r="K865" s="682">
        <v>268975.11739999999</v>
      </c>
      <c r="L865" s="682">
        <v>216140.71609999999</v>
      </c>
      <c r="M865" s="682">
        <v>345825.15090000001</v>
      </c>
      <c r="N865" s="682">
        <v>288187.6214</v>
      </c>
      <c r="O865" s="682">
        <v>461100.20120000001</v>
      </c>
      <c r="P865" s="682">
        <v>360234.5269</v>
      </c>
      <c r="Q865" s="682">
        <v>576375.25159999996</v>
      </c>
      <c r="R865" s="682">
        <v>408265.79710000003</v>
      </c>
      <c r="S865" s="682">
        <v>653225.28500000003</v>
      </c>
      <c r="T865" s="682">
        <v>456297.0674</v>
      </c>
      <c r="U865" s="682">
        <v>730075.31869999995</v>
      </c>
    </row>
    <row r="866" spans="1:21">
      <c r="A866" t="s">
        <v>1179</v>
      </c>
      <c r="B866">
        <v>6</v>
      </c>
      <c r="C866" t="s">
        <v>367</v>
      </c>
      <c r="D866" t="s">
        <v>368</v>
      </c>
      <c r="E866" t="s">
        <v>145</v>
      </c>
      <c r="F866" t="s">
        <v>1174</v>
      </c>
      <c r="G866" t="s">
        <v>84</v>
      </c>
      <c r="H866" s="682">
        <v>129831.67690000001</v>
      </c>
      <c r="I866" s="682">
        <v>227205.43470000001</v>
      </c>
      <c r="J866" s="682">
        <v>168454.05119999999</v>
      </c>
      <c r="K866" s="682">
        <v>294794.5895</v>
      </c>
      <c r="L866" s="682">
        <v>201240.2836</v>
      </c>
      <c r="M866" s="682">
        <v>352170.4963</v>
      </c>
      <c r="N866" s="682">
        <v>239883.6882</v>
      </c>
      <c r="O866" s="682">
        <v>419796.45439999999</v>
      </c>
      <c r="P866" s="682">
        <v>282971.0428</v>
      </c>
      <c r="Q866" s="682">
        <v>495199.32490000001</v>
      </c>
      <c r="R866" s="682">
        <v>310400.56300000002</v>
      </c>
      <c r="S866" s="682">
        <v>543200.98529999994</v>
      </c>
      <c r="T866" s="682">
        <v>336191.3137</v>
      </c>
      <c r="U866" s="682">
        <v>588334.79890000005</v>
      </c>
    </row>
    <row r="867" spans="1:21">
      <c r="A867" t="s">
        <v>1179</v>
      </c>
      <c r="B867">
        <v>6</v>
      </c>
      <c r="C867" t="s">
        <v>367</v>
      </c>
      <c r="D867" t="s">
        <v>368</v>
      </c>
      <c r="E867" t="s">
        <v>145</v>
      </c>
      <c r="F867" t="s">
        <v>1175</v>
      </c>
      <c r="G867" t="s">
        <v>103</v>
      </c>
      <c r="H867" s="682">
        <v>109345.75229999999</v>
      </c>
      <c r="I867" s="682">
        <v>191355.06649999999</v>
      </c>
      <c r="J867" s="682">
        <v>145271.01190000001</v>
      </c>
      <c r="K867" s="682">
        <v>254224.2708</v>
      </c>
      <c r="L867" s="682">
        <v>178506.09849999999</v>
      </c>
      <c r="M867" s="682">
        <v>312385.67229999998</v>
      </c>
      <c r="N867" s="682">
        <v>223716.90950000001</v>
      </c>
      <c r="O867" s="682">
        <v>391504.59149999998</v>
      </c>
      <c r="P867" s="682">
        <v>270106.1912</v>
      </c>
      <c r="Q867" s="682">
        <v>472685.8345</v>
      </c>
      <c r="R867" s="682">
        <v>298101.9399</v>
      </c>
      <c r="S867" s="682">
        <v>521678.39480000001</v>
      </c>
      <c r="T867" s="682">
        <v>324265.0968</v>
      </c>
      <c r="U867" s="682">
        <v>567463.91949999996</v>
      </c>
    </row>
    <row r="868" spans="1:21">
      <c r="A868" t="s">
        <v>1179</v>
      </c>
      <c r="B868">
        <v>6</v>
      </c>
      <c r="C868" t="s">
        <v>367</v>
      </c>
      <c r="D868" t="s">
        <v>368</v>
      </c>
      <c r="E868" t="s">
        <v>145</v>
      </c>
      <c r="F868" t="s">
        <v>1176</v>
      </c>
      <c r="G868" t="s">
        <v>104</v>
      </c>
      <c r="H868" s="682">
        <v>101214.55039999999</v>
      </c>
      <c r="I868" s="682">
        <v>177125.4633</v>
      </c>
      <c r="J868" s="682">
        <v>139848.12030000001</v>
      </c>
      <c r="K868" s="682">
        <v>244734.21040000001</v>
      </c>
      <c r="L868" s="682">
        <v>177427.89439999999</v>
      </c>
      <c r="M868" s="682">
        <v>310498.81530000002</v>
      </c>
      <c r="N868" s="682">
        <v>231807.59650000001</v>
      </c>
      <c r="O868" s="682">
        <v>405663.29389999999</v>
      </c>
      <c r="P868" s="682">
        <v>288771.0797</v>
      </c>
      <c r="Q868" s="682">
        <v>505349.38939999999</v>
      </c>
      <c r="R868" s="682">
        <v>325024.7291</v>
      </c>
      <c r="S868" s="682">
        <v>568793.27590000001</v>
      </c>
      <c r="T868" s="682">
        <v>360749.1642</v>
      </c>
      <c r="U868" s="682">
        <v>631311.03740000003</v>
      </c>
    </row>
    <row r="869" spans="1:21">
      <c r="A869" t="s">
        <v>1179</v>
      </c>
      <c r="B869">
        <v>6</v>
      </c>
      <c r="C869" t="s">
        <v>367</v>
      </c>
      <c r="D869" t="s">
        <v>368</v>
      </c>
      <c r="E869" t="s">
        <v>145</v>
      </c>
      <c r="F869" t="s">
        <v>1177</v>
      </c>
      <c r="G869" t="s">
        <v>101</v>
      </c>
      <c r="H869" s="682">
        <v>111948.9519</v>
      </c>
      <c r="I869" s="682">
        <v>179118.32569999999</v>
      </c>
      <c r="J869" s="682">
        <v>156728.53270000001</v>
      </c>
      <c r="K869" s="682">
        <v>250765.65599999999</v>
      </c>
      <c r="L869" s="682">
        <v>201508.11350000001</v>
      </c>
      <c r="M869" s="682">
        <v>322412.98629999999</v>
      </c>
      <c r="N869" s="682">
        <v>268677.48460000003</v>
      </c>
      <c r="O869" s="682">
        <v>429883.9817</v>
      </c>
      <c r="P869" s="682">
        <v>335846.85570000001</v>
      </c>
      <c r="Q869" s="682">
        <v>537354.97719999996</v>
      </c>
      <c r="R869" s="682">
        <v>380626.43640000001</v>
      </c>
      <c r="S869" s="682">
        <v>609002.30740000005</v>
      </c>
      <c r="T869" s="682">
        <v>425406.0172</v>
      </c>
      <c r="U869" s="682">
        <v>680649.63769999996</v>
      </c>
    </row>
    <row r="870" spans="1:21">
      <c r="A870" t="s">
        <v>1179</v>
      </c>
      <c r="B870">
        <v>6</v>
      </c>
      <c r="C870" t="s">
        <v>383</v>
      </c>
      <c r="D870" t="s">
        <v>384</v>
      </c>
      <c r="E870" t="s">
        <v>385</v>
      </c>
      <c r="F870" t="s">
        <v>1174</v>
      </c>
      <c r="G870" t="s">
        <v>84</v>
      </c>
      <c r="H870" s="682">
        <v>111898.891</v>
      </c>
      <c r="I870" s="682">
        <v>195823.05910000001</v>
      </c>
      <c r="J870" s="682">
        <v>145309.25339999999</v>
      </c>
      <c r="K870" s="682">
        <v>254291.1936</v>
      </c>
      <c r="L870" s="682">
        <v>173697.80300000001</v>
      </c>
      <c r="M870" s="682">
        <v>303971.15529999998</v>
      </c>
      <c r="N870" s="682">
        <v>207201.11730000001</v>
      </c>
      <c r="O870" s="682">
        <v>362601.95529999997</v>
      </c>
      <c r="P870" s="682">
        <v>244523.3529</v>
      </c>
      <c r="Q870" s="682">
        <v>427915.8676</v>
      </c>
      <c r="R870" s="682">
        <v>268270.67109999998</v>
      </c>
      <c r="S870" s="682">
        <v>469473.67430000001</v>
      </c>
      <c r="T870" s="682">
        <v>290640.60749999998</v>
      </c>
      <c r="U870" s="682">
        <v>508621.06300000002</v>
      </c>
    </row>
    <row r="871" spans="1:21">
      <c r="A871" t="s">
        <v>1179</v>
      </c>
      <c r="B871">
        <v>6</v>
      </c>
      <c r="C871" t="s">
        <v>383</v>
      </c>
      <c r="D871" t="s">
        <v>384</v>
      </c>
      <c r="E871" t="s">
        <v>385</v>
      </c>
      <c r="F871" t="s">
        <v>1175</v>
      </c>
      <c r="G871" t="s">
        <v>103</v>
      </c>
      <c r="H871" s="682">
        <v>93579.570999999996</v>
      </c>
      <c r="I871" s="682">
        <v>163764.24919999999</v>
      </c>
      <c r="J871" s="682">
        <v>124578.26549999999</v>
      </c>
      <c r="K871" s="682">
        <v>218011.96470000001</v>
      </c>
      <c r="L871" s="682">
        <v>153368.1943</v>
      </c>
      <c r="M871" s="682">
        <v>268394.33990000002</v>
      </c>
      <c r="N871" s="682">
        <v>192744.28570000001</v>
      </c>
      <c r="O871" s="682">
        <v>337302.4999</v>
      </c>
      <c r="P871" s="682">
        <v>233019.20619999999</v>
      </c>
      <c r="Q871" s="682">
        <v>407783.61080000002</v>
      </c>
      <c r="R871" s="682">
        <v>257272.8633</v>
      </c>
      <c r="S871" s="682">
        <v>450227.51079999999</v>
      </c>
      <c r="T871" s="682">
        <v>279975.81689999998</v>
      </c>
      <c r="U871" s="682">
        <v>489957.67959999997</v>
      </c>
    </row>
    <row r="872" spans="1:21">
      <c r="A872" t="s">
        <v>1179</v>
      </c>
      <c r="B872">
        <v>6</v>
      </c>
      <c r="C872" t="s">
        <v>383</v>
      </c>
      <c r="D872" t="s">
        <v>384</v>
      </c>
      <c r="E872" t="s">
        <v>385</v>
      </c>
      <c r="F872" t="s">
        <v>1176</v>
      </c>
      <c r="G872" t="s">
        <v>104</v>
      </c>
      <c r="H872" s="682">
        <v>86199.248000000007</v>
      </c>
      <c r="I872" s="682">
        <v>150848.6839</v>
      </c>
      <c r="J872" s="682">
        <v>119022.6078</v>
      </c>
      <c r="K872" s="682">
        <v>208289.56359999999</v>
      </c>
      <c r="L872" s="682">
        <v>150903.6312</v>
      </c>
      <c r="M872" s="682">
        <v>264081.35450000002</v>
      </c>
      <c r="N872" s="682">
        <v>196945.6833</v>
      </c>
      <c r="O872" s="682">
        <v>344654.94569999998</v>
      </c>
      <c r="P872" s="682">
        <v>245298.23209999999</v>
      </c>
      <c r="Q872" s="682">
        <v>429271.90610000002</v>
      </c>
      <c r="R872" s="682">
        <v>275993.39380000002</v>
      </c>
      <c r="S872" s="682">
        <v>482988.43920000002</v>
      </c>
      <c r="T872" s="682">
        <v>306215.31579999998</v>
      </c>
      <c r="U872" s="682">
        <v>535876.80260000005</v>
      </c>
    </row>
    <row r="873" spans="1:21">
      <c r="A873" t="s">
        <v>1179</v>
      </c>
      <c r="B873">
        <v>6</v>
      </c>
      <c r="C873" t="s">
        <v>383</v>
      </c>
      <c r="D873" t="s">
        <v>384</v>
      </c>
      <c r="E873" t="s">
        <v>385</v>
      </c>
      <c r="F873" t="s">
        <v>1177</v>
      </c>
      <c r="G873" t="s">
        <v>101</v>
      </c>
      <c r="H873" s="682">
        <v>96471.301300000006</v>
      </c>
      <c r="I873" s="682">
        <v>154354.0845</v>
      </c>
      <c r="J873" s="682">
        <v>135059.82190000001</v>
      </c>
      <c r="K873" s="682">
        <v>216095.71830000001</v>
      </c>
      <c r="L873" s="682">
        <v>173648.34239999999</v>
      </c>
      <c r="M873" s="682">
        <v>277837.35200000001</v>
      </c>
      <c r="N873" s="682">
        <v>231531.1232</v>
      </c>
      <c r="O873" s="682">
        <v>370449.8027</v>
      </c>
      <c r="P873" s="682">
        <v>289413.90409999999</v>
      </c>
      <c r="Q873" s="682">
        <v>463062.25339999999</v>
      </c>
      <c r="R873" s="682">
        <v>328002.42450000002</v>
      </c>
      <c r="S873" s="682">
        <v>524803.88710000005</v>
      </c>
      <c r="T873" s="682">
        <v>366590.94510000001</v>
      </c>
      <c r="U873" s="682">
        <v>586545.5209</v>
      </c>
    </row>
    <row r="874" spans="1:21">
      <c r="A874" t="s">
        <v>1179</v>
      </c>
      <c r="B874">
        <v>6</v>
      </c>
      <c r="C874" t="s">
        <v>383</v>
      </c>
      <c r="D874" t="s">
        <v>384</v>
      </c>
      <c r="E874" t="s">
        <v>369</v>
      </c>
      <c r="F874" t="s">
        <v>1174</v>
      </c>
      <c r="G874" t="s">
        <v>84</v>
      </c>
      <c r="H874" s="682">
        <v>118092.58869999999</v>
      </c>
      <c r="I874" s="682">
        <v>206662.03020000001</v>
      </c>
      <c r="J874" s="682">
        <v>153310.41469999999</v>
      </c>
      <c r="K874" s="682">
        <v>268293.22570000001</v>
      </c>
      <c r="L874" s="682">
        <v>183225.66209999999</v>
      </c>
      <c r="M874" s="682">
        <v>320644.90879999998</v>
      </c>
      <c r="N874" s="682">
        <v>218516.0643</v>
      </c>
      <c r="O874" s="682">
        <v>382403.11259999999</v>
      </c>
      <c r="P874" s="682">
        <v>257840.59340000001</v>
      </c>
      <c r="Q874" s="682">
        <v>451221.03850000002</v>
      </c>
      <c r="R874" s="682">
        <v>282866.03759999998</v>
      </c>
      <c r="S874" s="682">
        <v>495015.56569999998</v>
      </c>
      <c r="T874" s="682">
        <v>306425.91129999998</v>
      </c>
      <c r="U874" s="682">
        <v>536245.34459999995</v>
      </c>
    </row>
    <row r="875" spans="1:21">
      <c r="A875" t="s">
        <v>1179</v>
      </c>
      <c r="B875">
        <v>6</v>
      </c>
      <c r="C875" t="s">
        <v>383</v>
      </c>
      <c r="D875" t="s">
        <v>384</v>
      </c>
      <c r="E875" t="s">
        <v>369</v>
      </c>
      <c r="F875" t="s">
        <v>1175</v>
      </c>
      <c r="G875" t="s">
        <v>103</v>
      </c>
      <c r="H875" s="682">
        <v>98985.398100000006</v>
      </c>
      <c r="I875" s="682">
        <v>173224.4466</v>
      </c>
      <c r="J875" s="682">
        <v>131687.7709</v>
      </c>
      <c r="K875" s="682">
        <v>230453.59899999999</v>
      </c>
      <c r="L875" s="682">
        <v>162021.6611</v>
      </c>
      <c r="M875" s="682">
        <v>283537.90700000001</v>
      </c>
      <c r="N875" s="682">
        <v>203437.43309999999</v>
      </c>
      <c r="O875" s="682">
        <v>356015.50790000003</v>
      </c>
      <c r="P875" s="682">
        <v>245841.64449999999</v>
      </c>
      <c r="Q875" s="682">
        <v>430222.87780000002</v>
      </c>
      <c r="R875" s="682">
        <v>271395.20559999999</v>
      </c>
      <c r="S875" s="682">
        <v>474941.60969999997</v>
      </c>
      <c r="T875" s="682">
        <v>295302.41979999997</v>
      </c>
      <c r="U875" s="682">
        <v>516779.23460000003</v>
      </c>
    </row>
    <row r="876" spans="1:21">
      <c r="A876" t="s">
        <v>1179</v>
      </c>
      <c r="B876">
        <v>6</v>
      </c>
      <c r="C876" t="s">
        <v>383</v>
      </c>
      <c r="D876" t="s">
        <v>384</v>
      </c>
      <c r="E876" t="s">
        <v>369</v>
      </c>
      <c r="F876" t="s">
        <v>1176</v>
      </c>
      <c r="G876" t="s">
        <v>104</v>
      </c>
      <c r="H876" s="682">
        <v>91323.522500000006</v>
      </c>
      <c r="I876" s="682">
        <v>159816.16450000001</v>
      </c>
      <c r="J876" s="682">
        <v>126125.3518</v>
      </c>
      <c r="K876" s="682">
        <v>220719.36559999999</v>
      </c>
      <c r="L876" s="682">
        <v>159944.31390000001</v>
      </c>
      <c r="M876" s="682">
        <v>279902.54940000002</v>
      </c>
      <c r="N876" s="682">
        <v>208816.73730000001</v>
      </c>
      <c r="O876" s="682">
        <v>365429.29029999999</v>
      </c>
      <c r="P876" s="682">
        <v>260099.0336</v>
      </c>
      <c r="Q876" s="682">
        <v>455173.3088</v>
      </c>
      <c r="R876" s="682">
        <v>292681.12920000002</v>
      </c>
      <c r="S876" s="682">
        <v>512191.97629999998</v>
      </c>
      <c r="T876" s="682">
        <v>324769.63079999998</v>
      </c>
      <c r="U876" s="682">
        <v>568346.85389999999</v>
      </c>
    </row>
    <row r="877" spans="1:21">
      <c r="A877" t="s">
        <v>1179</v>
      </c>
      <c r="B877">
        <v>6</v>
      </c>
      <c r="C877" t="s">
        <v>383</v>
      </c>
      <c r="D877" t="s">
        <v>384</v>
      </c>
      <c r="E877" t="s">
        <v>369</v>
      </c>
      <c r="F877" t="s">
        <v>1177</v>
      </c>
      <c r="G877" t="s">
        <v>101</v>
      </c>
      <c r="H877" s="682">
        <v>101816.14629999999</v>
      </c>
      <c r="I877" s="682">
        <v>162905.8365</v>
      </c>
      <c r="J877" s="682">
        <v>142542.6047</v>
      </c>
      <c r="K877" s="682">
        <v>228068.17110000001</v>
      </c>
      <c r="L877" s="682">
        <v>183269.06330000001</v>
      </c>
      <c r="M877" s="682">
        <v>293230.50559999997</v>
      </c>
      <c r="N877" s="682">
        <v>244358.75099999999</v>
      </c>
      <c r="O877" s="682">
        <v>390974.00750000001</v>
      </c>
      <c r="P877" s="682">
        <v>305448.4388</v>
      </c>
      <c r="Q877" s="682">
        <v>488717.50939999998</v>
      </c>
      <c r="R877" s="682">
        <v>346174.89730000001</v>
      </c>
      <c r="S877" s="682">
        <v>553879.84389999998</v>
      </c>
      <c r="T877" s="682">
        <v>386901.35580000002</v>
      </c>
      <c r="U877" s="682">
        <v>619042.17850000004</v>
      </c>
    </row>
    <row r="878" spans="1:21">
      <c r="A878" t="s">
        <v>1179</v>
      </c>
      <c r="B878">
        <v>6</v>
      </c>
      <c r="C878" t="s">
        <v>383</v>
      </c>
      <c r="D878" t="s">
        <v>384</v>
      </c>
      <c r="E878" t="s">
        <v>320</v>
      </c>
      <c r="F878" t="s">
        <v>1174</v>
      </c>
      <c r="G878" t="s">
        <v>84</v>
      </c>
      <c r="H878" s="682">
        <v>115644.03200000001</v>
      </c>
      <c r="I878" s="682">
        <v>202377.05609999999</v>
      </c>
      <c r="J878" s="682">
        <v>150168.50049999999</v>
      </c>
      <c r="K878" s="682">
        <v>262794.87589999998</v>
      </c>
      <c r="L878" s="682">
        <v>179502.80590000001</v>
      </c>
      <c r="M878" s="682">
        <v>314129.91029999999</v>
      </c>
      <c r="N878" s="682">
        <v>214120.8328</v>
      </c>
      <c r="O878" s="682">
        <v>374711.45730000001</v>
      </c>
      <c r="P878" s="682">
        <v>252685.97159999999</v>
      </c>
      <c r="Q878" s="682">
        <v>442200.45039999997</v>
      </c>
      <c r="R878" s="682">
        <v>277224.52529999998</v>
      </c>
      <c r="S878" s="682">
        <v>485142.9191</v>
      </c>
      <c r="T878" s="682">
        <v>300338.42489999998</v>
      </c>
      <c r="U878" s="682">
        <v>525592.24360000005</v>
      </c>
    </row>
    <row r="879" spans="1:21">
      <c r="A879" t="s">
        <v>1179</v>
      </c>
      <c r="B879">
        <v>6</v>
      </c>
      <c r="C879" t="s">
        <v>383</v>
      </c>
      <c r="D879" t="s">
        <v>384</v>
      </c>
      <c r="E879" t="s">
        <v>320</v>
      </c>
      <c r="F879" t="s">
        <v>1175</v>
      </c>
      <c r="G879" t="s">
        <v>103</v>
      </c>
      <c r="H879" s="682">
        <v>96733.772500000006</v>
      </c>
      <c r="I879" s="682">
        <v>169284.10190000001</v>
      </c>
      <c r="J879" s="682">
        <v>128768.77159999999</v>
      </c>
      <c r="K879" s="682">
        <v>225345.3504</v>
      </c>
      <c r="L879" s="682">
        <v>158517.4039</v>
      </c>
      <c r="M879" s="682">
        <v>277405.45679999999</v>
      </c>
      <c r="N879" s="682">
        <v>199197.65220000001</v>
      </c>
      <c r="O879" s="682">
        <v>348595.89120000001</v>
      </c>
      <c r="P879" s="682">
        <v>240810.72380000001</v>
      </c>
      <c r="Q879" s="682">
        <v>421418.76669999998</v>
      </c>
      <c r="R879" s="682">
        <v>265871.9498</v>
      </c>
      <c r="S879" s="682">
        <v>465275.91220000002</v>
      </c>
      <c r="T879" s="682">
        <v>289329.60920000001</v>
      </c>
      <c r="U879" s="682">
        <v>506326.8161</v>
      </c>
    </row>
    <row r="880" spans="1:21">
      <c r="A880" t="s">
        <v>1179</v>
      </c>
      <c r="B880">
        <v>6</v>
      </c>
      <c r="C880" t="s">
        <v>383</v>
      </c>
      <c r="D880" t="s">
        <v>384</v>
      </c>
      <c r="E880" t="s">
        <v>320</v>
      </c>
      <c r="F880" t="s">
        <v>1176</v>
      </c>
      <c r="G880" t="s">
        <v>104</v>
      </c>
      <c r="H880" s="682">
        <v>89118.895699999994</v>
      </c>
      <c r="I880" s="682">
        <v>155958.06760000001</v>
      </c>
      <c r="J880" s="682">
        <v>123056.6845</v>
      </c>
      <c r="K880" s="682">
        <v>215349.19779999999</v>
      </c>
      <c r="L880" s="682">
        <v>156021.73879999999</v>
      </c>
      <c r="M880" s="682">
        <v>273038.0429</v>
      </c>
      <c r="N880" s="682">
        <v>203632.43470000001</v>
      </c>
      <c r="O880" s="682">
        <v>356356.76079999999</v>
      </c>
      <c r="P880" s="682">
        <v>253628.1594</v>
      </c>
      <c r="Q880" s="682">
        <v>443849.27899999998</v>
      </c>
      <c r="R880" s="682">
        <v>285369.09860000003</v>
      </c>
      <c r="S880" s="682">
        <v>499395.92249999999</v>
      </c>
      <c r="T880" s="682">
        <v>316621.53210000001</v>
      </c>
      <c r="U880" s="682">
        <v>554087.68130000005</v>
      </c>
    </row>
    <row r="881" spans="1:21">
      <c r="A881" t="s">
        <v>1179</v>
      </c>
      <c r="B881">
        <v>6</v>
      </c>
      <c r="C881" t="s">
        <v>383</v>
      </c>
      <c r="D881" t="s">
        <v>384</v>
      </c>
      <c r="E881" t="s">
        <v>320</v>
      </c>
      <c r="F881" t="s">
        <v>1177</v>
      </c>
      <c r="G881" t="s">
        <v>101</v>
      </c>
      <c r="H881" s="682">
        <v>99700.595100000006</v>
      </c>
      <c r="I881" s="682">
        <v>159520.95449999999</v>
      </c>
      <c r="J881" s="682">
        <v>139580.83309999999</v>
      </c>
      <c r="K881" s="682">
        <v>223329.3363</v>
      </c>
      <c r="L881" s="682">
        <v>179461.07120000001</v>
      </c>
      <c r="M881" s="682">
        <v>287137.7181</v>
      </c>
      <c r="N881" s="682">
        <v>239281.42809999999</v>
      </c>
      <c r="O881" s="682">
        <v>382850.29080000002</v>
      </c>
      <c r="P881" s="682">
        <v>299101.78519999998</v>
      </c>
      <c r="Q881" s="682">
        <v>478562.86349999998</v>
      </c>
      <c r="R881" s="682">
        <v>338982.0233</v>
      </c>
      <c r="S881" s="682">
        <v>542371.24529999995</v>
      </c>
      <c r="T881" s="682">
        <v>378862.26120000001</v>
      </c>
      <c r="U881" s="682">
        <v>606179.62710000004</v>
      </c>
    </row>
    <row r="882" spans="1:21">
      <c r="A882" t="s">
        <v>1179</v>
      </c>
      <c r="B882">
        <v>6</v>
      </c>
      <c r="C882" t="s">
        <v>383</v>
      </c>
      <c r="D882" t="s">
        <v>384</v>
      </c>
      <c r="E882" t="s">
        <v>386</v>
      </c>
      <c r="F882" t="s">
        <v>1174</v>
      </c>
      <c r="G882" t="s">
        <v>84</v>
      </c>
      <c r="H882" s="682">
        <v>116292.3318</v>
      </c>
      <c r="I882" s="682">
        <v>203511.58069999999</v>
      </c>
      <c r="J882" s="682">
        <v>151027.17679999999</v>
      </c>
      <c r="K882" s="682">
        <v>264297.55949999997</v>
      </c>
      <c r="L882" s="682">
        <v>180543.89120000001</v>
      </c>
      <c r="M882" s="682">
        <v>315951.80949999997</v>
      </c>
      <c r="N882" s="682">
        <v>215383.08910000001</v>
      </c>
      <c r="O882" s="682">
        <v>376920.40590000001</v>
      </c>
      <c r="P882" s="682">
        <v>254189.9872</v>
      </c>
      <c r="Q882" s="682">
        <v>444832.47759999998</v>
      </c>
      <c r="R882" s="682">
        <v>278880.71490000002</v>
      </c>
      <c r="S882" s="682">
        <v>488041.25109999999</v>
      </c>
      <c r="T882" s="682">
        <v>302143.61080000002</v>
      </c>
      <c r="U882" s="682">
        <v>528751.31889999995</v>
      </c>
    </row>
    <row r="883" spans="1:21">
      <c r="A883" t="s">
        <v>1179</v>
      </c>
      <c r="B883">
        <v>6</v>
      </c>
      <c r="C883" t="s">
        <v>383</v>
      </c>
      <c r="D883" t="s">
        <v>384</v>
      </c>
      <c r="E883" t="s">
        <v>386</v>
      </c>
      <c r="F883" t="s">
        <v>1175</v>
      </c>
      <c r="G883" t="s">
        <v>103</v>
      </c>
      <c r="H883" s="682">
        <v>97185.066200000001</v>
      </c>
      <c r="I883" s="682">
        <v>170073.8659</v>
      </c>
      <c r="J883" s="682">
        <v>129404.533</v>
      </c>
      <c r="K883" s="682">
        <v>226457.93280000001</v>
      </c>
      <c r="L883" s="682">
        <v>159339.89009999999</v>
      </c>
      <c r="M883" s="682">
        <v>278844.8077</v>
      </c>
      <c r="N883" s="682">
        <v>200304.45790000001</v>
      </c>
      <c r="O883" s="682">
        <v>350532.80129999999</v>
      </c>
      <c r="P883" s="682">
        <v>242191.03829999999</v>
      </c>
      <c r="Q883" s="682">
        <v>423834.31689999998</v>
      </c>
      <c r="R883" s="682">
        <v>267409.88299999997</v>
      </c>
      <c r="S883" s="682">
        <v>467967.29519999999</v>
      </c>
      <c r="T883" s="682">
        <v>291020.11940000003</v>
      </c>
      <c r="U883" s="682">
        <v>509285.20899999997</v>
      </c>
    </row>
    <row r="884" spans="1:21">
      <c r="A884" t="s">
        <v>1179</v>
      </c>
      <c r="B884">
        <v>6</v>
      </c>
      <c r="C884" t="s">
        <v>383</v>
      </c>
      <c r="D884" t="s">
        <v>384</v>
      </c>
      <c r="E884" t="s">
        <v>386</v>
      </c>
      <c r="F884" t="s">
        <v>1176</v>
      </c>
      <c r="G884" t="s">
        <v>104</v>
      </c>
      <c r="H884" s="682">
        <v>89476.411300000007</v>
      </c>
      <c r="I884" s="682">
        <v>156583.71979999999</v>
      </c>
      <c r="J884" s="682">
        <v>123539.39599999999</v>
      </c>
      <c r="K884" s="682">
        <v>216193.9431</v>
      </c>
      <c r="L884" s="682">
        <v>156619.51370000001</v>
      </c>
      <c r="M884" s="682">
        <v>274084.14899999998</v>
      </c>
      <c r="N884" s="682">
        <v>204383.6703</v>
      </c>
      <c r="O884" s="682">
        <v>357671.42300000001</v>
      </c>
      <c r="P884" s="682">
        <v>254557.69990000001</v>
      </c>
      <c r="Q884" s="682">
        <v>445475.97470000002</v>
      </c>
      <c r="R884" s="682">
        <v>286400.951</v>
      </c>
      <c r="S884" s="682">
        <v>501201.6643</v>
      </c>
      <c r="T884" s="682">
        <v>317750.60800000001</v>
      </c>
      <c r="U884" s="682">
        <v>556063.56409999996</v>
      </c>
    </row>
    <row r="885" spans="1:21">
      <c r="A885" t="s">
        <v>1179</v>
      </c>
      <c r="B885">
        <v>6</v>
      </c>
      <c r="C885" t="s">
        <v>383</v>
      </c>
      <c r="D885" t="s">
        <v>384</v>
      </c>
      <c r="E885" t="s">
        <v>386</v>
      </c>
      <c r="F885" t="s">
        <v>1177</v>
      </c>
      <c r="G885" t="s">
        <v>101</v>
      </c>
      <c r="H885" s="682">
        <v>100257.47289999999</v>
      </c>
      <c r="I885" s="682">
        <v>160411.95910000001</v>
      </c>
      <c r="J885" s="682">
        <v>140360.462</v>
      </c>
      <c r="K885" s="682">
        <v>224576.74249999999</v>
      </c>
      <c r="L885" s="682">
        <v>180463.45120000001</v>
      </c>
      <c r="M885" s="682">
        <v>288741.52610000002</v>
      </c>
      <c r="N885" s="682">
        <v>240617.93479999999</v>
      </c>
      <c r="O885" s="682">
        <v>384988.70150000002</v>
      </c>
      <c r="P885" s="682">
        <v>300772.41859999998</v>
      </c>
      <c r="Q885" s="682">
        <v>481235.87699999998</v>
      </c>
      <c r="R885" s="682">
        <v>340875.40779999999</v>
      </c>
      <c r="S885" s="682">
        <v>545400.66040000005</v>
      </c>
      <c r="T885" s="682">
        <v>380978.39689999999</v>
      </c>
      <c r="U885" s="682">
        <v>609565.44409999996</v>
      </c>
    </row>
    <row r="886" spans="1:21">
      <c r="A886" t="s">
        <v>1179</v>
      </c>
      <c r="B886">
        <v>6</v>
      </c>
      <c r="C886" t="s">
        <v>383</v>
      </c>
      <c r="D886" t="s">
        <v>384</v>
      </c>
      <c r="E886" t="s">
        <v>387</v>
      </c>
      <c r="F886" t="s">
        <v>1174</v>
      </c>
      <c r="G886" t="s">
        <v>84</v>
      </c>
      <c r="H886" s="682">
        <v>116388.7548</v>
      </c>
      <c r="I886" s="682">
        <v>203680.321</v>
      </c>
      <c r="J886" s="682">
        <v>151222.36379999999</v>
      </c>
      <c r="K886" s="682">
        <v>264639.13660000003</v>
      </c>
      <c r="L886" s="682">
        <v>180838.20550000001</v>
      </c>
      <c r="M886" s="682">
        <v>316466.85950000002</v>
      </c>
      <c r="N886" s="682">
        <v>215818.94070000001</v>
      </c>
      <c r="O886" s="682">
        <v>377683.14620000002</v>
      </c>
      <c r="P886" s="682">
        <v>254764.26759999999</v>
      </c>
      <c r="Q886" s="682">
        <v>445837.46840000001</v>
      </c>
      <c r="R886" s="682">
        <v>279536.19809999998</v>
      </c>
      <c r="S886" s="682">
        <v>489188.34669999999</v>
      </c>
      <c r="T886" s="682">
        <v>302899.09999999998</v>
      </c>
      <c r="U886" s="682">
        <v>530073.42480000004</v>
      </c>
    </row>
    <row r="887" spans="1:21">
      <c r="A887" t="s">
        <v>1179</v>
      </c>
      <c r="B887">
        <v>6</v>
      </c>
      <c r="C887" t="s">
        <v>383</v>
      </c>
      <c r="D887" t="s">
        <v>384</v>
      </c>
      <c r="E887" t="s">
        <v>387</v>
      </c>
      <c r="F887" t="s">
        <v>1175</v>
      </c>
      <c r="G887" t="s">
        <v>103</v>
      </c>
      <c r="H887" s="682">
        <v>96887.429499999998</v>
      </c>
      <c r="I887" s="682">
        <v>169553.00169999999</v>
      </c>
      <c r="J887" s="682">
        <v>129153.8927</v>
      </c>
      <c r="K887" s="682">
        <v>226019.31219999999</v>
      </c>
      <c r="L887" s="682">
        <v>159197.00889999999</v>
      </c>
      <c r="M887" s="682">
        <v>278594.76569999999</v>
      </c>
      <c r="N887" s="682">
        <v>200429.41020000001</v>
      </c>
      <c r="O887" s="682">
        <v>350751.46789999999</v>
      </c>
      <c r="P887" s="682">
        <v>242517.91800000001</v>
      </c>
      <c r="Q887" s="682">
        <v>424406.35639999999</v>
      </c>
      <c r="R887" s="682">
        <v>267828.85440000001</v>
      </c>
      <c r="S887" s="682">
        <v>468700.4952</v>
      </c>
      <c r="T887" s="682">
        <v>291546.25839999999</v>
      </c>
      <c r="U887" s="682">
        <v>510205.9522</v>
      </c>
    </row>
    <row r="888" spans="1:21">
      <c r="A888" t="s">
        <v>1179</v>
      </c>
      <c r="B888">
        <v>6</v>
      </c>
      <c r="C888" t="s">
        <v>383</v>
      </c>
      <c r="D888" t="s">
        <v>384</v>
      </c>
      <c r="E888" t="s">
        <v>387</v>
      </c>
      <c r="F888" t="s">
        <v>1176</v>
      </c>
      <c r="G888" t="s">
        <v>104</v>
      </c>
      <c r="H888" s="682">
        <v>88960.032999999996</v>
      </c>
      <c r="I888" s="682">
        <v>155680.05790000001</v>
      </c>
      <c r="J888" s="682">
        <v>122780.84639999999</v>
      </c>
      <c r="K888" s="682">
        <v>214866.48120000001</v>
      </c>
      <c r="L888" s="682">
        <v>155598.52729999999</v>
      </c>
      <c r="M888" s="682">
        <v>272297.4227</v>
      </c>
      <c r="N888" s="682">
        <v>202930.7604</v>
      </c>
      <c r="O888" s="682">
        <v>355128.83059999999</v>
      </c>
      <c r="P888" s="682">
        <v>252722.55439999999</v>
      </c>
      <c r="Q888" s="682">
        <v>442264.47029999999</v>
      </c>
      <c r="R888" s="682">
        <v>284277.8665</v>
      </c>
      <c r="S888" s="682">
        <v>497486.26640000002</v>
      </c>
      <c r="T888" s="682">
        <v>315329.40720000002</v>
      </c>
      <c r="U888" s="682">
        <v>551826.46270000003</v>
      </c>
    </row>
    <row r="889" spans="1:21">
      <c r="A889" t="s">
        <v>1179</v>
      </c>
      <c r="B889">
        <v>6</v>
      </c>
      <c r="C889" t="s">
        <v>383</v>
      </c>
      <c r="D889" t="s">
        <v>384</v>
      </c>
      <c r="E889" t="s">
        <v>387</v>
      </c>
      <c r="F889" t="s">
        <v>1177</v>
      </c>
      <c r="G889" t="s">
        <v>101</v>
      </c>
      <c r="H889" s="682">
        <v>100332.10830000001</v>
      </c>
      <c r="I889" s="682">
        <v>160531.3757</v>
      </c>
      <c r="J889" s="682">
        <v>140464.9516</v>
      </c>
      <c r="K889" s="682">
        <v>224743.9259</v>
      </c>
      <c r="L889" s="682">
        <v>180597.79490000001</v>
      </c>
      <c r="M889" s="682">
        <v>288956.47610000003</v>
      </c>
      <c r="N889" s="682">
        <v>240797.05979999999</v>
      </c>
      <c r="O889" s="682">
        <v>385275.3015</v>
      </c>
      <c r="P889" s="682">
        <v>300996.3248</v>
      </c>
      <c r="Q889" s="682">
        <v>481594.12689999997</v>
      </c>
      <c r="R889" s="682">
        <v>341129.16810000001</v>
      </c>
      <c r="S889" s="682">
        <v>545806.67720000003</v>
      </c>
      <c r="T889" s="682">
        <v>381262.01140000002</v>
      </c>
      <c r="U889" s="682">
        <v>610019.22739999997</v>
      </c>
    </row>
    <row r="890" spans="1:21">
      <c r="A890" t="s">
        <v>1179</v>
      </c>
      <c r="B890">
        <v>6</v>
      </c>
      <c r="C890" t="s">
        <v>383</v>
      </c>
      <c r="D890" t="s">
        <v>384</v>
      </c>
      <c r="E890" t="s">
        <v>388</v>
      </c>
      <c r="F890" t="s">
        <v>1174</v>
      </c>
      <c r="G890" t="s">
        <v>84</v>
      </c>
      <c r="H890" s="682">
        <v>134755.45250000001</v>
      </c>
      <c r="I890" s="682">
        <v>235822.04190000001</v>
      </c>
      <c r="J890" s="682">
        <v>175245.5134</v>
      </c>
      <c r="K890" s="682">
        <v>306679.64850000001</v>
      </c>
      <c r="L890" s="682">
        <v>209705.11379999999</v>
      </c>
      <c r="M890" s="682">
        <v>366983.94919999997</v>
      </c>
      <c r="N890" s="682">
        <v>250462.86009999999</v>
      </c>
      <c r="O890" s="682">
        <v>438310.00530000002</v>
      </c>
      <c r="P890" s="682">
        <v>295796.23940000002</v>
      </c>
      <c r="Q890" s="682">
        <v>517643.41899999999</v>
      </c>
      <c r="R890" s="682">
        <v>324615.78629999998</v>
      </c>
      <c r="S890" s="682">
        <v>568077.62589999998</v>
      </c>
      <c r="T890" s="682">
        <v>351849.53090000001</v>
      </c>
      <c r="U890" s="682">
        <v>615736.67909999995</v>
      </c>
    </row>
    <row r="891" spans="1:21">
      <c r="A891" t="s">
        <v>1179</v>
      </c>
      <c r="B891">
        <v>6</v>
      </c>
      <c r="C891" t="s">
        <v>383</v>
      </c>
      <c r="D891" t="s">
        <v>384</v>
      </c>
      <c r="E891" t="s">
        <v>388</v>
      </c>
      <c r="F891" t="s">
        <v>1175</v>
      </c>
      <c r="G891" t="s">
        <v>103</v>
      </c>
      <c r="H891" s="682">
        <v>111314.25019999999</v>
      </c>
      <c r="I891" s="682">
        <v>194799.93780000001</v>
      </c>
      <c r="J891" s="682">
        <v>148718.76430000001</v>
      </c>
      <c r="K891" s="682">
        <v>260257.8376</v>
      </c>
      <c r="L891" s="682">
        <v>183691.95740000001</v>
      </c>
      <c r="M891" s="682">
        <v>321460.92550000001</v>
      </c>
      <c r="N891" s="682">
        <v>231964.33290000001</v>
      </c>
      <c r="O891" s="682">
        <v>405937.58260000002</v>
      </c>
      <c r="P891" s="682">
        <v>281075.87910000002</v>
      </c>
      <c r="Q891" s="682">
        <v>491882.78830000001</v>
      </c>
      <c r="R891" s="682">
        <v>310543.32199999999</v>
      </c>
      <c r="S891" s="682">
        <v>543450.81350000005</v>
      </c>
      <c r="T891" s="682">
        <v>338203.18550000002</v>
      </c>
      <c r="U891" s="682">
        <v>591855.57460000005</v>
      </c>
    </row>
    <row r="892" spans="1:21">
      <c r="A892" t="s">
        <v>1179</v>
      </c>
      <c r="B892">
        <v>6</v>
      </c>
      <c r="C892" t="s">
        <v>383</v>
      </c>
      <c r="D892" t="s">
        <v>384</v>
      </c>
      <c r="E892" t="s">
        <v>388</v>
      </c>
      <c r="F892" t="s">
        <v>1176</v>
      </c>
      <c r="G892" t="s">
        <v>104</v>
      </c>
      <c r="H892" s="682">
        <v>101651.63619999999</v>
      </c>
      <c r="I892" s="682">
        <v>177890.36350000001</v>
      </c>
      <c r="J892" s="682">
        <v>140192.88870000001</v>
      </c>
      <c r="K892" s="682">
        <v>245337.55530000001</v>
      </c>
      <c r="L892" s="682">
        <v>177528.35569999999</v>
      </c>
      <c r="M892" s="682">
        <v>310674.6225</v>
      </c>
      <c r="N892" s="682">
        <v>231254.58350000001</v>
      </c>
      <c r="O892" s="682">
        <v>404695.52100000001</v>
      </c>
      <c r="P892" s="682">
        <v>287937.25329999998</v>
      </c>
      <c r="Q892" s="682">
        <v>503890.19319999998</v>
      </c>
      <c r="R892" s="682">
        <v>323755.32740000001</v>
      </c>
      <c r="S892" s="682">
        <v>566571.82299999997</v>
      </c>
      <c r="T892" s="682">
        <v>358967.85810000001</v>
      </c>
      <c r="U892" s="682">
        <v>628193.75179999997</v>
      </c>
    </row>
    <row r="893" spans="1:21">
      <c r="A893" t="s">
        <v>1179</v>
      </c>
      <c r="B893">
        <v>6</v>
      </c>
      <c r="C893" t="s">
        <v>383</v>
      </c>
      <c r="D893" t="s">
        <v>384</v>
      </c>
      <c r="E893" t="s">
        <v>388</v>
      </c>
      <c r="F893" t="s">
        <v>1177</v>
      </c>
      <c r="G893" t="s">
        <v>101</v>
      </c>
      <c r="H893" s="682">
        <v>116145.6251</v>
      </c>
      <c r="I893" s="682">
        <v>185833.00289999999</v>
      </c>
      <c r="J893" s="682">
        <v>162603.8751</v>
      </c>
      <c r="K893" s="682">
        <v>260166.204</v>
      </c>
      <c r="L893" s="682">
        <v>209062.1251</v>
      </c>
      <c r="M893" s="682">
        <v>334499.40509999997</v>
      </c>
      <c r="N893" s="682">
        <v>278749.5001</v>
      </c>
      <c r="O893" s="682">
        <v>445999.20679999999</v>
      </c>
      <c r="P893" s="682">
        <v>348436.8751</v>
      </c>
      <c r="Q893" s="682">
        <v>557499.00859999994</v>
      </c>
      <c r="R893" s="682">
        <v>394895.1251</v>
      </c>
      <c r="S893" s="682">
        <v>631832.20959999994</v>
      </c>
      <c r="T893" s="682">
        <v>441353.37520000001</v>
      </c>
      <c r="U893" s="682">
        <v>706165.41079999995</v>
      </c>
    </row>
    <row r="894" spans="1:21">
      <c r="A894" t="s">
        <v>1179</v>
      </c>
      <c r="B894">
        <v>6</v>
      </c>
      <c r="C894" t="s">
        <v>383</v>
      </c>
      <c r="D894" t="s">
        <v>384</v>
      </c>
      <c r="E894" t="s">
        <v>389</v>
      </c>
      <c r="F894" t="s">
        <v>1174</v>
      </c>
      <c r="G894" t="s">
        <v>84</v>
      </c>
      <c r="H894" s="682">
        <v>118837.30409999999</v>
      </c>
      <c r="I894" s="682">
        <v>207965.28210000001</v>
      </c>
      <c r="J894" s="682">
        <v>154364.2683</v>
      </c>
      <c r="K894" s="682">
        <v>270137.46950000001</v>
      </c>
      <c r="L894" s="682">
        <v>184561.0502</v>
      </c>
      <c r="M894" s="682">
        <v>322981.83789999998</v>
      </c>
      <c r="N894" s="682">
        <v>220214.15849999999</v>
      </c>
      <c r="O894" s="682">
        <v>385374.77740000002</v>
      </c>
      <c r="P894" s="682">
        <v>259918.87330000001</v>
      </c>
      <c r="Q894" s="682">
        <v>454858.0282</v>
      </c>
      <c r="R894" s="682">
        <v>285177.69260000001</v>
      </c>
      <c r="S894" s="682">
        <v>499060.9621</v>
      </c>
      <c r="T894" s="682">
        <v>308986.56709999999</v>
      </c>
      <c r="U894" s="682">
        <v>540726.49230000004</v>
      </c>
    </row>
    <row r="895" spans="1:21">
      <c r="A895" t="s">
        <v>1179</v>
      </c>
      <c r="B895">
        <v>6</v>
      </c>
      <c r="C895" t="s">
        <v>383</v>
      </c>
      <c r="D895" t="s">
        <v>384</v>
      </c>
      <c r="E895" t="s">
        <v>389</v>
      </c>
      <c r="F895" t="s">
        <v>1175</v>
      </c>
      <c r="G895" t="s">
        <v>103</v>
      </c>
      <c r="H895" s="682">
        <v>99139.048899999994</v>
      </c>
      <c r="I895" s="682">
        <v>173493.33549999999</v>
      </c>
      <c r="J895" s="682">
        <v>132072.8836</v>
      </c>
      <c r="K895" s="682">
        <v>231127.54629999999</v>
      </c>
      <c r="L895" s="682">
        <v>162701.25599999999</v>
      </c>
      <c r="M895" s="682">
        <v>284727.19799999997</v>
      </c>
      <c r="N895" s="682">
        <v>204669.1784</v>
      </c>
      <c r="O895" s="682">
        <v>358171.06209999998</v>
      </c>
      <c r="P895" s="682">
        <v>247548.82320000001</v>
      </c>
      <c r="Q895" s="682">
        <v>433210.44050000003</v>
      </c>
      <c r="R895" s="682">
        <v>273352.0931</v>
      </c>
      <c r="S895" s="682">
        <v>478366.16279999999</v>
      </c>
      <c r="T895" s="682">
        <v>297519.05040000001</v>
      </c>
      <c r="U895" s="682">
        <v>520658.3382</v>
      </c>
    </row>
    <row r="896" spans="1:21">
      <c r="A896" t="s">
        <v>1179</v>
      </c>
      <c r="B896">
        <v>6</v>
      </c>
      <c r="C896" t="s">
        <v>383</v>
      </c>
      <c r="D896" t="s">
        <v>384</v>
      </c>
      <c r="E896" t="s">
        <v>389</v>
      </c>
      <c r="F896" t="s">
        <v>1176</v>
      </c>
      <c r="G896" t="s">
        <v>104</v>
      </c>
      <c r="H896" s="682">
        <v>91164.653999999995</v>
      </c>
      <c r="I896" s="682">
        <v>159538.1446</v>
      </c>
      <c r="J896" s="682">
        <v>125849.50569999999</v>
      </c>
      <c r="K896" s="682">
        <v>220236.63500000001</v>
      </c>
      <c r="L896" s="682">
        <v>159521.09220000001</v>
      </c>
      <c r="M896" s="682">
        <v>279161.91139999998</v>
      </c>
      <c r="N896" s="682">
        <v>208115.0496</v>
      </c>
      <c r="O896" s="682">
        <v>364201.33689999999</v>
      </c>
      <c r="P896" s="682">
        <v>259193.41209999999</v>
      </c>
      <c r="Q896" s="682">
        <v>453588.47100000002</v>
      </c>
      <c r="R896" s="682">
        <v>291589.8786</v>
      </c>
      <c r="S896" s="682">
        <v>510282.28759999998</v>
      </c>
      <c r="T896" s="682">
        <v>323477.4852</v>
      </c>
      <c r="U896" s="682">
        <v>566085.59909999999</v>
      </c>
    </row>
    <row r="897" spans="1:21">
      <c r="A897" t="s">
        <v>1179</v>
      </c>
      <c r="B897">
        <v>6</v>
      </c>
      <c r="C897" t="s">
        <v>383</v>
      </c>
      <c r="D897" t="s">
        <v>384</v>
      </c>
      <c r="E897" t="s">
        <v>389</v>
      </c>
      <c r="F897" t="s">
        <v>1177</v>
      </c>
      <c r="G897" t="s">
        <v>101</v>
      </c>
      <c r="H897" s="682">
        <v>102447.65300000001</v>
      </c>
      <c r="I897" s="682">
        <v>163916.24729999999</v>
      </c>
      <c r="J897" s="682">
        <v>143426.71419999999</v>
      </c>
      <c r="K897" s="682">
        <v>229482.7463</v>
      </c>
      <c r="L897" s="682">
        <v>184405.77540000001</v>
      </c>
      <c r="M897" s="682">
        <v>295049.2451</v>
      </c>
      <c r="N897" s="682">
        <v>245874.36730000001</v>
      </c>
      <c r="O897" s="682">
        <v>393398.99359999999</v>
      </c>
      <c r="P897" s="682">
        <v>307342.95919999998</v>
      </c>
      <c r="Q897" s="682">
        <v>491748.74200000003</v>
      </c>
      <c r="R897" s="682">
        <v>348322.02039999998</v>
      </c>
      <c r="S897" s="682">
        <v>557315.24089999998</v>
      </c>
      <c r="T897" s="682">
        <v>389301.08159999998</v>
      </c>
      <c r="U897" s="682">
        <v>622881.73990000004</v>
      </c>
    </row>
    <row r="898" spans="1:21">
      <c r="A898" t="s">
        <v>1179</v>
      </c>
      <c r="B898">
        <v>6</v>
      </c>
      <c r="C898" t="s">
        <v>383</v>
      </c>
      <c r="D898" t="s">
        <v>384</v>
      </c>
      <c r="E898" t="s">
        <v>390</v>
      </c>
      <c r="F898" t="s">
        <v>1174</v>
      </c>
      <c r="G898" t="s">
        <v>84</v>
      </c>
      <c r="H898" s="682">
        <v>115092.1629</v>
      </c>
      <c r="I898" s="682">
        <v>201411.28520000001</v>
      </c>
      <c r="J898" s="682">
        <v>149505.02129999999</v>
      </c>
      <c r="K898" s="682">
        <v>261633.7873</v>
      </c>
      <c r="L898" s="682">
        <v>178756.04740000001</v>
      </c>
      <c r="M898" s="682">
        <v>312823.08289999998</v>
      </c>
      <c r="N898" s="682">
        <v>213294.4431</v>
      </c>
      <c r="O898" s="682">
        <v>373265.27539999998</v>
      </c>
      <c r="P898" s="682">
        <v>251756.25450000001</v>
      </c>
      <c r="Q898" s="682">
        <v>440573.44540000003</v>
      </c>
      <c r="R898" s="682">
        <v>276223.83840000001</v>
      </c>
      <c r="S898" s="682">
        <v>483391.71730000002</v>
      </c>
      <c r="T898" s="682">
        <v>299288.74959999998</v>
      </c>
      <c r="U898" s="682">
        <v>523755.31170000002</v>
      </c>
    </row>
    <row r="899" spans="1:21">
      <c r="A899" t="s">
        <v>1179</v>
      </c>
      <c r="B899">
        <v>6</v>
      </c>
      <c r="C899" t="s">
        <v>383</v>
      </c>
      <c r="D899" t="s">
        <v>384</v>
      </c>
      <c r="E899" t="s">
        <v>390</v>
      </c>
      <c r="F899" t="s">
        <v>1175</v>
      </c>
      <c r="G899" t="s">
        <v>103</v>
      </c>
      <c r="H899" s="682">
        <v>95984.847299999994</v>
      </c>
      <c r="I899" s="682">
        <v>167973.4829</v>
      </c>
      <c r="J899" s="682">
        <v>127882.3775</v>
      </c>
      <c r="K899" s="682">
        <v>223794.1606</v>
      </c>
      <c r="L899" s="682">
        <v>157552.04629999999</v>
      </c>
      <c r="M899" s="682">
        <v>275716.08110000001</v>
      </c>
      <c r="N899" s="682">
        <v>198215.8119</v>
      </c>
      <c r="O899" s="682">
        <v>346877.67080000002</v>
      </c>
      <c r="P899" s="682">
        <v>239757.30549999999</v>
      </c>
      <c r="Q899" s="682">
        <v>419575.28470000002</v>
      </c>
      <c r="R899" s="682">
        <v>264753.00650000002</v>
      </c>
      <c r="S899" s="682">
        <v>463317.76130000001</v>
      </c>
      <c r="T899" s="682">
        <v>288165.25819999998</v>
      </c>
      <c r="U899" s="682">
        <v>504289.20169999998</v>
      </c>
    </row>
    <row r="900" spans="1:21">
      <c r="A900" t="s">
        <v>1179</v>
      </c>
      <c r="B900">
        <v>6</v>
      </c>
      <c r="C900" t="s">
        <v>383</v>
      </c>
      <c r="D900" t="s">
        <v>384</v>
      </c>
      <c r="E900" t="s">
        <v>390</v>
      </c>
      <c r="F900" t="s">
        <v>1176</v>
      </c>
      <c r="G900" t="s">
        <v>104</v>
      </c>
      <c r="H900" s="682">
        <v>88245.006200000003</v>
      </c>
      <c r="I900" s="682">
        <v>154428.76089999999</v>
      </c>
      <c r="J900" s="682">
        <v>121815.429</v>
      </c>
      <c r="K900" s="682">
        <v>213177.0007</v>
      </c>
      <c r="L900" s="682">
        <v>154402.9846</v>
      </c>
      <c r="M900" s="682">
        <v>270205.223</v>
      </c>
      <c r="N900" s="682">
        <v>201428.29819999999</v>
      </c>
      <c r="O900" s="682">
        <v>352499.52179999999</v>
      </c>
      <c r="P900" s="682">
        <v>250863.4847</v>
      </c>
      <c r="Q900" s="682">
        <v>439011.09820000001</v>
      </c>
      <c r="R900" s="682">
        <v>282214.17389999999</v>
      </c>
      <c r="S900" s="682">
        <v>493874.80430000002</v>
      </c>
      <c r="T900" s="682">
        <v>313071.26890000002</v>
      </c>
      <c r="U900" s="682">
        <v>547874.72050000005</v>
      </c>
    </row>
    <row r="901" spans="1:21">
      <c r="A901" t="s">
        <v>1179</v>
      </c>
      <c r="B901">
        <v>6</v>
      </c>
      <c r="C901" t="s">
        <v>383</v>
      </c>
      <c r="D901" t="s">
        <v>384</v>
      </c>
      <c r="E901" t="s">
        <v>390</v>
      </c>
      <c r="F901" t="s">
        <v>1177</v>
      </c>
      <c r="G901" t="s">
        <v>101</v>
      </c>
      <c r="H901" s="682">
        <v>99218.359299999996</v>
      </c>
      <c r="I901" s="682">
        <v>158749.37729999999</v>
      </c>
      <c r="J901" s="682">
        <v>138905.70310000001</v>
      </c>
      <c r="K901" s="682">
        <v>222249.12820000001</v>
      </c>
      <c r="L901" s="682">
        <v>178593.04680000001</v>
      </c>
      <c r="M901" s="682">
        <v>285748.87910000002</v>
      </c>
      <c r="N901" s="682">
        <v>238124.06229999999</v>
      </c>
      <c r="O901" s="682">
        <v>380998.50550000003</v>
      </c>
      <c r="P901" s="682">
        <v>297655.07799999998</v>
      </c>
      <c r="Q901" s="682">
        <v>476248.13189999998</v>
      </c>
      <c r="R901" s="682">
        <v>337342.42170000001</v>
      </c>
      <c r="S901" s="682">
        <v>539747.88269999996</v>
      </c>
      <c r="T901" s="682">
        <v>377029.76549999998</v>
      </c>
      <c r="U901" s="682">
        <v>603247.63370000001</v>
      </c>
    </row>
    <row r="902" spans="1:21">
      <c r="A902" t="s">
        <v>1179</v>
      </c>
      <c r="B902">
        <v>6</v>
      </c>
      <c r="C902" t="s">
        <v>383</v>
      </c>
      <c r="D902" t="s">
        <v>384</v>
      </c>
      <c r="E902" t="s">
        <v>391</v>
      </c>
      <c r="F902" t="s">
        <v>1174</v>
      </c>
      <c r="G902" t="s">
        <v>84</v>
      </c>
      <c r="H902" s="682">
        <v>116292.3318</v>
      </c>
      <c r="I902" s="682">
        <v>203511.58069999999</v>
      </c>
      <c r="J902" s="682">
        <v>151027.17679999999</v>
      </c>
      <c r="K902" s="682">
        <v>264297.55949999997</v>
      </c>
      <c r="L902" s="682">
        <v>180543.89120000001</v>
      </c>
      <c r="M902" s="682">
        <v>315951.80949999997</v>
      </c>
      <c r="N902" s="682">
        <v>215383.08910000001</v>
      </c>
      <c r="O902" s="682">
        <v>376920.40590000001</v>
      </c>
      <c r="P902" s="682">
        <v>254189.9872</v>
      </c>
      <c r="Q902" s="682">
        <v>444832.47759999998</v>
      </c>
      <c r="R902" s="682">
        <v>278880.71490000002</v>
      </c>
      <c r="S902" s="682">
        <v>488041.25109999999</v>
      </c>
      <c r="T902" s="682">
        <v>302143.61080000002</v>
      </c>
      <c r="U902" s="682">
        <v>528751.31889999995</v>
      </c>
    </row>
    <row r="903" spans="1:21">
      <c r="A903" t="s">
        <v>1179</v>
      </c>
      <c r="B903">
        <v>6</v>
      </c>
      <c r="C903" t="s">
        <v>383</v>
      </c>
      <c r="D903" t="s">
        <v>384</v>
      </c>
      <c r="E903" t="s">
        <v>391</v>
      </c>
      <c r="F903" t="s">
        <v>1175</v>
      </c>
      <c r="G903" t="s">
        <v>103</v>
      </c>
      <c r="H903" s="682">
        <v>97185.066200000001</v>
      </c>
      <c r="I903" s="682">
        <v>170073.8659</v>
      </c>
      <c r="J903" s="682">
        <v>129404.533</v>
      </c>
      <c r="K903" s="682">
        <v>226457.93280000001</v>
      </c>
      <c r="L903" s="682">
        <v>159339.89009999999</v>
      </c>
      <c r="M903" s="682">
        <v>278844.8077</v>
      </c>
      <c r="N903" s="682">
        <v>200304.45790000001</v>
      </c>
      <c r="O903" s="682">
        <v>350532.80129999999</v>
      </c>
      <c r="P903" s="682">
        <v>242191.03829999999</v>
      </c>
      <c r="Q903" s="682">
        <v>423834.31689999998</v>
      </c>
      <c r="R903" s="682">
        <v>267409.88299999997</v>
      </c>
      <c r="S903" s="682">
        <v>467967.29519999999</v>
      </c>
      <c r="T903" s="682">
        <v>291020.11940000003</v>
      </c>
      <c r="U903" s="682">
        <v>509285.20899999997</v>
      </c>
    </row>
    <row r="904" spans="1:21">
      <c r="A904" t="s">
        <v>1179</v>
      </c>
      <c r="B904">
        <v>6</v>
      </c>
      <c r="C904" t="s">
        <v>383</v>
      </c>
      <c r="D904" t="s">
        <v>384</v>
      </c>
      <c r="E904" t="s">
        <v>391</v>
      </c>
      <c r="F904" t="s">
        <v>1176</v>
      </c>
      <c r="G904" t="s">
        <v>104</v>
      </c>
      <c r="H904" s="682">
        <v>89476.411300000007</v>
      </c>
      <c r="I904" s="682">
        <v>156583.71979999999</v>
      </c>
      <c r="J904" s="682">
        <v>123539.39599999999</v>
      </c>
      <c r="K904" s="682">
        <v>216193.9431</v>
      </c>
      <c r="L904" s="682">
        <v>156619.51370000001</v>
      </c>
      <c r="M904" s="682">
        <v>274084.14899999998</v>
      </c>
      <c r="N904" s="682">
        <v>204383.6703</v>
      </c>
      <c r="O904" s="682">
        <v>357671.42300000001</v>
      </c>
      <c r="P904" s="682">
        <v>254557.69990000001</v>
      </c>
      <c r="Q904" s="682">
        <v>445475.97470000002</v>
      </c>
      <c r="R904" s="682">
        <v>286400.951</v>
      </c>
      <c r="S904" s="682">
        <v>501201.6643</v>
      </c>
      <c r="T904" s="682">
        <v>317750.60800000001</v>
      </c>
      <c r="U904" s="682">
        <v>556063.56409999996</v>
      </c>
    </row>
    <row r="905" spans="1:21">
      <c r="A905" t="s">
        <v>1179</v>
      </c>
      <c r="B905">
        <v>6</v>
      </c>
      <c r="C905" t="s">
        <v>383</v>
      </c>
      <c r="D905" t="s">
        <v>384</v>
      </c>
      <c r="E905" t="s">
        <v>391</v>
      </c>
      <c r="F905" t="s">
        <v>1177</v>
      </c>
      <c r="G905" t="s">
        <v>101</v>
      </c>
      <c r="H905" s="682">
        <v>100257.47289999999</v>
      </c>
      <c r="I905" s="682">
        <v>160411.95910000001</v>
      </c>
      <c r="J905" s="682">
        <v>140360.462</v>
      </c>
      <c r="K905" s="682">
        <v>224576.74249999999</v>
      </c>
      <c r="L905" s="682">
        <v>180463.45120000001</v>
      </c>
      <c r="M905" s="682">
        <v>288741.52610000002</v>
      </c>
      <c r="N905" s="682">
        <v>240617.93479999999</v>
      </c>
      <c r="O905" s="682">
        <v>384988.70150000002</v>
      </c>
      <c r="P905" s="682">
        <v>300772.41859999998</v>
      </c>
      <c r="Q905" s="682">
        <v>481235.87699999998</v>
      </c>
      <c r="R905" s="682">
        <v>340875.40779999999</v>
      </c>
      <c r="S905" s="682">
        <v>545400.66040000005</v>
      </c>
      <c r="T905" s="682">
        <v>380978.39689999999</v>
      </c>
      <c r="U905" s="682">
        <v>609565.44409999996</v>
      </c>
    </row>
    <row r="906" spans="1:21">
      <c r="A906" t="s">
        <v>1179</v>
      </c>
      <c r="B906">
        <v>6</v>
      </c>
      <c r="C906" t="s">
        <v>383</v>
      </c>
      <c r="D906" t="s">
        <v>384</v>
      </c>
      <c r="E906" t="s">
        <v>392</v>
      </c>
      <c r="F906" t="s">
        <v>1174</v>
      </c>
      <c r="G906" t="s">
        <v>84</v>
      </c>
      <c r="H906" s="682">
        <v>113747.3558</v>
      </c>
      <c r="I906" s="682">
        <v>199057.8726</v>
      </c>
      <c r="J906" s="682">
        <v>147690.0802</v>
      </c>
      <c r="K906" s="682">
        <v>258457.64050000001</v>
      </c>
      <c r="L906" s="682">
        <v>176526.72579999999</v>
      </c>
      <c r="M906" s="682">
        <v>308921.77029999997</v>
      </c>
      <c r="N906" s="682">
        <v>210552.01209999999</v>
      </c>
      <c r="O906" s="682">
        <v>368466.02120000002</v>
      </c>
      <c r="P906" s="682">
        <v>248461.09220000001</v>
      </c>
      <c r="Q906" s="682">
        <v>434806.91129999998</v>
      </c>
      <c r="R906" s="682">
        <v>272583.72739999997</v>
      </c>
      <c r="S906" s="682">
        <v>477021.52279999998</v>
      </c>
      <c r="T906" s="682">
        <v>295300.64380000002</v>
      </c>
      <c r="U906" s="682">
        <v>516776.12680000003</v>
      </c>
    </row>
    <row r="907" spans="1:21">
      <c r="A907" t="s">
        <v>1179</v>
      </c>
      <c r="B907">
        <v>6</v>
      </c>
      <c r="C907" t="s">
        <v>383</v>
      </c>
      <c r="D907" t="s">
        <v>384</v>
      </c>
      <c r="E907" t="s">
        <v>392</v>
      </c>
      <c r="F907" t="s">
        <v>1175</v>
      </c>
      <c r="G907" t="s">
        <v>103</v>
      </c>
      <c r="H907" s="682">
        <v>95231.080900000001</v>
      </c>
      <c r="I907" s="682">
        <v>166654.3916</v>
      </c>
      <c r="J907" s="682">
        <v>126736.1787</v>
      </c>
      <c r="K907" s="682">
        <v>221788.31270000001</v>
      </c>
      <c r="L907" s="682">
        <v>155978.51930000001</v>
      </c>
      <c r="M907" s="682">
        <v>272962.40889999998</v>
      </c>
      <c r="N907" s="682">
        <v>195939.73079999999</v>
      </c>
      <c r="O907" s="682">
        <v>342894.52899999998</v>
      </c>
      <c r="P907" s="682">
        <v>236833.245</v>
      </c>
      <c r="Q907" s="682">
        <v>414458.1789</v>
      </c>
      <c r="R907" s="682">
        <v>261467.66380000001</v>
      </c>
      <c r="S907" s="682">
        <v>457568.41149999999</v>
      </c>
      <c r="T907" s="682">
        <v>284521.17830000003</v>
      </c>
      <c r="U907" s="682">
        <v>497912.06209999998</v>
      </c>
    </row>
    <row r="908" spans="1:21">
      <c r="A908" t="s">
        <v>1179</v>
      </c>
      <c r="B908">
        <v>6</v>
      </c>
      <c r="C908" t="s">
        <v>383</v>
      </c>
      <c r="D908" t="s">
        <v>384</v>
      </c>
      <c r="E908" t="s">
        <v>392</v>
      </c>
      <c r="F908" t="s">
        <v>1176</v>
      </c>
      <c r="G908" t="s">
        <v>104</v>
      </c>
      <c r="H908" s="682">
        <v>87788.166400000002</v>
      </c>
      <c r="I908" s="682">
        <v>153629.29120000001</v>
      </c>
      <c r="J908" s="682">
        <v>121229.28350000001</v>
      </c>
      <c r="K908" s="682">
        <v>212151.24619999999</v>
      </c>
      <c r="L908" s="682">
        <v>153717.93160000001</v>
      </c>
      <c r="M908" s="682">
        <v>269006.38020000001</v>
      </c>
      <c r="N908" s="682">
        <v>200652.28649999999</v>
      </c>
      <c r="O908" s="682">
        <v>351141.5013</v>
      </c>
      <c r="P908" s="682">
        <v>249921.98209999999</v>
      </c>
      <c r="Q908" s="682">
        <v>437363.46870000003</v>
      </c>
      <c r="R908" s="682">
        <v>281212.01730000001</v>
      </c>
      <c r="S908" s="682">
        <v>492121.03039999999</v>
      </c>
      <c r="T908" s="682">
        <v>312023.7242</v>
      </c>
      <c r="U908" s="682">
        <v>546041.51729999995</v>
      </c>
    </row>
    <row r="909" spans="1:21">
      <c r="A909" t="s">
        <v>1179</v>
      </c>
      <c r="B909">
        <v>6</v>
      </c>
      <c r="C909" t="s">
        <v>383</v>
      </c>
      <c r="D909" t="s">
        <v>384</v>
      </c>
      <c r="E909" t="s">
        <v>392</v>
      </c>
      <c r="F909" t="s">
        <v>1177</v>
      </c>
      <c r="G909" t="s">
        <v>101</v>
      </c>
      <c r="H909" s="682">
        <v>98067.289399999994</v>
      </c>
      <c r="I909" s="682">
        <v>156907.66529999999</v>
      </c>
      <c r="J909" s="682">
        <v>137294.20499999999</v>
      </c>
      <c r="K909" s="682">
        <v>219670.73139999999</v>
      </c>
      <c r="L909" s="682">
        <v>176521.1208</v>
      </c>
      <c r="M909" s="682">
        <v>282433.79759999999</v>
      </c>
      <c r="N909" s="682">
        <v>235361.4944</v>
      </c>
      <c r="O909" s="682">
        <v>376578.39669999998</v>
      </c>
      <c r="P909" s="682">
        <v>294201.86800000002</v>
      </c>
      <c r="Q909" s="682">
        <v>470722.99589999998</v>
      </c>
      <c r="R909" s="682">
        <v>333428.78379999998</v>
      </c>
      <c r="S909" s="682">
        <v>533486.06200000003</v>
      </c>
      <c r="T909" s="682">
        <v>372655.69949999999</v>
      </c>
      <c r="U909" s="682">
        <v>596249.12820000004</v>
      </c>
    </row>
    <row r="910" spans="1:21">
      <c r="A910" t="s">
        <v>1179</v>
      </c>
      <c r="B910">
        <v>6</v>
      </c>
      <c r="C910" t="s">
        <v>383</v>
      </c>
      <c r="D910" t="s">
        <v>384</v>
      </c>
      <c r="E910" t="s">
        <v>393</v>
      </c>
      <c r="F910" t="s">
        <v>1174</v>
      </c>
      <c r="G910" t="s">
        <v>84</v>
      </c>
      <c r="H910" s="682">
        <v>117637.1352</v>
      </c>
      <c r="I910" s="682">
        <v>205864.98670000001</v>
      </c>
      <c r="J910" s="682">
        <v>152842.1128</v>
      </c>
      <c r="K910" s="682">
        <v>267473.6973</v>
      </c>
      <c r="L910" s="682">
        <v>182773.2064</v>
      </c>
      <c r="M910" s="682">
        <v>319853.11119999998</v>
      </c>
      <c r="N910" s="682">
        <v>218125.51250000001</v>
      </c>
      <c r="O910" s="682">
        <v>381719.64689999999</v>
      </c>
      <c r="P910" s="682">
        <v>257485.14060000001</v>
      </c>
      <c r="Q910" s="682">
        <v>450598.99609999999</v>
      </c>
      <c r="R910" s="682">
        <v>282520.8162</v>
      </c>
      <c r="S910" s="682">
        <v>494411.42830000003</v>
      </c>
      <c r="T910" s="682">
        <v>306131.7058</v>
      </c>
      <c r="U910" s="682">
        <v>535730.48510000005</v>
      </c>
    </row>
    <row r="911" spans="1:21">
      <c r="A911" t="s">
        <v>1179</v>
      </c>
      <c r="B911">
        <v>6</v>
      </c>
      <c r="C911" t="s">
        <v>383</v>
      </c>
      <c r="D911" t="s">
        <v>384</v>
      </c>
      <c r="E911" t="s">
        <v>393</v>
      </c>
      <c r="F911" t="s">
        <v>1175</v>
      </c>
      <c r="G911" t="s">
        <v>103</v>
      </c>
      <c r="H911" s="682">
        <v>97938.830100000006</v>
      </c>
      <c r="I911" s="682">
        <v>171392.95250000001</v>
      </c>
      <c r="J911" s="682">
        <v>130550.72809999999</v>
      </c>
      <c r="K911" s="682">
        <v>228463.77410000001</v>
      </c>
      <c r="L911" s="682">
        <v>160913.41219999999</v>
      </c>
      <c r="M911" s="682">
        <v>281598.47139999998</v>
      </c>
      <c r="N911" s="682">
        <v>202580.53229999999</v>
      </c>
      <c r="O911" s="682">
        <v>354515.93160000001</v>
      </c>
      <c r="P911" s="682">
        <v>245115.09049999999</v>
      </c>
      <c r="Q911" s="682">
        <v>428951.40830000001</v>
      </c>
      <c r="R911" s="682">
        <v>270695.21659999999</v>
      </c>
      <c r="S911" s="682">
        <v>473716.62900000002</v>
      </c>
      <c r="T911" s="682">
        <v>294664.18910000002</v>
      </c>
      <c r="U911" s="682">
        <v>515662.33100000001</v>
      </c>
    </row>
    <row r="912" spans="1:21">
      <c r="A912" t="s">
        <v>1179</v>
      </c>
      <c r="B912">
        <v>6</v>
      </c>
      <c r="C912" t="s">
        <v>383</v>
      </c>
      <c r="D912" t="s">
        <v>384</v>
      </c>
      <c r="E912" t="s">
        <v>393</v>
      </c>
      <c r="F912" t="s">
        <v>1176</v>
      </c>
      <c r="G912" t="s">
        <v>104</v>
      </c>
      <c r="H912" s="682">
        <v>89933.248999999996</v>
      </c>
      <c r="I912" s="682">
        <v>157383.18580000001</v>
      </c>
      <c r="J912" s="682">
        <v>124125.5386</v>
      </c>
      <c r="K912" s="682">
        <v>217219.69260000001</v>
      </c>
      <c r="L912" s="682">
        <v>157304.5632</v>
      </c>
      <c r="M912" s="682">
        <v>275282.98550000001</v>
      </c>
      <c r="N912" s="682">
        <v>205159.67749999999</v>
      </c>
      <c r="O912" s="682">
        <v>359029.43560000003</v>
      </c>
      <c r="P912" s="682">
        <v>255499.19690000001</v>
      </c>
      <c r="Q912" s="682">
        <v>447123.59450000001</v>
      </c>
      <c r="R912" s="682">
        <v>287403.10149999999</v>
      </c>
      <c r="S912" s="682">
        <v>502955.4276</v>
      </c>
      <c r="T912" s="682">
        <v>318798.14600000001</v>
      </c>
      <c r="U912" s="682">
        <v>557896.75549999997</v>
      </c>
    </row>
    <row r="913" spans="1:21">
      <c r="A913" t="s">
        <v>1179</v>
      </c>
      <c r="B913">
        <v>6</v>
      </c>
      <c r="C913" t="s">
        <v>383</v>
      </c>
      <c r="D913" t="s">
        <v>384</v>
      </c>
      <c r="E913" t="s">
        <v>393</v>
      </c>
      <c r="F913" t="s">
        <v>1177</v>
      </c>
      <c r="G913" t="s">
        <v>101</v>
      </c>
      <c r="H913" s="682">
        <v>101408.5396</v>
      </c>
      <c r="I913" s="682">
        <v>162253.66570000001</v>
      </c>
      <c r="J913" s="682">
        <v>141971.9553</v>
      </c>
      <c r="K913" s="682">
        <v>227155.13200000001</v>
      </c>
      <c r="L913" s="682">
        <v>182535.37109999999</v>
      </c>
      <c r="M913" s="682">
        <v>292056.5981</v>
      </c>
      <c r="N913" s="682">
        <v>243380.49479999999</v>
      </c>
      <c r="O913" s="682">
        <v>389408.79759999999</v>
      </c>
      <c r="P913" s="682">
        <v>304225.61859999999</v>
      </c>
      <c r="Q913" s="682">
        <v>486760.99699999997</v>
      </c>
      <c r="R913" s="682">
        <v>344789.0343</v>
      </c>
      <c r="S913" s="682">
        <v>551662.46310000005</v>
      </c>
      <c r="T913" s="682">
        <v>385352.45010000002</v>
      </c>
      <c r="U913" s="682">
        <v>616563.92949999997</v>
      </c>
    </row>
    <row r="914" spans="1:21">
      <c r="A914" t="s">
        <v>1179</v>
      </c>
      <c r="B914">
        <v>6</v>
      </c>
      <c r="C914" t="s">
        <v>383</v>
      </c>
      <c r="D914" t="s">
        <v>384</v>
      </c>
      <c r="E914" t="s">
        <v>394</v>
      </c>
      <c r="F914" t="s">
        <v>1174</v>
      </c>
      <c r="G914" t="s">
        <v>84</v>
      </c>
      <c r="H914" s="682">
        <v>116388.7548</v>
      </c>
      <c r="I914" s="682">
        <v>203680.321</v>
      </c>
      <c r="J914" s="682">
        <v>151222.36379999999</v>
      </c>
      <c r="K914" s="682">
        <v>264639.13660000003</v>
      </c>
      <c r="L914" s="682">
        <v>180838.20550000001</v>
      </c>
      <c r="M914" s="682">
        <v>316466.85950000002</v>
      </c>
      <c r="N914" s="682">
        <v>215818.94070000001</v>
      </c>
      <c r="O914" s="682">
        <v>377683.14620000002</v>
      </c>
      <c r="P914" s="682">
        <v>254764.26759999999</v>
      </c>
      <c r="Q914" s="682">
        <v>445837.46840000001</v>
      </c>
      <c r="R914" s="682">
        <v>279536.19809999998</v>
      </c>
      <c r="S914" s="682">
        <v>489188.34669999999</v>
      </c>
      <c r="T914" s="682">
        <v>302899.09999999998</v>
      </c>
      <c r="U914" s="682">
        <v>530073.42480000004</v>
      </c>
    </row>
    <row r="915" spans="1:21">
      <c r="A915" t="s">
        <v>1179</v>
      </c>
      <c r="B915">
        <v>6</v>
      </c>
      <c r="C915" t="s">
        <v>383</v>
      </c>
      <c r="D915" t="s">
        <v>384</v>
      </c>
      <c r="E915" t="s">
        <v>394</v>
      </c>
      <c r="F915" t="s">
        <v>1175</v>
      </c>
      <c r="G915" t="s">
        <v>103</v>
      </c>
      <c r="H915" s="682">
        <v>96887.429499999998</v>
      </c>
      <c r="I915" s="682">
        <v>169553.00169999999</v>
      </c>
      <c r="J915" s="682">
        <v>129153.8927</v>
      </c>
      <c r="K915" s="682">
        <v>226019.31219999999</v>
      </c>
      <c r="L915" s="682">
        <v>159197.00889999999</v>
      </c>
      <c r="M915" s="682">
        <v>278594.76569999999</v>
      </c>
      <c r="N915" s="682">
        <v>200429.41020000001</v>
      </c>
      <c r="O915" s="682">
        <v>350751.46789999999</v>
      </c>
      <c r="P915" s="682">
        <v>242517.91800000001</v>
      </c>
      <c r="Q915" s="682">
        <v>424406.35639999999</v>
      </c>
      <c r="R915" s="682">
        <v>267828.85440000001</v>
      </c>
      <c r="S915" s="682">
        <v>468700.4952</v>
      </c>
      <c r="T915" s="682">
        <v>291546.25839999999</v>
      </c>
      <c r="U915" s="682">
        <v>510205.9522</v>
      </c>
    </row>
    <row r="916" spans="1:21">
      <c r="A916" t="s">
        <v>1179</v>
      </c>
      <c r="B916">
        <v>6</v>
      </c>
      <c r="C916" t="s">
        <v>383</v>
      </c>
      <c r="D916" t="s">
        <v>384</v>
      </c>
      <c r="E916" t="s">
        <v>394</v>
      </c>
      <c r="F916" t="s">
        <v>1176</v>
      </c>
      <c r="G916" t="s">
        <v>104</v>
      </c>
      <c r="H916" s="682">
        <v>88960.032999999996</v>
      </c>
      <c r="I916" s="682">
        <v>155680.05790000001</v>
      </c>
      <c r="J916" s="682">
        <v>122780.84639999999</v>
      </c>
      <c r="K916" s="682">
        <v>214866.48120000001</v>
      </c>
      <c r="L916" s="682">
        <v>155598.52729999999</v>
      </c>
      <c r="M916" s="682">
        <v>272297.4227</v>
      </c>
      <c r="N916" s="682">
        <v>202930.7604</v>
      </c>
      <c r="O916" s="682">
        <v>355128.83059999999</v>
      </c>
      <c r="P916" s="682">
        <v>252722.55439999999</v>
      </c>
      <c r="Q916" s="682">
        <v>442264.47029999999</v>
      </c>
      <c r="R916" s="682">
        <v>284277.8665</v>
      </c>
      <c r="S916" s="682">
        <v>497486.26640000002</v>
      </c>
      <c r="T916" s="682">
        <v>315329.40720000002</v>
      </c>
      <c r="U916" s="682">
        <v>551826.46270000003</v>
      </c>
    </row>
    <row r="917" spans="1:21">
      <c r="A917" t="s">
        <v>1179</v>
      </c>
      <c r="B917">
        <v>6</v>
      </c>
      <c r="C917" t="s">
        <v>383</v>
      </c>
      <c r="D917" t="s">
        <v>384</v>
      </c>
      <c r="E917" t="s">
        <v>394</v>
      </c>
      <c r="F917" t="s">
        <v>1177</v>
      </c>
      <c r="G917" t="s">
        <v>101</v>
      </c>
      <c r="H917" s="682">
        <v>100332.10830000001</v>
      </c>
      <c r="I917" s="682">
        <v>160531.3757</v>
      </c>
      <c r="J917" s="682">
        <v>140464.9516</v>
      </c>
      <c r="K917" s="682">
        <v>224743.9259</v>
      </c>
      <c r="L917" s="682">
        <v>180597.79490000001</v>
      </c>
      <c r="M917" s="682">
        <v>288956.47610000003</v>
      </c>
      <c r="N917" s="682">
        <v>240797.05979999999</v>
      </c>
      <c r="O917" s="682">
        <v>385275.3015</v>
      </c>
      <c r="P917" s="682">
        <v>300996.3248</v>
      </c>
      <c r="Q917" s="682">
        <v>481594.12689999997</v>
      </c>
      <c r="R917" s="682">
        <v>341129.16810000001</v>
      </c>
      <c r="S917" s="682">
        <v>545806.67720000003</v>
      </c>
      <c r="T917" s="682">
        <v>381262.01140000002</v>
      </c>
      <c r="U917" s="682">
        <v>610019.22739999997</v>
      </c>
    </row>
    <row r="918" spans="1:21">
      <c r="A918" t="s">
        <v>1179</v>
      </c>
      <c r="B918">
        <v>6</v>
      </c>
      <c r="C918" t="s">
        <v>395</v>
      </c>
      <c r="D918" t="s">
        <v>396</v>
      </c>
      <c r="E918" t="s">
        <v>397</v>
      </c>
      <c r="F918" t="s">
        <v>1174</v>
      </c>
      <c r="G918" t="s">
        <v>84</v>
      </c>
      <c r="H918" s="682">
        <v>127575.98149999999</v>
      </c>
      <c r="I918" s="682">
        <v>223257.9676</v>
      </c>
      <c r="J918" s="682">
        <v>165702.5307</v>
      </c>
      <c r="K918" s="682">
        <v>289979.42869999999</v>
      </c>
      <c r="L918" s="682">
        <v>198106.07990000001</v>
      </c>
      <c r="M918" s="682">
        <v>346685.6398</v>
      </c>
      <c r="N918" s="682">
        <v>236360.18859999999</v>
      </c>
      <c r="O918" s="682">
        <v>413630.33010000002</v>
      </c>
      <c r="P918" s="682">
        <v>278965.01610000001</v>
      </c>
      <c r="Q918" s="682">
        <v>488188.7782</v>
      </c>
      <c r="R918" s="682">
        <v>306070.05469999998</v>
      </c>
      <c r="S918" s="682">
        <v>535622.59569999995</v>
      </c>
      <c r="T918" s="682">
        <v>331614.84629999998</v>
      </c>
      <c r="U918" s="682">
        <v>580325.98100000003</v>
      </c>
    </row>
    <row r="919" spans="1:21">
      <c r="A919" t="s">
        <v>1179</v>
      </c>
      <c r="B919">
        <v>6</v>
      </c>
      <c r="C919" t="s">
        <v>395</v>
      </c>
      <c r="D919" t="s">
        <v>396</v>
      </c>
      <c r="E919" t="s">
        <v>397</v>
      </c>
      <c r="F919" t="s">
        <v>1175</v>
      </c>
      <c r="G919" t="s">
        <v>103</v>
      </c>
      <c r="H919" s="682">
        <v>106498.8649</v>
      </c>
      <c r="I919" s="682">
        <v>186373.01360000001</v>
      </c>
      <c r="J919" s="682">
        <v>141850.74789999999</v>
      </c>
      <c r="K919" s="682">
        <v>248238.8088</v>
      </c>
      <c r="L919" s="682">
        <v>174716.09899999999</v>
      </c>
      <c r="M919" s="682">
        <v>305753.17320000002</v>
      </c>
      <c r="N919" s="682">
        <v>219727.05910000001</v>
      </c>
      <c r="O919" s="682">
        <v>384522.35340000002</v>
      </c>
      <c r="P919" s="682">
        <v>265729.06180000002</v>
      </c>
      <c r="Q919" s="682">
        <v>465025.85820000002</v>
      </c>
      <c r="R919" s="682">
        <v>293416.66249999998</v>
      </c>
      <c r="S919" s="682">
        <v>513479.1593</v>
      </c>
      <c r="T919" s="682">
        <v>319344.6029</v>
      </c>
      <c r="U919" s="682">
        <v>558853.0551</v>
      </c>
    </row>
    <row r="920" spans="1:21">
      <c r="A920" t="s">
        <v>1179</v>
      </c>
      <c r="B920">
        <v>6</v>
      </c>
      <c r="C920" t="s">
        <v>395</v>
      </c>
      <c r="D920" t="s">
        <v>396</v>
      </c>
      <c r="E920" t="s">
        <v>397</v>
      </c>
      <c r="F920" t="s">
        <v>1176</v>
      </c>
      <c r="G920" t="s">
        <v>104</v>
      </c>
      <c r="H920" s="682">
        <v>97977.177200000006</v>
      </c>
      <c r="I920" s="682">
        <v>171460.06020000001</v>
      </c>
      <c r="J920" s="682">
        <v>135262.36730000001</v>
      </c>
      <c r="K920" s="682">
        <v>236709.14290000001</v>
      </c>
      <c r="L920" s="682">
        <v>171463.36369999999</v>
      </c>
      <c r="M920" s="682">
        <v>300060.88660000003</v>
      </c>
      <c r="N920" s="682">
        <v>223717.49619999999</v>
      </c>
      <c r="O920" s="682">
        <v>391505.61849999998</v>
      </c>
      <c r="P920" s="682">
        <v>278629.9423</v>
      </c>
      <c r="Q920" s="682">
        <v>487602.39899999998</v>
      </c>
      <c r="R920" s="682">
        <v>313466.56030000001</v>
      </c>
      <c r="S920" s="682">
        <v>548566.48049999995</v>
      </c>
      <c r="T920" s="682">
        <v>347758.69809999998</v>
      </c>
      <c r="U920" s="682">
        <v>608577.72160000005</v>
      </c>
    </row>
    <row r="921" spans="1:21">
      <c r="A921" t="s">
        <v>1179</v>
      </c>
      <c r="B921">
        <v>6</v>
      </c>
      <c r="C921" t="s">
        <v>395</v>
      </c>
      <c r="D921" t="s">
        <v>396</v>
      </c>
      <c r="E921" t="s">
        <v>397</v>
      </c>
      <c r="F921" t="s">
        <v>1177</v>
      </c>
      <c r="G921" t="s">
        <v>101</v>
      </c>
      <c r="H921" s="682">
        <v>109982.68459999999</v>
      </c>
      <c r="I921" s="682">
        <v>175972.29800000001</v>
      </c>
      <c r="J921" s="682">
        <v>153975.75839999999</v>
      </c>
      <c r="K921" s="682">
        <v>246361.21720000001</v>
      </c>
      <c r="L921" s="682">
        <v>197968.83230000001</v>
      </c>
      <c r="M921" s="682">
        <v>316750.13630000001</v>
      </c>
      <c r="N921" s="682">
        <v>263958.44300000003</v>
      </c>
      <c r="O921" s="682">
        <v>422333.51510000002</v>
      </c>
      <c r="P921" s="682">
        <v>329948.05379999999</v>
      </c>
      <c r="Q921" s="682">
        <v>527916.89379999996</v>
      </c>
      <c r="R921" s="682">
        <v>373941.12760000001</v>
      </c>
      <c r="S921" s="682">
        <v>598305.81299999997</v>
      </c>
      <c r="T921" s="682">
        <v>417934.20140000002</v>
      </c>
      <c r="U921" s="682">
        <v>668694.73230000003</v>
      </c>
    </row>
    <row r="922" spans="1:21">
      <c r="A922" t="s">
        <v>1179</v>
      </c>
      <c r="B922">
        <v>6</v>
      </c>
      <c r="C922" t="s">
        <v>395</v>
      </c>
      <c r="D922" t="s">
        <v>396</v>
      </c>
      <c r="E922" t="s">
        <v>398</v>
      </c>
      <c r="F922" t="s">
        <v>1174</v>
      </c>
      <c r="G922" t="s">
        <v>84</v>
      </c>
      <c r="H922" s="682">
        <v>117637.1352</v>
      </c>
      <c r="I922" s="682">
        <v>205864.98670000001</v>
      </c>
      <c r="J922" s="682">
        <v>152842.1128</v>
      </c>
      <c r="K922" s="682">
        <v>267473.6973</v>
      </c>
      <c r="L922" s="682">
        <v>182773.2064</v>
      </c>
      <c r="M922" s="682">
        <v>319853.11119999998</v>
      </c>
      <c r="N922" s="682">
        <v>218125.51250000001</v>
      </c>
      <c r="O922" s="682">
        <v>381719.64689999999</v>
      </c>
      <c r="P922" s="682">
        <v>257485.14060000001</v>
      </c>
      <c r="Q922" s="682">
        <v>450598.99609999999</v>
      </c>
      <c r="R922" s="682">
        <v>282520.8162</v>
      </c>
      <c r="S922" s="682">
        <v>494411.42830000003</v>
      </c>
      <c r="T922" s="682">
        <v>306131.7058</v>
      </c>
      <c r="U922" s="682">
        <v>535730.48510000005</v>
      </c>
    </row>
    <row r="923" spans="1:21">
      <c r="A923" t="s">
        <v>1179</v>
      </c>
      <c r="B923">
        <v>6</v>
      </c>
      <c r="C923" t="s">
        <v>395</v>
      </c>
      <c r="D923" t="s">
        <v>396</v>
      </c>
      <c r="E923" t="s">
        <v>398</v>
      </c>
      <c r="F923" t="s">
        <v>1175</v>
      </c>
      <c r="G923" t="s">
        <v>103</v>
      </c>
      <c r="H923" s="682">
        <v>97938.830100000006</v>
      </c>
      <c r="I923" s="682">
        <v>171392.95250000001</v>
      </c>
      <c r="J923" s="682">
        <v>130550.72809999999</v>
      </c>
      <c r="K923" s="682">
        <v>228463.77410000001</v>
      </c>
      <c r="L923" s="682">
        <v>160913.41219999999</v>
      </c>
      <c r="M923" s="682">
        <v>281598.47139999998</v>
      </c>
      <c r="N923" s="682">
        <v>202580.53229999999</v>
      </c>
      <c r="O923" s="682">
        <v>354515.93160000001</v>
      </c>
      <c r="P923" s="682">
        <v>245115.09049999999</v>
      </c>
      <c r="Q923" s="682">
        <v>428951.40830000001</v>
      </c>
      <c r="R923" s="682">
        <v>270695.21659999999</v>
      </c>
      <c r="S923" s="682">
        <v>473716.62900000002</v>
      </c>
      <c r="T923" s="682">
        <v>294664.18910000002</v>
      </c>
      <c r="U923" s="682">
        <v>515662.33100000001</v>
      </c>
    </row>
    <row r="924" spans="1:21">
      <c r="A924" t="s">
        <v>1179</v>
      </c>
      <c r="B924">
        <v>6</v>
      </c>
      <c r="C924" t="s">
        <v>395</v>
      </c>
      <c r="D924" t="s">
        <v>396</v>
      </c>
      <c r="E924" t="s">
        <v>398</v>
      </c>
      <c r="F924" t="s">
        <v>1176</v>
      </c>
      <c r="G924" t="s">
        <v>104</v>
      </c>
      <c r="H924" s="682">
        <v>89933.248999999996</v>
      </c>
      <c r="I924" s="682">
        <v>157383.18580000001</v>
      </c>
      <c r="J924" s="682">
        <v>124125.5386</v>
      </c>
      <c r="K924" s="682">
        <v>217219.69260000001</v>
      </c>
      <c r="L924" s="682">
        <v>157304.5632</v>
      </c>
      <c r="M924" s="682">
        <v>275282.98550000001</v>
      </c>
      <c r="N924" s="682">
        <v>205159.67749999999</v>
      </c>
      <c r="O924" s="682">
        <v>359029.43560000003</v>
      </c>
      <c r="P924" s="682">
        <v>255499.19690000001</v>
      </c>
      <c r="Q924" s="682">
        <v>447123.59450000001</v>
      </c>
      <c r="R924" s="682">
        <v>287403.10149999999</v>
      </c>
      <c r="S924" s="682">
        <v>502955.4276</v>
      </c>
      <c r="T924" s="682">
        <v>318798.14600000001</v>
      </c>
      <c r="U924" s="682">
        <v>557896.75549999997</v>
      </c>
    </row>
    <row r="925" spans="1:21">
      <c r="A925" t="s">
        <v>1179</v>
      </c>
      <c r="B925">
        <v>6</v>
      </c>
      <c r="C925" t="s">
        <v>395</v>
      </c>
      <c r="D925" t="s">
        <v>396</v>
      </c>
      <c r="E925" t="s">
        <v>398</v>
      </c>
      <c r="F925" t="s">
        <v>1177</v>
      </c>
      <c r="G925" t="s">
        <v>101</v>
      </c>
      <c r="H925" s="682">
        <v>101408.5396</v>
      </c>
      <c r="I925" s="682">
        <v>162253.66570000001</v>
      </c>
      <c r="J925" s="682">
        <v>141971.9553</v>
      </c>
      <c r="K925" s="682">
        <v>227155.13200000001</v>
      </c>
      <c r="L925" s="682">
        <v>182535.37109999999</v>
      </c>
      <c r="M925" s="682">
        <v>292056.5981</v>
      </c>
      <c r="N925" s="682">
        <v>243380.49479999999</v>
      </c>
      <c r="O925" s="682">
        <v>389408.79759999999</v>
      </c>
      <c r="P925" s="682">
        <v>304225.61859999999</v>
      </c>
      <c r="Q925" s="682">
        <v>486760.99699999997</v>
      </c>
      <c r="R925" s="682">
        <v>344789.0343</v>
      </c>
      <c r="S925" s="682">
        <v>551662.46310000005</v>
      </c>
      <c r="T925" s="682">
        <v>385352.45010000002</v>
      </c>
      <c r="U925" s="682">
        <v>616563.92949999997</v>
      </c>
    </row>
    <row r="926" spans="1:21">
      <c r="A926" t="s">
        <v>1179</v>
      </c>
      <c r="B926">
        <v>6</v>
      </c>
      <c r="C926" t="s">
        <v>395</v>
      </c>
      <c r="D926" t="s">
        <v>396</v>
      </c>
      <c r="E926" t="s">
        <v>399</v>
      </c>
      <c r="F926" t="s">
        <v>1174</v>
      </c>
      <c r="G926" t="s">
        <v>84</v>
      </c>
      <c r="H926" s="682">
        <v>119533.8115</v>
      </c>
      <c r="I926" s="682">
        <v>209184.17019999999</v>
      </c>
      <c r="J926" s="682">
        <v>155320.533</v>
      </c>
      <c r="K926" s="682">
        <v>271810.93280000001</v>
      </c>
      <c r="L926" s="682">
        <v>185749.28640000001</v>
      </c>
      <c r="M926" s="682">
        <v>325061.2512</v>
      </c>
      <c r="N926" s="682">
        <v>221694.33309999999</v>
      </c>
      <c r="O926" s="682">
        <v>387965.08299999998</v>
      </c>
      <c r="P926" s="682">
        <v>261710.02009999999</v>
      </c>
      <c r="Q926" s="682">
        <v>457992.53519999998</v>
      </c>
      <c r="R926" s="682">
        <v>287161.61410000001</v>
      </c>
      <c r="S926" s="682">
        <v>502532.8247</v>
      </c>
      <c r="T926" s="682">
        <v>311169.48670000001</v>
      </c>
      <c r="U926" s="682">
        <v>544546.60179999995</v>
      </c>
    </row>
    <row r="927" spans="1:21">
      <c r="A927" t="s">
        <v>1179</v>
      </c>
      <c r="B927">
        <v>6</v>
      </c>
      <c r="C927" t="s">
        <v>395</v>
      </c>
      <c r="D927" t="s">
        <v>396</v>
      </c>
      <c r="E927" t="s">
        <v>399</v>
      </c>
      <c r="F927" t="s">
        <v>1175</v>
      </c>
      <c r="G927" t="s">
        <v>103</v>
      </c>
      <c r="H927" s="682">
        <v>99441.521599999993</v>
      </c>
      <c r="I927" s="682">
        <v>174022.66279999999</v>
      </c>
      <c r="J927" s="682">
        <v>132583.321</v>
      </c>
      <c r="K927" s="682">
        <v>232020.8118</v>
      </c>
      <c r="L927" s="682">
        <v>163452.29680000001</v>
      </c>
      <c r="M927" s="682">
        <v>286041.51929999999</v>
      </c>
      <c r="N927" s="682">
        <v>205838.45370000001</v>
      </c>
      <c r="O927" s="682">
        <v>360217.29389999999</v>
      </c>
      <c r="P927" s="682">
        <v>249092.5692</v>
      </c>
      <c r="Q927" s="682">
        <v>435911.99609999999</v>
      </c>
      <c r="R927" s="682">
        <v>275099.50270000001</v>
      </c>
      <c r="S927" s="682">
        <v>481424.12969999999</v>
      </c>
      <c r="T927" s="682">
        <v>299472.6201</v>
      </c>
      <c r="U927" s="682">
        <v>524077.08510000003</v>
      </c>
    </row>
    <row r="928" spans="1:21">
      <c r="A928" t="s">
        <v>1179</v>
      </c>
      <c r="B928">
        <v>6</v>
      </c>
      <c r="C928" t="s">
        <v>395</v>
      </c>
      <c r="D928" t="s">
        <v>396</v>
      </c>
      <c r="E928" t="s">
        <v>399</v>
      </c>
      <c r="F928" t="s">
        <v>1176</v>
      </c>
      <c r="G928" t="s">
        <v>104</v>
      </c>
      <c r="H928" s="682">
        <v>91263.978400000007</v>
      </c>
      <c r="I928" s="682">
        <v>159711.96220000001</v>
      </c>
      <c r="J928" s="682">
        <v>125952.93949999999</v>
      </c>
      <c r="K928" s="682">
        <v>220417.64420000001</v>
      </c>
      <c r="L928" s="682">
        <v>159608.37040000001</v>
      </c>
      <c r="M928" s="682">
        <v>279314.6482</v>
      </c>
      <c r="N928" s="682">
        <v>208139.82569999999</v>
      </c>
      <c r="O928" s="682">
        <v>364244.69510000001</v>
      </c>
      <c r="P928" s="682">
        <v>259205.37419999999</v>
      </c>
      <c r="Q928" s="682">
        <v>453609.40480000002</v>
      </c>
      <c r="R928" s="682">
        <v>291560.1827</v>
      </c>
      <c r="S928" s="682">
        <v>510230.31969999999</v>
      </c>
      <c r="T928" s="682">
        <v>323395.95390000002</v>
      </c>
      <c r="U928" s="682">
        <v>565942.91949999996</v>
      </c>
    </row>
    <row r="929" spans="1:21">
      <c r="A929" t="s">
        <v>1179</v>
      </c>
      <c r="B929">
        <v>6</v>
      </c>
      <c r="C929" t="s">
        <v>395</v>
      </c>
      <c r="D929" t="s">
        <v>396</v>
      </c>
      <c r="E929" t="s">
        <v>399</v>
      </c>
      <c r="F929" t="s">
        <v>1177</v>
      </c>
      <c r="G929" t="s">
        <v>101</v>
      </c>
      <c r="H929" s="682">
        <v>103041.8452</v>
      </c>
      <c r="I929" s="682">
        <v>164866.95490000001</v>
      </c>
      <c r="J929" s="682">
        <v>144258.5834</v>
      </c>
      <c r="K929" s="682">
        <v>230813.73680000001</v>
      </c>
      <c r="L929" s="682">
        <v>185475.32139999999</v>
      </c>
      <c r="M929" s="682">
        <v>296760.51870000002</v>
      </c>
      <c r="N929" s="682">
        <v>247300.42860000001</v>
      </c>
      <c r="O929" s="682">
        <v>395680.69160000002</v>
      </c>
      <c r="P929" s="682">
        <v>309125.53570000001</v>
      </c>
      <c r="Q929" s="682">
        <v>494600.86450000003</v>
      </c>
      <c r="R929" s="682">
        <v>350342.27380000002</v>
      </c>
      <c r="S929" s="682">
        <v>560547.64639999997</v>
      </c>
      <c r="T929" s="682">
        <v>391559.01189999998</v>
      </c>
      <c r="U929" s="682">
        <v>626494.42830000003</v>
      </c>
    </row>
    <row r="930" spans="1:21">
      <c r="A930" t="s">
        <v>1179</v>
      </c>
      <c r="B930">
        <v>6</v>
      </c>
      <c r="C930" t="s">
        <v>395</v>
      </c>
      <c r="D930" t="s">
        <v>396</v>
      </c>
      <c r="E930" t="s">
        <v>400</v>
      </c>
      <c r="F930" t="s">
        <v>1174</v>
      </c>
      <c r="G930" t="s">
        <v>84</v>
      </c>
      <c r="H930" s="682">
        <v>129376.23480000001</v>
      </c>
      <c r="I930" s="682">
        <v>226408.41080000001</v>
      </c>
      <c r="J930" s="682">
        <v>167985.764</v>
      </c>
      <c r="K930" s="682">
        <v>293975.087</v>
      </c>
      <c r="L930" s="682">
        <v>200787.8456</v>
      </c>
      <c r="M930" s="682">
        <v>351378.72979999997</v>
      </c>
      <c r="N930" s="682">
        <v>239493.15770000001</v>
      </c>
      <c r="O930" s="682">
        <v>419113.02590000001</v>
      </c>
      <c r="P930" s="682">
        <v>282615.6152</v>
      </c>
      <c r="Q930" s="682">
        <v>494577.32640000002</v>
      </c>
      <c r="R930" s="682">
        <v>310055.36930000002</v>
      </c>
      <c r="S930" s="682">
        <v>542596.89639999997</v>
      </c>
      <c r="T930" s="682">
        <v>335897.13819999999</v>
      </c>
      <c r="U930" s="682">
        <v>587819.99190000002</v>
      </c>
    </row>
    <row r="931" spans="1:21">
      <c r="A931" t="s">
        <v>1179</v>
      </c>
      <c r="B931">
        <v>6</v>
      </c>
      <c r="C931" t="s">
        <v>395</v>
      </c>
      <c r="D931" t="s">
        <v>396</v>
      </c>
      <c r="E931" t="s">
        <v>400</v>
      </c>
      <c r="F931" t="s">
        <v>1175</v>
      </c>
      <c r="G931" t="s">
        <v>103</v>
      </c>
      <c r="H931" s="682">
        <v>108299.19319999999</v>
      </c>
      <c r="I931" s="682">
        <v>189523.58809999999</v>
      </c>
      <c r="J931" s="682">
        <v>144133.98120000001</v>
      </c>
      <c r="K931" s="682">
        <v>252234.46710000001</v>
      </c>
      <c r="L931" s="682">
        <v>177397.86470000001</v>
      </c>
      <c r="M931" s="682">
        <v>310446.26319999999</v>
      </c>
      <c r="N931" s="682">
        <v>222860.0281</v>
      </c>
      <c r="O931" s="682">
        <v>390005.0491</v>
      </c>
      <c r="P931" s="682">
        <v>269379.66080000001</v>
      </c>
      <c r="Q931" s="682">
        <v>471414.40649999998</v>
      </c>
      <c r="R931" s="682">
        <v>297401.97710000002</v>
      </c>
      <c r="S931" s="682">
        <v>520453.46</v>
      </c>
      <c r="T931" s="682">
        <v>323626.89480000001</v>
      </c>
      <c r="U931" s="682">
        <v>566347.06590000005</v>
      </c>
    </row>
    <row r="932" spans="1:21">
      <c r="A932" t="s">
        <v>1179</v>
      </c>
      <c r="B932">
        <v>6</v>
      </c>
      <c r="C932" t="s">
        <v>395</v>
      </c>
      <c r="D932" t="s">
        <v>396</v>
      </c>
      <c r="E932" t="s">
        <v>400</v>
      </c>
      <c r="F932" t="s">
        <v>1176</v>
      </c>
      <c r="G932" t="s">
        <v>104</v>
      </c>
      <c r="H932" s="682">
        <v>99824.284799999994</v>
      </c>
      <c r="I932" s="682">
        <v>174692.49840000001</v>
      </c>
      <c r="J932" s="682">
        <v>137848.31789999999</v>
      </c>
      <c r="K932" s="682">
        <v>241234.5564</v>
      </c>
      <c r="L932" s="682">
        <v>174788.1574</v>
      </c>
      <c r="M932" s="682">
        <v>305879.27549999999</v>
      </c>
      <c r="N932" s="682">
        <v>228150.55439999999</v>
      </c>
      <c r="O932" s="682">
        <v>399263.47029999999</v>
      </c>
      <c r="P932" s="682">
        <v>284171.26500000001</v>
      </c>
      <c r="Q932" s="682">
        <v>497299.71380000003</v>
      </c>
      <c r="R932" s="682">
        <v>319746.72600000002</v>
      </c>
      <c r="S932" s="682">
        <v>559556.77060000005</v>
      </c>
      <c r="T932" s="682">
        <v>354777.70689999999</v>
      </c>
      <c r="U932" s="682">
        <v>620860.98699999996</v>
      </c>
    </row>
    <row r="933" spans="1:21">
      <c r="A933" t="s">
        <v>1179</v>
      </c>
      <c r="B933">
        <v>6</v>
      </c>
      <c r="C933" t="s">
        <v>395</v>
      </c>
      <c r="D933" t="s">
        <v>396</v>
      </c>
      <c r="E933" t="s">
        <v>400</v>
      </c>
      <c r="F933" t="s">
        <v>1177</v>
      </c>
      <c r="G933" t="s">
        <v>101</v>
      </c>
      <c r="H933" s="682">
        <v>111541.35490000001</v>
      </c>
      <c r="I933" s="682">
        <v>178466.17050000001</v>
      </c>
      <c r="J933" s="682">
        <v>156157.89679999999</v>
      </c>
      <c r="K933" s="682">
        <v>249852.63870000001</v>
      </c>
      <c r="L933" s="682">
        <v>200774.4388</v>
      </c>
      <c r="M933" s="682">
        <v>321239.10680000001</v>
      </c>
      <c r="N933" s="682">
        <v>267699.25170000002</v>
      </c>
      <c r="O933" s="682">
        <v>428318.80910000001</v>
      </c>
      <c r="P933" s="682">
        <v>334624.06469999999</v>
      </c>
      <c r="Q933" s="682">
        <v>535398.51139999996</v>
      </c>
      <c r="R933" s="682">
        <v>379240.6066</v>
      </c>
      <c r="S933" s="682">
        <v>606784.97959999996</v>
      </c>
      <c r="T933" s="682">
        <v>423857.14860000001</v>
      </c>
      <c r="U933" s="682">
        <v>678171.44779999997</v>
      </c>
    </row>
    <row r="934" spans="1:21">
      <c r="A934" t="s">
        <v>1179</v>
      </c>
      <c r="B934">
        <v>6</v>
      </c>
      <c r="C934" t="s">
        <v>395</v>
      </c>
      <c r="D934" t="s">
        <v>396</v>
      </c>
      <c r="E934" t="s">
        <v>401</v>
      </c>
      <c r="F934" t="s">
        <v>1174</v>
      </c>
      <c r="G934" t="s">
        <v>84</v>
      </c>
      <c r="H934" s="682">
        <v>123230.7447</v>
      </c>
      <c r="I934" s="682">
        <v>215653.80309999999</v>
      </c>
      <c r="J934" s="682">
        <v>160082.1911</v>
      </c>
      <c r="K934" s="682">
        <v>280143.8345</v>
      </c>
      <c r="L934" s="682">
        <v>191407.13750000001</v>
      </c>
      <c r="M934" s="682">
        <v>334962.49050000001</v>
      </c>
      <c r="N934" s="682">
        <v>228396.12899999999</v>
      </c>
      <c r="O934" s="682">
        <v>399693.22570000001</v>
      </c>
      <c r="P934" s="682">
        <v>269585.50589999999</v>
      </c>
      <c r="Q934" s="682">
        <v>471774.63520000002</v>
      </c>
      <c r="R934" s="682">
        <v>295787.73450000002</v>
      </c>
      <c r="S934" s="682">
        <v>517628.5355</v>
      </c>
      <c r="T934" s="682">
        <v>320489.56819999998</v>
      </c>
      <c r="U934" s="682">
        <v>560856.74439999997</v>
      </c>
    </row>
    <row r="935" spans="1:21">
      <c r="A935" t="s">
        <v>1179</v>
      </c>
      <c r="B935">
        <v>6</v>
      </c>
      <c r="C935" t="s">
        <v>395</v>
      </c>
      <c r="D935" t="s">
        <v>396</v>
      </c>
      <c r="E935" t="s">
        <v>401</v>
      </c>
      <c r="F935" t="s">
        <v>1175</v>
      </c>
      <c r="G935" t="s">
        <v>103</v>
      </c>
      <c r="H935" s="682">
        <v>102744.5451</v>
      </c>
      <c r="I935" s="682">
        <v>179802.95379999999</v>
      </c>
      <c r="J935" s="682">
        <v>136899.15179999999</v>
      </c>
      <c r="K935" s="682">
        <v>239573.51569999999</v>
      </c>
      <c r="L935" s="682">
        <v>168672.9523</v>
      </c>
      <c r="M935" s="682">
        <v>295177.66649999999</v>
      </c>
      <c r="N935" s="682">
        <v>212229.35019999999</v>
      </c>
      <c r="O935" s="682">
        <v>371401.3628</v>
      </c>
      <c r="P935" s="682">
        <v>256720.65419999999</v>
      </c>
      <c r="Q935" s="682">
        <v>449261.14480000001</v>
      </c>
      <c r="R935" s="682">
        <v>283489.11139999999</v>
      </c>
      <c r="S935" s="682">
        <v>496105.94500000001</v>
      </c>
      <c r="T935" s="682">
        <v>308563.35139999999</v>
      </c>
      <c r="U935" s="682">
        <v>539985.86490000004</v>
      </c>
    </row>
    <row r="936" spans="1:21">
      <c r="A936" t="s">
        <v>1179</v>
      </c>
      <c r="B936">
        <v>6</v>
      </c>
      <c r="C936" t="s">
        <v>395</v>
      </c>
      <c r="D936" t="s">
        <v>396</v>
      </c>
      <c r="E936" t="s">
        <v>401</v>
      </c>
      <c r="F936" t="s">
        <v>1176</v>
      </c>
      <c r="G936" t="s">
        <v>104</v>
      </c>
      <c r="H936" s="682">
        <v>94441.819000000003</v>
      </c>
      <c r="I936" s="682">
        <v>165273.1832</v>
      </c>
      <c r="J936" s="682">
        <v>130366.2962</v>
      </c>
      <c r="K936" s="682">
        <v>228141.0183</v>
      </c>
      <c r="L936" s="682">
        <v>165236.97779999999</v>
      </c>
      <c r="M936" s="682">
        <v>289164.71120000002</v>
      </c>
      <c r="N936" s="682">
        <v>215553.041</v>
      </c>
      <c r="O936" s="682">
        <v>377217.82169999997</v>
      </c>
      <c r="P936" s="682">
        <v>268452.88530000002</v>
      </c>
      <c r="Q936" s="682">
        <v>469792.54920000001</v>
      </c>
      <c r="R936" s="682">
        <v>301997.44219999999</v>
      </c>
      <c r="S936" s="682">
        <v>528495.52379999997</v>
      </c>
      <c r="T936" s="682">
        <v>335012.78460000001</v>
      </c>
      <c r="U936" s="682">
        <v>586272.37320000003</v>
      </c>
    </row>
    <row r="937" spans="1:21">
      <c r="A937" t="s">
        <v>1179</v>
      </c>
      <c r="B937">
        <v>6</v>
      </c>
      <c r="C937" t="s">
        <v>395</v>
      </c>
      <c r="D937" t="s">
        <v>396</v>
      </c>
      <c r="E937" t="s">
        <v>401</v>
      </c>
      <c r="F937" t="s">
        <v>1177</v>
      </c>
      <c r="G937" t="s">
        <v>101</v>
      </c>
      <c r="H937" s="682">
        <v>106233.82429999999</v>
      </c>
      <c r="I937" s="682">
        <v>169974.12160000001</v>
      </c>
      <c r="J937" s="682">
        <v>148727.3541</v>
      </c>
      <c r="K937" s="682">
        <v>237963.77009999999</v>
      </c>
      <c r="L937" s="682">
        <v>191220.88389999999</v>
      </c>
      <c r="M937" s="682">
        <v>305953.41869999998</v>
      </c>
      <c r="N937" s="682">
        <v>254961.17850000001</v>
      </c>
      <c r="O937" s="682">
        <v>407937.89159999997</v>
      </c>
      <c r="P937" s="682">
        <v>318701.473</v>
      </c>
      <c r="Q937" s="682">
        <v>509922.36450000003</v>
      </c>
      <c r="R937" s="682">
        <v>361195.00280000002</v>
      </c>
      <c r="S937" s="682">
        <v>577912.01300000004</v>
      </c>
      <c r="T937" s="682">
        <v>403688.53259999998</v>
      </c>
      <c r="U937" s="682">
        <v>645901.66170000006</v>
      </c>
    </row>
    <row r="938" spans="1:21">
      <c r="A938" t="s">
        <v>1179</v>
      </c>
      <c r="B938">
        <v>6</v>
      </c>
      <c r="C938" t="s">
        <v>395</v>
      </c>
      <c r="D938" t="s">
        <v>396</v>
      </c>
      <c r="E938" t="s">
        <v>402</v>
      </c>
      <c r="F938" t="s">
        <v>1174</v>
      </c>
      <c r="G938" t="s">
        <v>84</v>
      </c>
      <c r="H938" s="682">
        <v>116940.6277</v>
      </c>
      <c r="I938" s="682">
        <v>204646.0986</v>
      </c>
      <c r="J938" s="682">
        <v>151885.8481</v>
      </c>
      <c r="K938" s="682">
        <v>265800.2341</v>
      </c>
      <c r="L938" s="682">
        <v>181584.97020000001</v>
      </c>
      <c r="M938" s="682">
        <v>317773.69780000002</v>
      </c>
      <c r="N938" s="682">
        <v>216645.33790000001</v>
      </c>
      <c r="O938" s="682">
        <v>379129.34129999997</v>
      </c>
      <c r="P938" s="682">
        <v>255693.9938</v>
      </c>
      <c r="Q938" s="682">
        <v>447464.48910000001</v>
      </c>
      <c r="R938" s="682">
        <v>280536.89480000001</v>
      </c>
      <c r="S938" s="682">
        <v>490939.56579999998</v>
      </c>
      <c r="T938" s="682">
        <v>303948.78600000002</v>
      </c>
      <c r="U938" s="682">
        <v>531910.37549999997</v>
      </c>
    </row>
    <row r="939" spans="1:21">
      <c r="A939" t="s">
        <v>1179</v>
      </c>
      <c r="B939">
        <v>6</v>
      </c>
      <c r="C939" t="s">
        <v>395</v>
      </c>
      <c r="D939" t="s">
        <v>396</v>
      </c>
      <c r="E939" t="s">
        <v>402</v>
      </c>
      <c r="F939" t="s">
        <v>1175</v>
      </c>
      <c r="G939" t="s">
        <v>103</v>
      </c>
      <c r="H939" s="682">
        <v>97636.357300000003</v>
      </c>
      <c r="I939" s="682">
        <v>170863.62530000001</v>
      </c>
      <c r="J939" s="682">
        <v>130040.29059999999</v>
      </c>
      <c r="K939" s="682">
        <v>227570.5086</v>
      </c>
      <c r="L939" s="682">
        <v>160162.37150000001</v>
      </c>
      <c r="M939" s="682">
        <v>280284.15000000002</v>
      </c>
      <c r="N939" s="682">
        <v>201411.25700000001</v>
      </c>
      <c r="O939" s="682">
        <v>352469.6998</v>
      </c>
      <c r="P939" s="682">
        <v>243571.34450000001</v>
      </c>
      <c r="Q939" s="682">
        <v>426249.85279999999</v>
      </c>
      <c r="R939" s="682">
        <v>268947.80690000003</v>
      </c>
      <c r="S939" s="682">
        <v>470658.66200000001</v>
      </c>
      <c r="T939" s="682">
        <v>292710.61949999997</v>
      </c>
      <c r="U939" s="682">
        <v>512243.58419999998</v>
      </c>
    </row>
    <row r="940" spans="1:21">
      <c r="A940" t="s">
        <v>1179</v>
      </c>
      <c r="B940">
        <v>6</v>
      </c>
      <c r="C940" t="s">
        <v>395</v>
      </c>
      <c r="D940" t="s">
        <v>396</v>
      </c>
      <c r="E940" t="s">
        <v>402</v>
      </c>
      <c r="F940" t="s">
        <v>1176</v>
      </c>
      <c r="G940" t="s">
        <v>104</v>
      </c>
      <c r="H940" s="682">
        <v>89833.924700000003</v>
      </c>
      <c r="I940" s="682">
        <v>157209.3682</v>
      </c>
      <c r="J940" s="682">
        <v>124022.1047</v>
      </c>
      <c r="K940" s="682">
        <v>217038.68340000001</v>
      </c>
      <c r="L940" s="682">
        <v>157217.28510000001</v>
      </c>
      <c r="M940" s="682">
        <v>275130.2488</v>
      </c>
      <c r="N940" s="682">
        <v>205134.9014</v>
      </c>
      <c r="O940" s="682">
        <v>358986.07740000001</v>
      </c>
      <c r="P940" s="682">
        <v>255487.2347</v>
      </c>
      <c r="Q940" s="682">
        <v>447102.66070000001</v>
      </c>
      <c r="R940" s="682">
        <v>287432.79739999998</v>
      </c>
      <c r="S940" s="682">
        <v>503007.39539999998</v>
      </c>
      <c r="T940" s="682">
        <v>318879.67719999998</v>
      </c>
      <c r="U940" s="682">
        <v>558039.43519999995</v>
      </c>
    </row>
    <row r="941" spans="1:21">
      <c r="A941" t="s">
        <v>1179</v>
      </c>
      <c r="B941">
        <v>6</v>
      </c>
      <c r="C941" t="s">
        <v>395</v>
      </c>
      <c r="D941" t="s">
        <v>396</v>
      </c>
      <c r="E941" t="s">
        <v>402</v>
      </c>
      <c r="F941" t="s">
        <v>1177</v>
      </c>
      <c r="G941" t="s">
        <v>101</v>
      </c>
      <c r="H941" s="682">
        <v>100814.34729999999</v>
      </c>
      <c r="I941" s="682">
        <v>161302.95819999999</v>
      </c>
      <c r="J941" s="682">
        <v>141140.08619999999</v>
      </c>
      <c r="K941" s="682">
        <v>225824.14139999999</v>
      </c>
      <c r="L941" s="682">
        <v>181465.82519999999</v>
      </c>
      <c r="M941" s="682">
        <v>290345.3247</v>
      </c>
      <c r="N941" s="682">
        <v>241954.43359999999</v>
      </c>
      <c r="O941" s="682">
        <v>387127.09950000001</v>
      </c>
      <c r="P941" s="682">
        <v>302443.04200000002</v>
      </c>
      <c r="Q941" s="682">
        <v>483908.87449999998</v>
      </c>
      <c r="R941" s="682">
        <v>342768.78090000001</v>
      </c>
      <c r="S941" s="682">
        <v>548430.05759999994</v>
      </c>
      <c r="T941" s="682">
        <v>383094.51990000001</v>
      </c>
      <c r="U941" s="682">
        <v>612951.24100000004</v>
      </c>
    </row>
    <row r="942" spans="1:21">
      <c r="A942" t="s">
        <v>1179</v>
      </c>
      <c r="B942">
        <v>6</v>
      </c>
      <c r="C942" t="s">
        <v>395</v>
      </c>
      <c r="D942" t="s">
        <v>396</v>
      </c>
      <c r="E942" t="s">
        <v>338</v>
      </c>
      <c r="F942" t="s">
        <v>1174</v>
      </c>
      <c r="G942" t="s">
        <v>84</v>
      </c>
      <c r="H942" s="682">
        <v>118333.64260000001</v>
      </c>
      <c r="I942" s="682">
        <v>207083.87469999999</v>
      </c>
      <c r="J942" s="682">
        <v>153798.3775</v>
      </c>
      <c r="K942" s="682">
        <v>269147.1606</v>
      </c>
      <c r="L942" s="682">
        <v>183961.44260000001</v>
      </c>
      <c r="M942" s="682">
        <v>321932.5246</v>
      </c>
      <c r="N942" s="682">
        <v>219605.68719999999</v>
      </c>
      <c r="O942" s="682">
        <v>384309.95240000001</v>
      </c>
      <c r="P942" s="682">
        <v>259276.2874</v>
      </c>
      <c r="Q942" s="682">
        <v>453733.50290000002</v>
      </c>
      <c r="R942" s="682">
        <v>284504.73759999999</v>
      </c>
      <c r="S942" s="682">
        <v>497883.29080000002</v>
      </c>
      <c r="T942" s="682">
        <v>308314.62550000002</v>
      </c>
      <c r="U942" s="682">
        <v>539550.59459999995</v>
      </c>
    </row>
    <row r="943" spans="1:21">
      <c r="A943" t="s">
        <v>1179</v>
      </c>
      <c r="B943">
        <v>6</v>
      </c>
      <c r="C943" t="s">
        <v>395</v>
      </c>
      <c r="D943" t="s">
        <v>396</v>
      </c>
      <c r="E943" t="s">
        <v>338</v>
      </c>
      <c r="F943" t="s">
        <v>1175</v>
      </c>
      <c r="G943" t="s">
        <v>103</v>
      </c>
      <c r="H943" s="682">
        <v>98241.302800000005</v>
      </c>
      <c r="I943" s="682">
        <v>171922.27979999999</v>
      </c>
      <c r="J943" s="682">
        <v>131061.1655</v>
      </c>
      <c r="K943" s="682">
        <v>229357.03959999999</v>
      </c>
      <c r="L943" s="682">
        <v>161664.45300000001</v>
      </c>
      <c r="M943" s="682">
        <v>282912.79269999999</v>
      </c>
      <c r="N943" s="682">
        <v>203749.8077</v>
      </c>
      <c r="O943" s="682">
        <v>356562.16340000002</v>
      </c>
      <c r="P943" s="682">
        <v>246658.8365</v>
      </c>
      <c r="Q943" s="682">
        <v>431652.96389999997</v>
      </c>
      <c r="R943" s="682">
        <v>272442.6262</v>
      </c>
      <c r="S943" s="682">
        <v>476774.59590000001</v>
      </c>
      <c r="T943" s="682">
        <v>296617.75880000001</v>
      </c>
      <c r="U943" s="682">
        <v>519081.07789999997</v>
      </c>
    </row>
    <row r="944" spans="1:21">
      <c r="A944" t="s">
        <v>1179</v>
      </c>
      <c r="B944">
        <v>6</v>
      </c>
      <c r="C944" t="s">
        <v>395</v>
      </c>
      <c r="D944" t="s">
        <v>396</v>
      </c>
      <c r="E944" t="s">
        <v>338</v>
      </c>
      <c r="F944" t="s">
        <v>1176</v>
      </c>
      <c r="G944" t="s">
        <v>104</v>
      </c>
      <c r="H944" s="682">
        <v>90032.573300000004</v>
      </c>
      <c r="I944" s="682">
        <v>157557.00330000001</v>
      </c>
      <c r="J944" s="682">
        <v>124228.9725</v>
      </c>
      <c r="K944" s="682">
        <v>217400.70180000001</v>
      </c>
      <c r="L944" s="682">
        <v>157391.8413</v>
      </c>
      <c r="M944" s="682">
        <v>275435.72220000002</v>
      </c>
      <c r="N944" s="682">
        <v>205184.45370000001</v>
      </c>
      <c r="O944" s="682">
        <v>359072.79389999999</v>
      </c>
      <c r="P944" s="682">
        <v>255511.15900000001</v>
      </c>
      <c r="Q944" s="682">
        <v>447144.52830000001</v>
      </c>
      <c r="R944" s="682">
        <v>287373.40549999999</v>
      </c>
      <c r="S944" s="682">
        <v>502903.4596</v>
      </c>
      <c r="T944" s="682">
        <v>318716.61479999998</v>
      </c>
      <c r="U944" s="682">
        <v>557754.07590000005</v>
      </c>
    </row>
    <row r="945" spans="1:21">
      <c r="A945" t="s">
        <v>1179</v>
      </c>
      <c r="B945">
        <v>6</v>
      </c>
      <c r="C945" t="s">
        <v>395</v>
      </c>
      <c r="D945" t="s">
        <v>396</v>
      </c>
      <c r="E945" t="s">
        <v>338</v>
      </c>
      <c r="F945" t="s">
        <v>1177</v>
      </c>
      <c r="G945" t="s">
        <v>101</v>
      </c>
      <c r="H945" s="682">
        <v>102002.7317</v>
      </c>
      <c r="I945" s="682">
        <v>163204.3732</v>
      </c>
      <c r="J945" s="682">
        <v>142803.82440000001</v>
      </c>
      <c r="K945" s="682">
        <v>228486.12239999999</v>
      </c>
      <c r="L945" s="682">
        <v>183604.91699999999</v>
      </c>
      <c r="M945" s="682">
        <v>293767.87160000001</v>
      </c>
      <c r="N945" s="682">
        <v>244806.55609999999</v>
      </c>
      <c r="O945" s="682">
        <v>391690.49550000002</v>
      </c>
      <c r="P945" s="682">
        <v>306008.19510000001</v>
      </c>
      <c r="Q945" s="682">
        <v>489613.11940000003</v>
      </c>
      <c r="R945" s="682">
        <v>346809.28779999999</v>
      </c>
      <c r="S945" s="682">
        <v>554894.86869999999</v>
      </c>
      <c r="T945" s="682">
        <v>387610.38040000002</v>
      </c>
      <c r="U945" s="682">
        <v>620176.61789999995</v>
      </c>
    </row>
    <row r="946" spans="1:21">
      <c r="A946" t="s">
        <v>1179</v>
      </c>
      <c r="B946">
        <v>6</v>
      </c>
      <c r="C946" t="s">
        <v>395</v>
      </c>
      <c r="D946" t="s">
        <v>396</v>
      </c>
      <c r="E946" t="s">
        <v>403</v>
      </c>
      <c r="F946" t="s">
        <v>1174</v>
      </c>
      <c r="G946" t="s">
        <v>84</v>
      </c>
      <c r="H946" s="682">
        <v>119533.8115</v>
      </c>
      <c r="I946" s="682">
        <v>209184.17019999999</v>
      </c>
      <c r="J946" s="682">
        <v>155320.533</v>
      </c>
      <c r="K946" s="682">
        <v>271810.93280000001</v>
      </c>
      <c r="L946" s="682">
        <v>185749.28640000001</v>
      </c>
      <c r="M946" s="682">
        <v>325061.2512</v>
      </c>
      <c r="N946" s="682">
        <v>221694.33309999999</v>
      </c>
      <c r="O946" s="682">
        <v>387965.08299999998</v>
      </c>
      <c r="P946" s="682">
        <v>261710.02009999999</v>
      </c>
      <c r="Q946" s="682">
        <v>457992.53519999998</v>
      </c>
      <c r="R946" s="682">
        <v>287161.61410000001</v>
      </c>
      <c r="S946" s="682">
        <v>502532.8247</v>
      </c>
      <c r="T946" s="682">
        <v>311169.48670000001</v>
      </c>
      <c r="U946" s="682">
        <v>544546.60179999995</v>
      </c>
    </row>
    <row r="947" spans="1:21">
      <c r="A947" t="s">
        <v>1179</v>
      </c>
      <c r="B947">
        <v>6</v>
      </c>
      <c r="C947" t="s">
        <v>395</v>
      </c>
      <c r="D947" t="s">
        <v>396</v>
      </c>
      <c r="E947" t="s">
        <v>403</v>
      </c>
      <c r="F947" t="s">
        <v>1175</v>
      </c>
      <c r="G947" t="s">
        <v>103</v>
      </c>
      <c r="H947" s="682">
        <v>99441.521599999993</v>
      </c>
      <c r="I947" s="682">
        <v>174022.66279999999</v>
      </c>
      <c r="J947" s="682">
        <v>132583.321</v>
      </c>
      <c r="K947" s="682">
        <v>232020.8118</v>
      </c>
      <c r="L947" s="682">
        <v>163452.29680000001</v>
      </c>
      <c r="M947" s="682">
        <v>286041.51929999999</v>
      </c>
      <c r="N947" s="682">
        <v>205838.45370000001</v>
      </c>
      <c r="O947" s="682">
        <v>360217.29389999999</v>
      </c>
      <c r="P947" s="682">
        <v>249092.5692</v>
      </c>
      <c r="Q947" s="682">
        <v>435911.99609999999</v>
      </c>
      <c r="R947" s="682">
        <v>275099.50270000001</v>
      </c>
      <c r="S947" s="682">
        <v>481424.12969999999</v>
      </c>
      <c r="T947" s="682">
        <v>299472.6201</v>
      </c>
      <c r="U947" s="682">
        <v>524077.08510000003</v>
      </c>
    </row>
    <row r="948" spans="1:21">
      <c r="A948" t="s">
        <v>1179</v>
      </c>
      <c r="B948">
        <v>6</v>
      </c>
      <c r="C948" t="s">
        <v>395</v>
      </c>
      <c r="D948" t="s">
        <v>396</v>
      </c>
      <c r="E948" t="s">
        <v>403</v>
      </c>
      <c r="F948" t="s">
        <v>1176</v>
      </c>
      <c r="G948" t="s">
        <v>104</v>
      </c>
      <c r="H948" s="682">
        <v>91263.978400000007</v>
      </c>
      <c r="I948" s="682">
        <v>159711.96220000001</v>
      </c>
      <c r="J948" s="682">
        <v>125952.93949999999</v>
      </c>
      <c r="K948" s="682">
        <v>220417.64420000001</v>
      </c>
      <c r="L948" s="682">
        <v>159608.37040000001</v>
      </c>
      <c r="M948" s="682">
        <v>279314.6482</v>
      </c>
      <c r="N948" s="682">
        <v>208139.82569999999</v>
      </c>
      <c r="O948" s="682">
        <v>364244.69510000001</v>
      </c>
      <c r="P948" s="682">
        <v>259205.37419999999</v>
      </c>
      <c r="Q948" s="682">
        <v>453609.40480000002</v>
      </c>
      <c r="R948" s="682">
        <v>291560.1827</v>
      </c>
      <c r="S948" s="682">
        <v>510230.31969999999</v>
      </c>
      <c r="T948" s="682">
        <v>323395.95390000002</v>
      </c>
      <c r="U948" s="682">
        <v>565942.91949999996</v>
      </c>
    </row>
    <row r="949" spans="1:21">
      <c r="A949" t="s">
        <v>1179</v>
      </c>
      <c r="B949">
        <v>6</v>
      </c>
      <c r="C949" t="s">
        <v>395</v>
      </c>
      <c r="D949" t="s">
        <v>396</v>
      </c>
      <c r="E949" t="s">
        <v>403</v>
      </c>
      <c r="F949" t="s">
        <v>1177</v>
      </c>
      <c r="G949" t="s">
        <v>101</v>
      </c>
      <c r="H949" s="682">
        <v>103041.8452</v>
      </c>
      <c r="I949" s="682">
        <v>164866.95490000001</v>
      </c>
      <c r="J949" s="682">
        <v>144258.5834</v>
      </c>
      <c r="K949" s="682">
        <v>230813.73680000001</v>
      </c>
      <c r="L949" s="682">
        <v>185475.32139999999</v>
      </c>
      <c r="M949" s="682">
        <v>296760.51870000002</v>
      </c>
      <c r="N949" s="682">
        <v>247300.42860000001</v>
      </c>
      <c r="O949" s="682">
        <v>395680.69160000002</v>
      </c>
      <c r="P949" s="682">
        <v>309125.53570000001</v>
      </c>
      <c r="Q949" s="682">
        <v>494600.86450000003</v>
      </c>
      <c r="R949" s="682">
        <v>350342.27380000002</v>
      </c>
      <c r="S949" s="682">
        <v>560547.64639999997</v>
      </c>
      <c r="T949" s="682">
        <v>391559.01189999998</v>
      </c>
      <c r="U949" s="682">
        <v>626494.42830000003</v>
      </c>
    </row>
    <row r="950" spans="1:21">
      <c r="A950" t="s">
        <v>1179</v>
      </c>
      <c r="B950">
        <v>6</v>
      </c>
      <c r="C950" t="s">
        <v>395</v>
      </c>
      <c r="D950" t="s">
        <v>396</v>
      </c>
      <c r="E950" t="s">
        <v>404</v>
      </c>
      <c r="F950" t="s">
        <v>1174</v>
      </c>
      <c r="G950" t="s">
        <v>84</v>
      </c>
      <c r="H950" s="682">
        <v>119437.39200000001</v>
      </c>
      <c r="I950" s="682">
        <v>209015.43609999999</v>
      </c>
      <c r="J950" s="682">
        <v>155125.35070000001</v>
      </c>
      <c r="K950" s="682">
        <v>271469.36359999998</v>
      </c>
      <c r="L950" s="682">
        <v>185454.9774</v>
      </c>
      <c r="M950" s="682">
        <v>324546.21049999999</v>
      </c>
      <c r="N950" s="682">
        <v>221258.4877</v>
      </c>
      <c r="O950" s="682">
        <v>387202.35350000003</v>
      </c>
      <c r="P950" s="682">
        <v>261135.74679999999</v>
      </c>
      <c r="Q950" s="682">
        <v>456987.55699999997</v>
      </c>
      <c r="R950" s="682">
        <v>286506.13880000002</v>
      </c>
      <c r="S950" s="682">
        <v>501385.74280000001</v>
      </c>
      <c r="T950" s="682">
        <v>310414.0062</v>
      </c>
      <c r="U950" s="682">
        <v>543224.51080000005</v>
      </c>
    </row>
    <row r="951" spans="1:21">
      <c r="A951" t="s">
        <v>1179</v>
      </c>
      <c r="B951">
        <v>6</v>
      </c>
      <c r="C951" t="s">
        <v>395</v>
      </c>
      <c r="D951" t="s">
        <v>396</v>
      </c>
      <c r="E951" t="s">
        <v>404</v>
      </c>
      <c r="F951" t="s">
        <v>1175</v>
      </c>
      <c r="G951" t="s">
        <v>103</v>
      </c>
      <c r="H951" s="682">
        <v>99739.161900000006</v>
      </c>
      <c r="I951" s="682">
        <v>174543.53330000001</v>
      </c>
      <c r="J951" s="682">
        <v>132833.96590000001</v>
      </c>
      <c r="K951" s="682">
        <v>232459.44029999999</v>
      </c>
      <c r="L951" s="682">
        <v>163595.1832</v>
      </c>
      <c r="M951" s="682">
        <v>286291.57059999998</v>
      </c>
      <c r="N951" s="682">
        <v>205713.50760000001</v>
      </c>
      <c r="O951" s="682">
        <v>359998.63829999999</v>
      </c>
      <c r="P951" s="682">
        <v>248765.69680000001</v>
      </c>
      <c r="Q951" s="682">
        <v>435339.9693</v>
      </c>
      <c r="R951" s="682">
        <v>274680.5392</v>
      </c>
      <c r="S951" s="682">
        <v>480690.9436</v>
      </c>
      <c r="T951" s="682">
        <v>298946.48959999997</v>
      </c>
      <c r="U951" s="682">
        <v>523156.3567</v>
      </c>
    </row>
    <row r="952" spans="1:21">
      <c r="A952" t="s">
        <v>1179</v>
      </c>
      <c r="B952">
        <v>6</v>
      </c>
      <c r="C952" t="s">
        <v>395</v>
      </c>
      <c r="D952" t="s">
        <v>396</v>
      </c>
      <c r="E952" t="s">
        <v>404</v>
      </c>
      <c r="F952" t="s">
        <v>1176</v>
      </c>
      <c r="G952" t="s">
        <v>104</v>
      </c>
      <c r="H952" s="682">
        <v>91780.360199999996</v>
      </c>
      <c r="I952" s="682">
        <v>160615.63039999999</v>
      </c>
      <c r="J952" s="682">
        <v>126711.49430000001</v>
      </c>
      <c r="K952" s="682">
        <v>221745.1151</v>
      </c>
      <c r="L952" s="682">
        <v>160629.36350000001</v>
      </c>
      <c r="M952" s="682">
        <v>281101.386</v>
      </c>
      <c r="N952" s="682">
        <v>209592.7445</v>
      </c>
      <c r="O952" s="682">
        <v>366787.3028</v>
      </c>
      <c r="P952" s="682">
        <v>261040.5307</v>
      </c>
      <c r="Q952" s="682">
        <v>456820.92859999998</v>
      </c>
      <c r="R952" s="682">
        <v>293683.27970000001</v>
      </c>
      <c r="S952" s="682">
        <v>513945.73940000002</v>
      </c>
      <c r="T952" s="682">
        <v>325817.16879999998</v>
      </c>
      <c r="U952" s="682">
        <v>570180.0453</v>
      </c>
    </row>
    <row r="953" spans="1:21">
      <c r="A953" t="s">
        <v>1179</v>
      </c>
      <c r="B953">
        <v>6</v>
      </c>
      <c r="C953" t="s">
        <v>395</v>
      </c>
      <c r="D953" t="s">
        <v>396</v>
      </c>
      <c r="E953" t="s">
        <v>404</v>
      </c>
      <c r="F953" t="s">
        <v>1177</v>
      </c>
      <c r="G953" t="s">
        <v>101</v>
      </c>
      <c r="H953" s="682">
        <v>102967.213</v>
      </c>
      <c r="I953" s="682">
        <v>164747.54319999999</v>
      </c>
      <c r="J953" s="682">
        <v>144154.0981</v>
      </c>
      <c r="K953" s="682">
        <v>230646.56039999999</v>
      </c>
      <c r="L953" s="682">
        <v>185340.98319999999</v>
      </c>
      <c r="M953" s="682">
        <v>296545.57760000002</v>
      </c>
      <c r="N953" s="682">
        <v>247121.31099999999</v>
      </c>
      <c r="O953" s="682">
        <v>395394.10350000003</v>
      </c>
      <c r="P953" s="682">
        <v>308901.63870000001</v>
      </c>
      <c r="Q953" s="682">
        <v>494242.62939999998</v>
      </c>
      <c r="R953" s="682">
        <v>350088.52389999997</v>
      </c>
      <c r="S953" s="682">
        <v>560141.64659999998</v>
      </c>
      <c r="T953" s="682">
        <v>391275.40909999999</v>
      </c>
      <c r="U953" s="682">
        <v>626040.66390000004</v>
      </c>
    </row>
    <row r="954" spans="1:21">
      <c r="A954" t="s">
        <v>1179</v>
      </c>
      <c r="B954">
        <v>6</v>
      </c>
      <c r="C954" t="s">
        <v>395</v>
      </c>
      <c r="D954" t="s">
        <v>396</v>
      </c>
      <c r="E954" t="s">
        <v>405</v>
      </c>
      <c r="F954" t="s">
        <v>1174</v>
      </c>
      <c r="G954" t="s">
        <v>84</v>
      </c>
      <c r="H954" s="682">
        <v>116388.7548</v>
      </c>
      <c r="I954" s="682">
        <v>203680.321</v>
      </c>
      <c r="J954" s="682">
        <v>151222.36379999999</v>
      </c>
      <c r="K954" s="682">
        <v>264639.13660000003</v>
      </c>
      <c r="L954" s="682">
        <v>180838.20550000001</v>
      </c>
      <c r="M954" s="682">
        <v>316466.85950000002</v>
      </c>
      <c r="N954" s="682">
        <v>215818.94070000001</v>
      </c>
      <c r="O954" s="682">
        <v>377683.14620000002</v>
      </c>
      <c r="P954" s="682">
        <v>254764.26759999999</v>
      </c>
      <c r="Q954" s="682">
        <v>445837.46840000001</v>
      </c>
      <c r="R954" s="682">
        <v>279536.19809999998</v>
      </c>
      <c r="S954" s="682">
        <v>489188.34669999999</v>
      </c>
      <c r="T954" s="682">
        <v>302899.09999999998</v>
      </c>
      <c r="U954" s="682">
        <v>530073.42480000004</v>
      </c>
    </row>
    <row r="955" spans="1:21">
      <c r="A955" t="s">
        <v>1179</v>
      </c>
      <c r="B955">
        <v>6</v>
      </c>
      <c r="C955" t="s">
        <v>395</v>
      </c>
      <c r="D955" t="s">
        <v>396</v>
      </c>
      <c r="E955" t="s">
        <v>405</v>
      </c>
      <c r="F955" t="s">
        <v>1175</v>
      </c>
      <c r="G955" t="s">
        <v>103</v>
      </c>
      <c r="H955" s="682">
        <v>96887.429499999998</v>
      </c>
      <c r="I955" s="682">
        <v>169553.00169999999</v>
      </c>
      <c r="J955" s="682">
        <v>129153.8927</v>
      </c>
      <c r="K955" s="682">
        <v>226019.31219999999</v>
      </c>
      <c r="L955" s="682">
        <v>159197.00889999999</v>
      </c>
      <c r="M955" s="682">
        <v>278594.76569999999</v>
      </c>
      <c r="N955" s="682">
        <v>200429.41020000001</v>
      </c>
      <c r="O955" s="682">
        <v>350751.46789999999</v>
      </c>
      <c r="P955" s="682">
        <v>242517.91800000001</v>
      </c>
      <c r="Q955" s="682">
        <v>424406.35639999999</v>
      </c>
      <c r="R955" s="682">
        <v>267828.85440000001</v>
      </c>
      <c r="S955" s="682">
        <v>468700.4952</v>
      </c>
      <c r="T955" s="682">
        <v>291546.25839999999</v>
      </c>
      <c r="U955" s="682">
        <v>510205.9522</v>
      </c>
    </row>
    <row r="956" spans="1:21">
      <c r="A956" t="s">
        <v>1179</v>
      </c>
      <c r="B956">
        <v>6</v>
      </c>
      <c r="C956" t="s">
        <v>395</v>
      </c>
      <c r="D956" t="s">
        <v>396</v>
      </c>
      <c r="E956" t="s">
        <v>405</v>
      </c>
      <c r="F956" t="s">
        <v>1176</v>
      </c>
      <c r="G956" t="s">
        <v>104</v>
      </c>
      <c r="H956" s="682">
        <v>88960.032999999996</v>
      </c>
      <c r="I956" s="682">
        <v>155680.05790000001</v>
      </c>
      <c r="J956" s="682">
        <v>122780.84639999999</v>
      </c>
      <c r="K956" s="682">
        <v>214866.48120000001</v>
      </c>
      <c r="L956" s="682">
        <v>155598.52729999999</v>
      </c>
      <c r="M956" s="682">
        <v>272297.4227</v>
      </c>
      <c r="N956" s="682">
        <v>202930.7604</v>
      </c>
      <c r="O956" s="682">
        <v>355128.83059999999</v>
      </c>
      <c r="P956" s="682">
        <v>252722.55439999999</v>
      </c>
      <c r="Q956" s="682">
        <v>442264.47029999999</v>
      </c>
      <c r="R956" s="682">
        <v>284277.8665</v>
      </c>
      <c r="S956" s="682">
        <v>497486.26640000002</v>
      </c>
      <c r="T956" s="682">
        <v>315329.40720000002</v>
      </c>
      <c r="U956" s="682">
        <v>551826.46270000003</v>
      </c>
    </row>
    <row r="957" spans="1:21">
      <c r="A957" t="s">
        <v>1179</v>
      </c>
      <c r="B957">
        <v>6</v>
      </c>
      <c r="C957" t="s">
        <v>395</v>
      </c>
      <c r="D957" t="s">
        <v>396</v>
      </c>
      <c r="E957" t="s">
        <v>405</v>
      </c>
      <c r="F957" t="s">
        <v>1177</v>
      </c>
      <c r="G957" t="s">
        <v>101</v>
      </c>
      <c r="H957" s="682">
        <v>100332.10830000001</v>
      </c>
      <c r="I957" s="682">
        <v>160531.3757</v>
      </c>
      <c r="J957" s="682">
        <v>140464.9516</v>
      </c>
      <c r="K957" s="682">
        <v>224743.9259</v>
      </c>
      <c r="L957" s="682">
        <v>180597.79490000001</v>
      </c>
      <c r="M957" s="682">
        <v>288956.47610000003</v>
      </c>
      <c r="N957" s="682">
        <v>240797.05979999999</v>
      </c>
      <c r="O957" s="682">
        <v>385275.3015</v>
      </c>
      <c r="P957" s="682">
        <v>300996.3248</v>
      </c>
      <c r="Q957" s="682">
        <v>481594.12689999997</v>
      </c>
      <c r="R957" s="682">
        <v>341129.16810000001</v>
      </c>
      <c r="S957" s="682">
        <v>545806.67720000003</v>
      </c>
      <c r="T957" s="682">
        <v>381262.01140000002</v>
      </c>
      <c r="U957" s="682">
        <v>610019.22739999997</v>
      </c>
    </row>
    <row r="958" spans="1:21">
      <c r="A958" t="s">
        <v>1179</v>
      </c>
      <c r="B958">
        <v>6</v>
      </c>
      <c r="C958" t="s">
        <v>395</v>
      </c>
      <c r="D958" t="s">
        <v>396</v>
      </c>
      <c r="E958" t="s">
        <v>406</v>
      </c>
      <c r="F958" t="s">
        <v>1174</v>
      </c>
      <c r="G958" t="s">
        <v>84</v>
      </c>
      <c r="H958" s="682">
        <v>118237.2196</v>
      </c>
      <c r="I958" s="682">
        <v>206915.13440000001</v>
      </c>
      <c r="J958" s="682">
        <v>153603.1906</v>
      </c>
      <c r="K958" s="682">
        <v>268805.5834</v>
      </c>
      <c r="L958" s="682">
        <v>183667.12830000001</v>
      </c>
      <c r="M958" s="682">
        <v>321417.47450000001</v>
      </c>
      <c r="N958" s="682">
        <v>219169.83549999999</v>
      </c>
      <c r="O958" s="682">
        <v>383547.2121</v>
      </c>
      <c r="P958" s="682">
        <v>258702.00700000001</v>
      </c>
      <c r="Q958" s="682">
        <v>452728.5122</v>
      </c>
      <c r="R958" s="682">
        <v>283849.25449999998</v>
      </c>
      <c r="S958" s="682">
        <v>496736.19520000002</v>
      </c>
      <c r="T958" s="682">
        <v>307559.13640000002</v>
      </c>
      <c r="U958" s="682">
        <v>538228.48869999999</v>
      </c>
    </row>
    <row r="959" spans="1:21">
      <c r="A959" t="s">
        <v>1179</v>
      </c>
      <c r="B959">
        <v>6</v>
      </c>
      <c r="C959" t="s">
        <v>395</v>
      </c>
      <c r="D959" t="s">
        <v>396</v>
      </c>
      <c r="E959" t="s">
        <v>406</v>
      </c>
      <c r="F959" t="s">
        <v>1175</v>
      </c>
      <c r="G959" t="s">
        <v>103</v>
      </c>
      <c r="H959" s="682">
        <v>98538.939499999993</v>
      </c>
      <c r="I959" s="682">
        <v>172443.1441</v>
      </c>
      <c r="J959" s="682">
        <v>131311.80590000001</v>
      </c>
      <c r="K959" s="682">
        <v>229795.66020000001</v>
      </c>
      <c r="L959" s="682">
        <v>161807.33410000001</v>
      </c>
      <c r="M959" s="682">
        <v>283162.8346</v>
      </c>
      <c r="N959" s="682">
        <v>203624.8553</v>
      </c>
      <c r="O959" s="682">
        <v>356343.49680000002</v>
      </c>
      <c r="P959" s="682">
        <v>246331.95680000001</v>
      </c>
      <c r="Q959" s="682">
        <v>431080.92440000002</v>
      </c>
      <c r="R959" s="682">
        <v>272023.65480000002</v>
      </c>
      <c r="S959" s="682">
        <v>476041.3959</v>
      </c>
      <c r="T959" s="682">
        <v>296091.61979999999</v>
      </c>
      <c r="U959" s="682">
        <v>518160.3346</v>
      </c>
    </row>
    <row r="960" spans="1:21">
      <c r="A960" t="s">
        <v>1179</v>
      </c>
      <c r="B960">
        <v>6</v>
      </c>
      <c r="C960" t="s">
        <v>395</v>
      </c>
      <c r="D960" t="s">
        <v>396</v>
      </c>
      <c r="E960" t="s">
        <v>406</v>
      </c>
      <c r="F960" t="s">
        <v>1176</v>
      </c>
      <c r="G960" t="s">
        <v>104</v>
      </c>
      <c r="H960" s="682">
        <v>90548.951499999996</v>
      </c>
      <c r="I960" s="682">
        <v>158460.66519999999</v>
      </c>
      <c r="J960" s="682">
        <v>124987.5221</v>
      </c>
      <c r="K960" s="682">
        <v>218728.16380000001</v>
      </c>
      <c r="L960" s="682">
        <v>158412.82769999999</v>
      </c>
      <c r="M960" s="682">
        <v>277222.4485</v>
      </c>
      <c r="N960" s="682">
        <v>206637.36360000001</v>
      </c>
      <c r="O960" s="682">
        <v>361615.38620000001</v>
      </c>
      <c r="P960" s="682">
        <v>257346.30439999999</v>
      </c>
      <c r="Q960" s="682">
        <v>450356.03279999999</v>
      </c>
      <c r="R960" s="682">
        <v>289496.4901</v>
      </c>
      <c r="S960" s="682">
        <v>506618.85759999999</v>
      </c>
      <c r="T960" s="682">
        <v>321137.81559999997</v>
      </c>
      <c r="U960" s="682">
        <v>561991.17729999998</v>
      </c>
    </row>
    <row r="961" spans="1:21">
      <c r="A961" t="s">
        <v>1179</v>
      </c>
      <c r="B961">
        <v>6</v>
      </c>
      <c r="C961" t="s">
        <v>395</v>
      </c>
      <c r="D961" t="s">
        <v>396</v>
      </c>
      <c r="E961" t="s">
        <v>406</v>
      </c>
      <c r="F961" t="s">
        <v>1177</v>
      </c>
      <c r="G961" t="s">
        <v>101</v>
      </c>
      <c r="H961" s="682">
        <v>101928.0963</v>
      </c>
      <c r="I961" s="682">
        <v>163084.9566</v>
      </c>
      <c r="J961" s="682">
        <v>142699.33480000001</v>
      </c>
      <c r="K961" s="682">
        <v>228318.93909999999</v>
      </c>
      <c r="L961" s="682">
        <v>183470.57329999999</v>
      </c>
      <c r="M961" s="682">
        <v>293552.9216</v>
      </c>
      <c r="N961" s="682">
        <v>244627.43109999999</v>
      </c>
      <c r="O961" s="682">
        <v>391403.89559999999</v>
      </c>
      <c r="P961" s="682">
        <v>305784.28889999999</v>
      </c>
      <c r="Q961" s="682">
        <v>489254.86949999997</v>
      </c>
      <c r="R961" s="682">
        <v>346555.52730000002</v>
      </c>
      <c r="S961" s="682">
        <v>554488.85199999996</v>
      </c>
      <c r="T961" s="682">
        <v>387326.7659</v>
      </c>
      <c r="U961" s="682">
        <v>619722.83459999994</v>
      </c>
    </row>
    <row r="962" spans="1:21">
      <c r="A962" t="s">
        <v>1179</v>
      </c>
      <c r="B962">
        <v>6</v>
      </c>
      <c r="C962" t="s">
        <v>395</v>
      </c>
      <c r="D962" t="s">
        <v>396</v>
      </c>
      <c r="E962" t="s">
        <v>407</v>
      </c>
      <c r="F962" t="s">
        <v>1174</v>
      </c>
      <c r="G962" t="s">
        <v>84</v>
      </c>
      <c r="H962" s="682">
        <v>114684.921</v>
      </c>
      <c r="I962" s="682">
        <v>200698.61180000001</v>
      </c>
      <c r="J962" s="682">
        <v>149134.31280000001</v>
      </c>
      <c r="K962" s="682">
        <v>260985.04749999999</v>
      </c>
      <c r="L962" s="682">
        <v>178450.7487</v>
      </c>
      <c r="M962" s="682">
        <v>312288.81030000001</v>
      </c>
      <c r="N962" s="682">
        <v>213121.81709999999</v>
      </c>
      <c r="O962" s="682">
        <v>372963.17989999999</v>
      </c>
      <c r="P962" s="682">
        <v>251687.94200000001</v>
      </c>
      <c r="Q962" s="682">
        <v>440453.8983</v>
      </c>
      <c r="R962" s="682">
        <v>276206.35879999999</v>
      </c>
      <c r="S962" s="682">
        <v>483361.12770000001</v>
      </c>
      <c r="T962" s="682">
        <v>299372.28860000003</v>
      </c>
      <c r="U962" s="682">
        <v>523901.505</v>
      </c>
    </row>
    <row r="963" spans="1:21">
      <c r="A963" t="s">
        <v>1179</v>
      </c>
      <c r="B963">
        <v>6</v>
      </c>
      <c r="C963" t="s">
        <v>395</v>
      </c>
      <c r="D963" t="s">
        <v>396</v>
      </c>
      <c r="E963" t="s">
        <v>407</v>
      </c>
      <c r="F963" t="s">
        <v>1175</v>
      </c>
      <c r="G963" t="s">
        <v>103</v>
      </c>
      <c r="H963" s="682">
        <v>94789.460900000005</v>
      </c>
      <c r="I963" s="682">
        <v>165881.55669999999</v>
      </c>
      <c r="J963" s="682">
        <v>126620.0145</v>
      </c>
      <c r="K963" s="682">
        <v>221585.02540000001</v>
      </c>
      <c r="L963" s="682">
        <v>156372.35680000001</v>
      </c>
      <c r="M963" s="682">
        <v>273651.62439999997</v>
      </c>
      <c r="N963" s="682">
        <v>197421.3872</v>
      </c>
      <c r="O963" s="682">
        <v>345487.4277</v>
      </c>
      <c r="P963" s="682">
        <v>239194.19149999999</v>
      </c>
      <c r="Q963" s="682">
        <v>418589.83490000002</v>
      </c>
      <c r="R963" s="682">
        <v>264262.50329999998</v>
      </c>
      <c r="S963" s="682">
        <v>462459.38069999998</v>
      </c>
      <c r="T963" s="682">
        <v>287790.0969</v>
      </c>
      <c r="U963" s="682">
        <v>503632.66960000002</v>
      </c>
    </row>
    <row r="964" spans="1:21">
      <c r="A964" t="s">
        <v>1179</v>
      </c>
      <c r="B964">
        <v>6</v>
      </c>
      <c r="C964" t="s">
        <v>395</v>
      </c>
      <c r="D964" t="s">
        <v>396</v>
      </c>
      <c r="E964" t="s">
        <v>407</v>
      </c>
      <c r="F964" t="s">
        <v>1176</v>
      </c>
      <c r="G964" t="s">
        <v>104</v>
      </c>
      <c r="H964" s="682">
        <v>86596.543600000005</v>
      </c>
      <c r="I964" s="682">
        <v>151543.95129999999</v>
      </c>
      <c r="J964" s="682">
        <v>119436.3409</v>
      </c>
      <c r="K964" s="682">
        <v>209013.59669999999</v>
      </c>
      <c r="L964" s="682">
        <v>151252.74059999999</v>
      </c>
      <c r="M964" s="682">
        <v>264692.29609999998</v>
      </c>
      <c r="N964" s="682">
        <v>197044.78339999999</v>
      </c>
      <c r="O964" s="682">
        <v>344828.37099999998</v>
      </c>
      <c r="P964" s="682">
        <v>245346.07519999999</v>
      </c>
      <c r="Q964" s="682">
        <v>429355.63179999997</v>
      </c>
      <c r="R964" s="682">
        <v>275874.60379999998</v>
      </c>
      <c r="S964" s="682">
        <v>482780.55650000001</v>
      </c>
      <c r="T964" s="682">
        <v>305889.18369999999</v>
      </c>
      <c r="U964" s="682">
        <v>535306.07149999996</v>
      </c>
    </row>
    <row r="965" spans="1:21">
      <c r="A965" t="s">
        <v>1179</v>
      </c>
      <c r="B965">
        <v>6</v>
      </c>
      <c r="C965" t="s">
        <v>395</v>
      </c>
      <c r="D965" t="s">
        <v>396</v>
      </c>
      <c r="E965" t="s">
        <v>407</v>
      </c>
      <c r="F965" t="s">
        <v>1177</v>
      </c>
      <c r="G965" t="s">
        <v>101</v>
      </c>
      <c r="H965" s="682">
        <v>98848.070300000007</v>
      </c>
      <c r="I965" s="682">
        <v>158156.9149</v>
      </c>
      <c r="J965" s="682">
        <v>138387.2984</v>
      </c>
      <c r="K965" s="682">
        <v>221419.6807</v>
      </c>
      <c r="L965" s="682">
        <v>177926.52650000001</v>
      </c>
      <c r="M965" s="682">
        <v>284682.44660000002</v>
      </c>
      <c r="N965" s="682">
        <v>237235.36869999999</v>
      </c>
      <c r="O965" s="682">
        <v>379576.5956</v>
      </c>
      <c r="P965" s="682">
        <v>296544.21090000001</v>
      </c>
      <c r="Q965" s="682">
        <v>474470.74440000003</v>
      </c>
      <c r="R965" s="682">
        <v>336083.43900000001</v>
      </c>
      <c r="S965" s="682">
        <v>537733.51029999997</v>
      </c>
      <c r="T965" s="682">
        <v>375622.66710000002</v>
      </c>
      <c r="U965" s="682">
        <v>600996.27619999996</v>
      </c>
    </row>
    <row r="966" spans="1:21">
      <c r="A966" t="s">
        <v>1179</v>
      </c>
      <c r="B966">
        <v>6</v>
      </c>
      <c r="C966" t="s">
        <v>408</v>
      </c>
      <c r="D966" t="s">
        <v>409</v>
      </c>
      <c r="E966" t="s">
        <v>410</v>
      </c>
      <c r="F966" t="s">
        <v>1174</v>
      </c>
      <c r="G966" t="s">
        <v>84</v>
      </c>
      <c r="H966" s="682">
        <v>123879.04059999999</v>
      </c>
      <c r="I966" s="682">
        <v>216788.321</v>
      </c>
      <c r="J966" s="682">
        <v>160940.86240000001</v>
      </c>
      <c r="K966" s="682">
        <v>281646.50910000002</v>
      </c>
      <c r="L966" s="682">
        <v>192448.21650000001</v>
      </c>
      <c r="M966" s="682">
        <v>336784.37880000001</v>
      </c>
      <c r="N966" s="682">
        <v>229658.37779999999</v>
      </c>
      <c r="O966" s="682">
        <v>401902.16110000003</v>
      </c>
      <c r="P966" s="682">
        <v>271089.51240000001</v>
      </c>
      <c r="Q966" s="682">
        <v>474406.64679999999</v>
      </c>
      <c r="R966" s="682">
        <v>297443.91440000001</v>
      </c>
      <c r="S966" s="682">
        <v>520526.85029999999</v>
      </c>
      <c r="T966" s="682">
        <v>322294.74339999998</v>
      </c>
      <c r="U966" s="682">
        <v>564015.80090000003</v>
      </c>
    </row>
    <row r="967" spans="1:21">
      <c r="A967" t="s">
        <v>1179</v>
      </c>
      <c r="B967">
        <v>6</v>
      </c>
      <c r="C967" t="s">
        <v>408</v>
      </c>
      <c r="D967" t="s">
        <v>409</v>
      </c>
      <c r="E967" t="s">
        <v>410</v>
      </c>
      <c r="F967" t="s">
        <v>1175</v>
      </c>
      <c r="G967" t="s">
        <v>103</v>
      </c>
      <c r="H967" s="682">
        <v>103195.8361</v>
      </c>
      <c r="I967" s="682">
        <v>180592.71309999999</v>
      </c>
      <c r="J967" s="682">
        <v>137534.90950000001</v>
      </c>
      <c r="K967" s="682">
        <v>240686.09160000001</v>
      </c>
      <c r="L967" s="682">
        <v>169495.43359999999</v>
      </c>
      <c r="M967" s="682">
        <v>296617.00880000001</v>
      </c>
      <c r="N967" s="682">
        <v>213336.14929999999</v>
      </c>
      <c r="O967" s="682">
        <v>373338.26130000001</v>
      </c>
      <c r="P967" s="682">
        <v>258100.96040000001</v>
      </c>
      <c r="Q967" s="682">
        <v>451676.68070000003</v>
      </c>
      <c r="R967" s="682">
        <v>285027.03539999999</v>
      </c>
      <c r="S967" s="682">
        <v>498797.31199999998</v>
      </c>
      <c r="T967" s="682">
        <v>310253.85149999999</v>
      </c>
      <c r="U967" s="682">
        <v>542944.24010000005</v>
      </c>
    </row>
    <row r="968" spans="1:21">
      <c r="A968" t="s">
        <v>1179</v>
      </c>
      <c r="B968">
        <v>6</v>
      </c>
      <c r="C968" t="s">
        <v>408</v>
      </c>
      <c r="D968" t="s">
        <v>409</v>
      </c>
      <c r="E968" t="s">
        <v>410</v>
      </c>
      <c r="F968" t="s">
        <v>1176</v>
      </c>
      <c r="G968" t="s">
        <v>104</v>
      </c>
      <c r="H968" s="682">
        <v>94799.332299999995</v>
      </c>
      <c r="I968" s="682">
        <v>165898.83170000001</v>
      </c>
      <c r="J968" s="682">
        <v>130849.0049</v>
      </c>
      <c r="K968" s="682">
        <v>228985.7586</v>
      </c>
      <c r="L968" s="682">
        <v>165834.74909999999</v>
      </c>
      <c r="M968" s="682">
        <v>290210.81109999999</v>
      </c>
      <c r="N968" s="682">
        <v>216304.2721</v>
      </c>
      <c r="O968" s="682">
        <v>378532.47610000003</v>
      </c>
      <c r="P968" s="682">
        <v>269382.42019999999</v>
      </c>
      <c r="Q968" s="682">
        <v>471419.2353</v>
      </c>
      <c r="R968" s="682">
        <v>303029.28840000002</v>
      </c>
      <c r="S968" s="682">
        <v>530301.25490000006</v>
      </c>
      <c r="T968" s="682">
        <v>336141.85389999999</v>
      </c>
      <c r="U968" s="682">
        <v>588248.24419999996</v>
      </c>
    </row>
    <row r="969" spans="1:21">
      <c r="A969" t="s">
        <v>1179</v>
      </c>
      <c r="B969">
        <v>6</v>
      </c>
      <c r="C969" t="s">
        <v>408</v>
      </c>
      <c r="D969" t="s">
        <v>409</v>
      </c>
      <c r="E969" t="s">
        <v>410</v>
      </c>
      <c r="F969" t="s">
        <v>1177</v>
      </c>
      <c r="G969" t="s">
        <v>101</v>
      </c>
      <c r="H969" s="682">
        <v>106790.6988</v>
      </c>
      <c r="I969" s="682">
        <v>170865.1207</v>
      </c>
      <c r="J969" s="682">
        <v>149506.97829999999</v>
      </c>
      <c r="K969" s="682">
        <v>239211.16889999999</v>
      </c>
      <c r="L969" s="682">
        <v>192223.2579</v>
      </c>
      <c r="M969" s="682">
        <v>307557.21710000001</v>
      </c>
      <c r="N969" s="682">
        <v>256297.67720000001</v>
      </c>
      <c r="O969" s="682">
        <v>410076.28960000002</v>
      </c>
      <c r="P969" s="682">
        <v>320372.09649999999</v>
      </c>
      <c r="Q969" s="682">
        <v>512595.36200000002</v>
      </c>
      <c r="R969" s="682">
        <v>363088.37609999999</v>
      </c>
      <c r="S969" s="682">
        <v>580941.41020000004</v>
      </c>
      <c r="T969" s="682">
        <v>405804.6556</v>
      </c>
      <c r="U969" s="682">
        <v>649287.45860000001</v>
      </c>
    </row>
    <row r="970" spans="1:21">
      <c r="A970" t="s">
        <v>1179</v>
      </c>
      <c r="B970">
        <v>6</v>
      </c>
      <c r="C970" t="s">
        <v>408</v>
      </c>
      <c r="D970" t="s">
        <v>409</v>
      </c>
      <c r="E970" t="s">
        <v>411</v>
      </c>
      <c r="F970" t="s">
        <v>1174</v>
      </c>
      <c r="G970" t="s">
        <v>84</v>
      </c>
      <c r="H970" s="682">
        <v>133769.67180000001</v>
      </c>
      <c r="I970" s="682">
        <v>234096.92559999999</v>
      </c>
      <c r="J970" s="682">
        <v>173703.68229999999</v>
      </c>
      <c r="K970" s="682">
        <v>303981.44390000001</v>
      </c>
      <c r="L970" s="682">
        <v>207633.92749999999</v>
      </c>
      <c r="M970" s="682">
        <v>363359.37310000003</v>
      </c>
      <c r="N970" s="682">
        <v>247675.1219</v>
      </c>
      <c r="O970" s="682">
        <v>433431.4633</v>
      </c>
      <c r="P970" s="682">
        <v>292282.24040000001</v>
      </c>
      <c r="Q970" s="682">
        <v>511493.92080000002</v>
      </c>
      <c r="R970" s="682">
        <v>320665.40340000001</v>
      </c>
      <c r="S970" s="682">
        <v>561164.45589999994</v>
      </c>
      <c r="T970" s="682">
        <v>347400.13089999999</v>
      </c>
      <c r="U970" s="682">
        <v>607950.22900000005</v>
      </c>
    </row>
    <row r="971" spans="1:21">
      <c r="A971" t="s">
        <v>1179</v>
      </c>
      <c r="B971">
        <v>6</v>
      </c>
      <c r="C971" t="s">
        <v>408</v>
      </c>
      <c r="D971" t="s">
        <v>409</v>
      </c>
      <c r="E971" t="s">
        <v>411</v>
      </c>
      <c r="F971" t="s">
        <v>1175</v>
      </c>
      <c r="G971" t="s">
        <v>103</v>
      </c>
      <c r="H971" s="682">
        <v>111904.68580000001</v>
      </c>
      <c r="I971" s="682">
        <v>195833.20009999999</v>
      </c>
      <c r="J971" s="682">
        <v>148960.24489999999</v>
      </c>
      <c r="K971" s="682">
        <v>260680.42860000001</v>
      </c>
      <c r="L971" s="682">
        <v>183369.55559999999</v>
      </c>
      <c r="M971" s="682">
        <v>320896.72230000002</v>
      </c>
      <c r="N971" s="682">
        <v>230420.1937</v>
      </c>
      <c r="O971" s="682">
        <v>403235.33899999998</v>
      </c>
      <c r="P971" s="682">
        <v>278551.48460000003</v>
      </c>
      <c r="Q971" s="682">
        <v>487465.0981</v>
      </c>
      <c r="R971" s="682">
        <v>307538.9877</v>
      </c>
      <c r="S971" s="682">
        <v>538193.22829999996</v>
      </c>
      <c r="T971" s="682">
        <v>334671.18729999999</v>
      </c>
      <c r="U971" s="682">
        <v>585674.57779999997</v>
      </c>
    </row>
    <row r="972" spans="1:21">
      <c r="A972" t="s">
        <v>1179</v>
      </c>
      <c r="B972">
        <v>6</v>
      </c>
      <c r="C972" t="s">
        <v>408</v>
      </c>
      <c r="D972" t="s">
        <v>409</v>
      </c>
      <c r="E972" t="s">
        <v>411</v>
      </c>
      <c r="F972" t="s">
        <v>1176</v>
      </c>
      <c r="G972" t="s">
        <v>104</v>
      </c>
      <c r="H972" s="682">
        <v>103101.446</v>
      </c>
      <c r="I972" s="682">
        <v>180427.53049999999</v>
      </c>
      <c r="J972" s="682">
        <v>142365.10329999999</v>
      </c>
      <c r="K972" s="682">
        <v>249138.9308</v>
      </c>
      <c r="L972" s="682">
        <v>180504.03640000001</v>
      </c>
      <c r="M972" s="682">
        <v>315882.0637</v>
      </c>
      <c r="N972" s="682">
        <v>235588.53709999999</v>
      </c>
      <c r="O972" s="682">
        <v>412279.93979999999</v>
      </c>
      <c r="P972" s="682">
        <v>293430.72720000002</v>
      </c>
      <c r="Q972" s="682">
        <v>513503.77269999997</v>
      </c>
      <c r="R972" s="682">
        <v>330154.27710000001</v>
      </c>
      <c r="S972" s="682">
        <v>577769.98490000004</v>
      </c>
      <c r="T972" s="682">
        <v>366312.99239999999</v>
      </c>
      <c r="U972" s="682">
        <v>641047.73659999995</v>
      </c>
    </row>
    <row r="973" spans="1:21">
      <c r="A973" t="s">
        <v>1179</v>
      </c>
      <c r="B973">
        <v>6</v>
      </c>
      <c r="C973" t="s">
        <v>408</v>
      </c>
      <c r="D973" t="s">
        <v>409</v>
      </c>
      <c r="E973" t="s">
        <v>411</v>
      </c>
      <c r="F973" t="s">
        <v>1177</v>
      </c>
      <c r="G973" t="s">
        <v>101</v>
      </c>
      <c r="H973" s="682">
        <v>115327.52310000001</v>
      </c>
      <c r="I973" s="682">
        <v>184524.03969999999</v>
      </c>
      <c r="J973" s="682">
        <v>161458.53229999999</v>
      </c>
      <c r="K973" s="682">
        <v>258333.6556</v>
      </c>
      <c r="L973" s="682">
        <v>207589.54149999999</v>
      </c>
      <c r="M973" s="682">
        <v>332143.27149999997</v>
      </c>
      <c r="N973" s="682">
        <v>276786.05540000001</v>
      </c>
      <c r="O973" s="682">
        <v>442857.69520000002</v>
      </c>
      <c r="P973" s="682">
        <v>345982.56929999997</v>
      </c>
      <c r="Q973" s="682">
        <v>553572.11919999996</v>
      </c>
      <c r="R973" s="682">
        <v>392113.5785</v>
      </c>
      <c r="S973" s="682">
        <v>627381.73490000004</v>
      </c>
      <c r="T973" s="682">
        <v>438244.58779999998</v>
      </c>
      <c r="U973" s="682">
        <v>701191.35089999996</v>
      </c>
    </row>
    <row r="974" spans="1:21">
      <c r="A974" t="s">
        <v>1179</v>
      </c>
      <c r="B974">
        <v>6</v>
      </c>
      <c r="C974" t="s">
        <v>408</v>
      </c>
      <c r="D974" t="s">
        <v>409</v>
      </c>
      <c r="E974" t="s">
        <v>412</v>
      </c>
      <c r="F974" t="s">
        <v>1174</v>
      </c>
      <c r="G974" t="s">
        <v>84</v>
      </c>
      <c r="H974" s="682">
        <v>128824.3619</v>
      </c>
      <c r="I974" s="682">
        <v>225442.63329999999</v>
      </c>
      <c r="J974" s="682">
        <v>167322.27970000001</v>
      </c>
      <c r="K974" s="682">
        <v>292813.98940000002</v>
      </c>
      <c r="L974" s="682">
        <v>200041.0808</v>
      </c>
      <c r="M974" s="682">
        <v>350071.89150000003</v>
      </c>
      <c r="N974" s="682">
        <v>238666.7605</v>
      </c>
      <c r="O974" s="682">
        <v>417666.8309</v>
      </c>
      <c r="P974" s="682">
        <v>281685.88900000002</v>
      </c>
      <c r="Q974" s="682">
        <v>492950.30579999997</v>
      </c>
      <c r="R974" s="682">
        <v>309054.6728</v>
      </c>
      <c r="S974" s="682">
        <v>540845.67720000003</v>
      </c>
      <c r="T974" s="682">
        <v>334847.4522</v>
      </c>
      <c r="U974" s="682">
        <v>585983.04130000004</v>
      </c>
    </row>
    <row r="975" spans="1:21">
      <c r="A975" t="s">
        <v>1179</v>
      </c>
      <c r="B975">
        <v>6</v>
      </c>
      <c r="C975" t="s">
        <v>408</v>
      </c>
      <c r="D975" t="s">
        <v>409</v>
      </c>
      <c r="E975" t="s">
        <v>412</v>
      </c>
      <c r="F975" t="s">
        <v>1175</v>
      </c>
      <c r="G975" t="s">
        <v>103</v>
      </c>
      <c r="H975" s="682">
        <v>107550.2654</v>
      </c>
      <c r="I975" s="682">
        <v>188212.9644</v>
      </c>
      <c r="J975" s="682">
        <v>143247.58319999999</v>
      </c>
      <c r="K975" s="682">
        <v>250683.27069999999</v>
      </c>
      <c r="L975" s="682">
        <v>176432.50219999999</v>
      </c>
      <c r="M975" s="682">
        <v>308756.87880000001</v>
      </c>
      <c r="N975" s="682">
        <v>221878.18119999999</v>
      </c>
      <c r="O975" s="682">
        <v>388286.81719999999</v>
      </c>
      <c r="P975" s="682">
        <v>268326.23440000002</v>
      </c>
      <c r="Q975" s="682">
        <v>469570.91019999998</v>
      </c>
      <c r="R975" s="682">
        <v>296283.0246</v>
      </c>
      <c r="S975" s="682">
        <v>518495.29310000001</v>
      </c>
      <c r="T975" s="682">
        <v>322462.53370000003</v>
      </c>
      <c r="U975" s="682">
        <v>564309.43400000001</v>
      </c>
    </row>
    <row r="976" spans="1:21">
      <c r="A976" t="s">
        <v>1179</v>
      </c>
      <c r="B976">
        <v>6</v>
      </c>
      <c r="C976" t="s">
        <v>408</v>
      </c>
      <c r="D976" t="s">
        <v>409</v>
      </c>
      <c r="E976" t="s">
        <v>412</v>
      </c>
      <c r="F976" t="s">
        <v>1176</v>
      </c>
      <c r="G976" t="s">
        <v>104</v>
      </c>
      <c r="H976" s="682">
        <v>98950.393200000006</v>
      </c>
      <c r="I976" s="682">
        <v>173163.18799999999</v>
      </c>
      <c r="J976" s="682">
        <v>136607.05960000001</v>
      </c>
      <c r="K976" s="682">
        <v>239062.3542</v>
      </c>
      <c r="L976" s="682">
        <v>173169.39970000001</v>
      </c>
      <c r="M976" s="682">
        <v>303046.44939999998</v>
      </c>
      <c r="N976" s="682">
        <v>225946.41339999999</v>
      </c>
      <c r="O976" s="682">
        <v>395406.22350000002</v>
      </c>
      <c r="P976" s="682">
        <v>281406.58470000001</v>
      </c>
      <c r="Q976" s="682">
        <v>492461.5233</v>
      </c>
      <c r="R976" s="682">
        <v>316591.79519999999</v>
      </c>
      <c r="S976" s="682">
        <v>554035.64159999997</v>
      </c>
      <c r="T976" s="682">
        <v>351227.43680000002</v>
      </c>
      <c r="U976" s="682">
        <v>614648.01450000005</v>
      </c>
    </row>
    <row r="977" spans="1:21">
      <c r="A977" t="s">
        <v>1179</v>
      </c>
      <c r="B977">
        <v>6</v>
      </c>
      <c r="C977" t="s">
        <v>408</v>
      </c>
      <c r="D977" t="s">
        <v>409</v>
      </c>
      <c r="E977" t="s">
        <v>412</v>
      </c>
      <c r="F977" t="s">
        <v>1177</v>
      </c>
      <c r="G977" t="s">
        <v>101</v>
      </c>
      <c r="H977" s="682">
        <v>111059.1158</v>
      </c>
      <c r="I977" s="682">
        <v>177694.58799999999</v>
      </c>
      <c r="J977" s="682">
        <v>155482.76209999999</v>
      </c>
      <c r="K977" s="682">
        <v>248772.42319999999</v>
      </c>
      <c r="L977" s="682">
        <v>199906.40849999999</v>
      </c>
      <c r="M977" s="682">
        <v>319850.25829999999</v>
      </c>
      <c r="N977" s="682">
        <v>266541.87800000003</v>
      </c>
      <c r="O977" s="682">
        <v>426467.0111</v>
      </c>
      <c r="P977" s="682">
        <v>333177.34749999997</v>
      </c>
      <c r="Q977" s="682">
        <v>533083.76399999997</v>
      </c>
      <c r="R977" s="682">
        <v>377600.9938</v>
      </c>
      <c r="S977" s="682">
        <v>604161.59900000005</v>
      </c>
      <c r="T977" s="682">
        <v>422024.64010000002</v>
      </c>
      <c r="U977" s="682">
        <v>675239.43429999996</v>
      </c>
    </row>
    <row r="978" spans="1:21">
      <c r="A978" t="s">
        <v>1179</v>
      </c>
      <c r="B978">
        <v>6</v>
      </c>
      <c r="C978" t="s">
        <v>408</v>
      </c>
      <c r="D978" t="s">
        <v>409</v>
      </c>
      <c r="E978" t="s">
        <v>413</v>
      </c>
      <c r="F978" t="s">
        <v>1174</v>
      </c>
      <c r="G978" t="s">
        <v>84</v>
      </c>
      <c r="H978" s="682">
        <v>139363.28479999999</v>
      </c>
      <c r="I978" s="682">
        <v>243885.74849999999</v>
      </c>
      <c r="J978" s="682">
        <v>180943.76509999999</v>
      </c>
      <c r="K978" s="682">
        <v>316651.58899999998</v>
      </c>
      <c r="L978" s="682">
        <v>216267.86379999999</v>
      </c>
      <c r="M978" s="682">
        <v>378468.76179999998</v>
      </c>
      <c r="N978" s="682">
        <v>257945.74460000001</v>
      </c>
      <c r="O978" s="682">
        <v>451405.05300000001</v>
      </c>
      <c r="P978" s="682">
        <v>304382.61300000001</v>
      </c>
      <c r="Q978" s="682">
        <v>532669.57270000002</v>
      </c>
      <c r="R978" s="682">
        <v>333932.3297</v>
      </c>
      <c r="S978" s="682">
        <v>584381.57700000005</v>
      </c>
      <c r="T978" s="682">
        <v>361758.00180000003</v>
      </c>
      <c r="U978" s="682">
        <v>633076.50320000004</v>
      </c>
    </row>
    <row r="979" spans="1:21">
      <c r="A979" t="s">
        <v>1179</v>
      </c>
      <c r="B979">
        <v>6</v>
      </c>
      <c r="C979" t="s">
        <v>408</v>
      </c>
      <c r="D979" t="s">
        <v>409</v>
      </c>
      <c r="E979" t="s">
        <v>413</v>
      </c>
      <c r="F979" t="s">
        <v>1175</v>
      </c>
      <c r="G979" t="s">
        <v>103</v>
      </c>
      <c r="H979" s="682">
        <v>116710.40429999999</v>
      </c>
      <c r="I979" s="682">
        <v>204243.20759999999</v>
      </c>
      <c r="J979" s="682">
        <v>155308.67319999999</v>
      </c>
      <c r="K979" s="682">
        <v>271790.17820000002</v>
      </c>
      <c r="L979" s="682">
        <v>191129.101</v>
      </c>
      <c r="M979" s="682">
        <v>334475.92690000002</v>
      </c>
      <c r="N979" s="682">
        <v>240069.0178</v>
      </c>
      <c r="O979" s="682">
        <v>420120.78110000002</v>
      </c>
      <c r="P979" s="682">
        <v>290157.05560000002</v>
      </c>
      <c r="Q979" s="682">
        <v>507774.84730000002</v>
      </c>
      <c r="R979" s="682">
        <v>320332.89049999998</v>
      </c>
      <c r="S979" s="682">
        <v>560582.55819999997</v>
      </c>
      <c r="T979" s="682">
        <v>348570.3579</v>
      </c>
      <c r="U979" s="682">
        <v>609998.12639999995</v>
      </c>
    </row>
    <row r="980" spans="1:21">
      <c r="A980" t="s">
        <v>1179</v>
      </c>
      <c r="B980">
        <v>6</v>
      </c>
      <c r="C980" t="s">
        <v>408</v>
      </c>
      <c r="D980" t="s">
        <v>409</v>
      </c>
      <c r="E980" t="s">
        <v>413</v>
      </c>
      <c r="F980" t="s">
        <v>1176</v>
      </c>
      <c r="G980" t="s">
        <v>104</v>
      </c>
      <c r="H980" s="682">
        <v>107610.0197</v>
      </c>
      <c r="I980" s="682">
        <v>188317.5344</v>
      </c>
      <c r="J980" s="682">
        <v>148605.86610000001</v>
      </c>
      <c r="K980" s="682">
        <v>260060.26560000001</v>
      </c>
      <c r="L980" s="682">
        <v>188436.4577</v>
      </c>
      <c r="M980" s="682">
        <v>329763.80089999997</v>
      </c>
      <c r="N980" s="682">
        <v>245981.9093</v>
      </c>
      <c r="O980" s="682">
        <v>430468.34120000002</v>
      </c>
      <c r="P980" s="682">
        <v>306384.42660000001</v>
      </c>
      <c r="Q980" s="682">
        <v>536172.74659999995</v>
      </c>
      <c r="R980" s="682">
        <v>344748.63030000002</v>
      </c>
      <c r="S980" s="682">
        <v>603310.103</v>
      </c>
      <c r="T980" s="682">
        <v>382527.64500000002</v>
      </c>
      <c r="U980" s="682">
        <v>669423.37879999995</v>
      </c>
    </row>
    <row r="981" spans="1:21">
      <c r="A981" t="s">
        <v>1179</v>
      </c>
      <c r="B981">
        <v>6</v>
      </c>
      <c r="C981" t="s">
        <v>408</v>
      </c>
      <c r="D981" t="s">
        <v>409</v>
      </c>
      <c r="E981" t="s">
        <v>413</v>
      </c>
      <c r="F981" t="s">
        <v>1177</v>
      </c>
      <c r="G981" t="s">
        <v>101</v>
      </c>
      <c r="H981" s="682">
        <v>120152.81110000001</v>
      </c>
      <c r="I981" s="682">
        <v>192244.50049999999</v>
      </c>
      <c r="J981" s="682">
        <v>168213.93539999999</v>
      </c>
      <c r="K981" s="682">
        <v>269142.30070000002</v>
      </c>
      <c r="L981" s="682">
        <v>216275.05979999999</v>
      </c>
      <c r="M981" s="682">
        <v>346040.10090000002</v>
      </c>
      <c r="N981" s="682">
        <v>288366.7464</v>
      </c>
      <c r="O981" s="682">
        <v>461386.80119999999</v>
      </c>
      <c r="P981" s="682">
        <v>360458.43310000002</v>
      </c>
      <c r="Q981" s="682">
        <v>576733.50159999996</v>
      </c>
      <c r="R981" s="682">
        <v>408519.5575</v>
      </c>
      <c r="S981" s="682">
        <v>653631.30169999995</v>
      </c>
      <c r="T981" s="682">
        <v>456580.68190000003</v>
      </c>
      <c r="U981" s="682">
        <v>730529.10199999996</v>
      </c>
    </row>
    <row r="982" spans="1:21">
      <c r="A982" t="s">
        <v>1179</v>
      </c>
      <c r="B982">
        <v>6</v>
      </c>
      <c r="C982" t="s">
        <v>408</v>
      </c>
      <c r="D982" t="s">
        <v>409</v>
      </c>
      <c r="E982" t="s">
        <v>224</v>
      </c>
      <c r="F982" t="s">
        <v>1174</v>
      </c>
      <c r="G982" t="s">
        <v>84</v>
      </c>
      <c r="H982" s="682">
        <v>132521.29139999999</v>
      </c>
      <c r="I982" s="682">
        <v>231912.26010000001</v>
      </c>
      <c r="J982" s="682">
        <v>172083.9333</v>
      </c>
      <c r="K982" s="682">
        <v>301146.88319999998</v>
      </c>
      <c r="L982" s="682">
        <v>205698.92660000001</v>
      </c>
      <c r="M982" s="682">
        <v>359973.12150000001</v>
      </c>
      <c r="N982" s="682">
        <v>245368.55009999999</v>
      </c>
      <c r="O982" s="682">
        <v>429394.96269999997</v>
      </c>
      <c r="P982" s="682">
        <v>289561.3676</v>
      </c>
      <c r="Q982" s="682">
        <v>506732.39319999999</v>
      </c>
      <c r="R982" s="682">
        <v>317680.78529999999</v>
      </c>
      <c r="S982" s="682">
        <v>555941.37419999996</v>
      </c>
      <c r="T982" s="682">
        <v>344167.52500000002</v>
      </c>
      <c r="U982" s="682">
        <v>602293.16879999998</v>
      </c>
    </row>
    <row r="983" spans="1:21">
      <c r="A983" t="s">
        <v>1179</v>
      </c>
      <c r="B983">
        <v>6</v>
      </c>
      <c r="C983" t="s">
        <v>408</v>
      </c>
      <c r="D983" t="s">
        <v>409</v>
      </c>
      <c r="E983" t="s">
        <v>224</v>
      </c>
      <c r="F983" t="s">
        <v>1175</v>
      </c>
      <c r="G983" t="s">
        <v>103</v>
      </c>
      <c r="H983" s="682">
        <v>110853.2853</v>
      </c>
      <c r="I983" s="682">
        <v>193993.24919999999</v>
      </c>
      <c r="J983" s="682">
        <v>147563.40960000001</v>
      </c>
      <c r="K983" s="682">
        <v>258235.96669999999</v>
      </c>
      <c r="L983" s="682">
        <v>181653.15239999999</v>
      </c>
      <c r="M983" s="682">
        <v>317893.01679999998</v>
      </c>
      <c r="N983" s="682">
        <v>228269.07149999999</v>
      </c>
      <c r="O983" s="682">
        <v>399470.87520000001</v>
      </c>
      <c r="P983" s="682">
        <v>275954.31209999998</v>
      </c>
      <c r="Q983" s="682">
        <v>482920.04619999998</v>
      </c>
      <c r="R983" s="682">
        <v>304672.62540000002</v>
      </c>
      <c r="S983" s="682">
        <v>533177.09450000001</v>
      </c>
      <c r="T983" s="682">
        <v>331553.25640000001</v>
      </c>
      <c r="U983" s="682">
        <v>580218.19889999996</v>
      </c>
    </row>
    <row r="984" spans="1:21">
      <c r="A984" t="s">
        <v>1179</v>
      </c>
      <c r="B984">
        <v>6</v>
      </c>
      <c r="C984" t="s">
        <v>408</v>
      </c>
      <c r="D984" t="s">
        <v>409</v>
      </c>
      <c r="E984" t="s">
        <v>224</v>
      </c>
      <c r="F984" t="s">
        <v>1176</v>
      </c>
      <c r="G984" t="s">
        <v>104</v>
      </c>
      <c r="H984" s="682">
        <v>102128.2301</v>
      </c>
      <c r="I984" s="682">
        <v>178724.40270000001</v>
      </c>
      <c r="J984" s="682">
        <v>141020.41099999999</v>
      </c>
      <c r="K984" s="682">
        <v>246785.71950000001</v>
      </c>
      <c r="L984" s="682">
        <v>178798.00049999999</v>
      </c>
      <c r="M984" s="682">
        <v>312896.50089999998</v>
      </c>
      <c r="N984" s="682">
        <v>233359.61979999999</v>
      </c>
      <c r="O984" s="682">
        <v>408379.33470000001</v>
      </c>
      <c r="P984" s="682">
        <v>290654.08480000001</v>
      </c>
      <c r="Q984" s="682">
        <v>508644.64840000001</v>
      </c>
      <c r="R984" s="682">
        <v>327029.04220000003</v>
      </c>
      <c r="S984" s="682">
        <v>572300.82380000001</v>
      </c>
      <c r="T984" s="682">
        <v>362844.2536</v>
      </c>
      <c r="U984" s="682">
        <v>634977.44380000001</v>
      </c>
    </row>
    <row r="985" spans="1:21">
      <c r="A985" t="s">
        <v>1179</v>
      </c>
      <c r="B985">
        <v>6</v>
      </c>
      <c r="C985" t="s">
        <v>408</v>
      </c>
      <c r="D985" t="s">
        <v>409</v>
      </c>
      <c r="E985" t="s">
        <v>224</v>
      </c>
      <c r="F985" t="s">
        <v>1177</v>
      </c>
      <c r="G985" t="s">
        <v>101</v>
      </c>
      <c r="H985" s="682">
        <v>114251.09179999999</v>
      </c>
      <c r="I985" s="682">
        <v>182801.74969999999</v>
      </c>
      <c r="J985" s="682">
        <v>159951.52859999999</v>
      </c>
      <c r="K985" s="682">
        <v>255922.44949999999</v>
      </c>
      <c r="L985" s="682">
        <v>205651.96530000001</v>
      </c>
      <c r="M985" s="682">
        <v>329043.1495</v>
      </c>
      <c r="N985" s="682">
        <v>274202.62040000001</v>
      </c>
      <c r="O985" s="682">
        <v>438724.19929999998</v>
      </c>
      <c r="P985" s="682">
        <v>342753.27559999999</v>
      </c>
      <c r="Q985" s="682">
        <v>548405.24899999995</v>
      </c>
      <c r="R985" s="682">
        <v>388453.71230000001</v>
      </c>
      <c r="S985" s="682">
        <v>621525.94889999996</v>
      </c>
      <c r="T985" s="682">
        <v>434154.14909999998</v>
      </c>
      <c r="U985" s="682">
        <v>694646.64879999997</v>
      </c>
    </row>
    <row r="986" spans="1:21">
      <c r="A986" t="s">
        <v>1179</v>
      </c>
      <c r="B986">
        <v>6</v>
      </c>
      <c r="C986" t="s">
        <v>408</v>
      </c>
      <c r="D986" t="s">
        <v>409</v>
      </c>
      <c r="E986" t="s">
        <v>414</v>
      </c>
      <c r="F986" t="s">
        <v>1174</v>
      </c>
      <c r="G986" t="s">
        <v>84</v>
      </c>
      <c r="H986" s="682">
        <v>139411.4964</v>
      </c>
      <c r="I986" s="682">
        <v>243970.11859999999</v>
      </c>
      <c r="J986" s="682">
        <v>181041.35860000001</v>
      </c>
      <c r="K986" s="682">
        <v>316822.3775</v>
      </c>
      <c r="L986" s="682">
        <v>216415.02110000001</v>
      </c>
      <c r="M986" s="682">
        <v>378726.2868</v>
      </c>
      <c r="N986" s="682">
        <v>258163.6704</v>
      </c>
      <c r="O986" s="682">
        <v>451786.42320000002</v>
      </c>
      <c r="P986" s="682">
        <v>304669.75319999998</v>
      </c>
      <c r="Q986" s="682">
        <v>533172.06810000003</v>
      </c>
      <c r="R986" s="682">
        <v>334260.07130000001</v>
      </c>
      <c r="S986" s="682">
        <v>584955.12470000004</v>
      </c>
      <c r="T986" s="682">
        <v>362135.7463</v>
      </c>
      <c r="U986" s="682">
        <v>633737.55610000005</v>
      </c>
    </row>
    <row r="987" spans="1:21">
      <c r="A987" t="s">
        <v>1179</v>
      </c>
      <c r="B987">
        <v>6</v>
      </c>
      <c r="C987" t="s">
        <v>408</v>
      </c>
      <c r="D987" t="s">
        <v>409</v>
      </c>
      <c r="E987" t="s">
        <v>414</v>
      </c>
      <c r="F987" t="s">
        <v>1175</v>
      </c>
      <c r="G987" t="s">
        <v>103</v>
      </c>
      <c r="H987" s="682">
        <v>116561.586</v>
      </c>
      <c r="I987" s="682">
        <v>203982.77549999999</v>
      </c>
      <c r="J987" s="682">
        <v>155183.35310000001</v>
      </c>
      <c r="K987" s="682">
        <v>271570.86790000001</v>
      </c>
      <c r="L987" s="682">
        <v>191057.66039999999</v>
      </c>
      <c r="M987" s="682">
        <v>334350.90580000001</v>
      </c>
      <c r="N987" s="682">
        <v>240131.49400000001</v>
      </c>
      <c r="O987" s="682">
        <v>420230.11440000002</v>
      </c>
      <c r="P987" s="682">
        <v>290320.49550000002</v>
      </c>
      <c r="Q987" s="682">
        <v>508060.86709999997</v>
      </c>
      <c r="R987" s="682">
        <v>320542.3762</v>
      </c>
      <c r="S987" s="682">
        <v>560949.15819999995</v>
      </c>
      <c r="T987" s="682">
        <v>348833.42749999999</v>
      </c>
      <c r="U987" s="682">
        <v>610458.49809999997</v>
      </c>
    </row>
    <row r="988" spans="1:21">
      <c r="A988" t="s">
        <v>1179</v>
      </c>
      <c r="B988">
        <v>6</v>
      </c>
      <c r="C988" t="s">
        <v>408</v>
      </c>
      <c r="D988" t="s">
        <v>409</v>
      </c>
      <c r="E988" t="s">
        <v>414</v>
      </c>
      <c r="F988" t="s">
        <v>1176</v>
      </c>
      <c r="G988" t="s">
        <v>104</v>
      </c>
      <c r="H988" s="682">
        <v>107351.8305</v>
      </c>
      <c r="I988" s="682">
        <v>187865.7035</v>
      </c>
      <c r="J988" s="682">
        <v>148226.5912</v>
      </c>
      <c r="K988" s="682">
        <v>259396.53460000001</v>
      </c>
      <c r="L988" s="682">
        <v>187925.9644</v>
      </c>
      <c r="M988" s="682">
        <v>328870.43780000001</v>
      </c>
      <c r="N988" s="682">
        <v>245255.45439999999</v>
      </c>
      <c r="O988" s="682">
        <v>429197.04509999999</v>
      </c>
      <c r="P988" s="682">
        <v>305466.85399999999</v>
      </c>
      <c r="Q988" s="682">
        <v>534566.99439999997</v>
      </c>
      <c r="R988" s="682">
        <v>343687.08799999999</v>
      </c>
      <c r="S988" s="682">
        <v>601452.40410000004</v>
      </c>
      <c r="T988" s="682">
        <v>381317.04460000002</v>
      </c>
      <c r="U988" s="682">
        <v>667304.82799999998</v>
      </c>
    </row>
    <row r="989" spans="1:21">
      <c r="A989" t="s">
        <v>1179</v>
      </c>
      <c r="B989">
        <v>6</v>
      </c>
      <c r="C989" t="s">
        <v>408</v>
      </c>
      <c r="D989" t="s">
        <v>409</v>
      </c>
      <c r="E989" t="s">
        <v>414</v>
      </c>
      <c r="F989" t="s">
        <v>1177</v>
      </c>
      <c r="G989" t="s">
        <v>101</v>
      </c>
      <c r="H989" s="682">
        <v>120190.1287</v>
      </c>
      <c r="I989" s="682">
        <v>192304.20879999999</v>
      </c>
      <c r="J989" s="682">
        <v>168266.1802</v>
      </c>
      <c r="K989" s="682">
        <v>269225.89230000001</v>
      </c>
      <c r="L989" s="682">
        <v>216342.2317</v>
      </c>
      <c r="M989" s="682">
        <v>346147.5759</v>
      </c>
      <c r="N989" s="682">
        <v>288456.3089</v>
      </c>
      <c r="O989" s="682">
        <v>461530.10129999998</v>
      </c>
      <c r="P989" s="682">
        <v>360570.38620000001</v>
      </c>
      <c r="Q989" s="682">
        <v>576912.62650000001</v>
      </c>
      <c r="R989" s="682">
        <v>408646.43770000001</v>
      </c>
      <c r="S989" s="682">
        <v>653834.31000000006</v>
      </c>
      <c r="T989" s="682">
        <v>456722.48920000001</v>
      </c>
      <c r="U989" s="682">
        <v>730755.99360000005</v>
      </c>
    </row>
    <row r="990" spans="1:21">
      <c r="A990" t="s">
        <v>1179</v>
      </c>
      <c r="B990">
        <v>6</v>
      </c>
      <c r="C990" t="s">
        <v>408</v>
      </c>
      <c r="D990" t="s">
        <v>409</v>
      </c>
      <c r="E990" t="s">
        <v>415</v>
      </c>
      <c r="F990" t="s">
        <v>1174</v>
      </c>
      <c r="G990" t="s">
        <v>84</v>
      </c>
      <c r="H990" s="682">
        <v>130672.82670000001</v>
      </c>
      <c r="I990" s="682">
        <v>228677.4466</v>
      </c>
      <c r="J990" s="682">
        <v>169703.10639999999</v>
      </c>
      <c r="K990" s="682">
        <v>296980.4363</v>
      </c>
      <c r="L990" s="682">
        <v>202870.00380000001</v>
      </c>
      <c r="M990" s="682">
        <v>355022.50650000002</v>
      </c>
      <c r="N990" s="682">
        <v>242017.65530000001</v>
      </c>
      <c r="O990" s="682">
        <v>423530.89679999999</v>
      </c>
      <c r="P990" s="682">
        <v>285623.62829999998</v>
      </c>
      <c r="Q990" s="682">
        <v>499841.34950000001</v>
      </c>
      <c r="R990" s="682">
        <v>313367.72899999999</v>
      </c>
      <c r="S990" s="682">
        <v>548393.52579999994</v>
      </c>
      <c r="T990" s="682">
        <v>339507.48859999998</v>
      </c>
      <c r="U990" s="682">
        <v>594138.10510000004</v>
      </c>
    </row>
    <row r="991" spans="1:21">
      <c r="A991" t="s">
        <v>1179</v>
      </c>
      <c r="B991">
        <v>6</v>
      </c>
      <c r="C991" t="s">
        <v>408</v>
      </c>
      <c r="D991" t="s">
        <v>409</v>
      </c>
      <c r="E991" t="s">
        <v>415</v>
      </c>
      <c r="F991" t="s">
        <v>1175</v>
      </c>
      <c r="G991" t="s">
        <v>103</v>
      </c>
      <c r="H991" s="682">
        <v>109201.77529999999</v>
      </c>
      <c r="I991" s="682">
        <v>191103.10690000001</v>
      </c>
      <c r="J991" s="682">
        <v>145405.4964</v>
      </c>
      <c r="K991" s="682">
        <v>254459.61869999999</v>
      </c>
      <c r="L991" s="682">
        <v>179042.8273</v>
      </c>
      <c r="M991" s="682">
        <v>313324.94780000002</v>
      </c>
      <c r="N991" s="682">
        <v>225073.62640000001</v>
      </c>
      <c r="O991" s="682">
        <v>393878.84620000003</v>
      </c>
      <c r="P991" s="682">
        <v>272140.2733</v>
      </c>
      <c r="Q991" s="682">
        <v>476245.47810000001</v>
      </c>
      <c r="R991" s="682">
        <v>300477.82500000001</v>
      </c>
      <c r="S991" s="682">
        <v>525836.19380000001</v>
      </c>
      <c r="T991" s="682">
        <v>327007.89510000002</v>
      </c>
      <c r="U991" s="682">
        <v>572263.81640000001</v>
      </c>
    </row>
    <row r="992" spans="1:21">
      <c r="A992" t="s">
        <v>1179</v>
      </c>
      <c r="B992">
        <v>6</v>
      </c>
      <c r="C992" t="s">
        <v>408</v>
      </c>
      <c r="D992" t="s">
        <v>409</v>
      </c>
      <c r="E992" t="s">
        <v>415</v>
      </c>
      <c r="F992" t="s">
        <v>1176</v>
      </c>
      <c r="G992" t="s">
        <v>104</v>
      </c>
      <c r="H992" s="682">
        <v>100539.3116</v>
      </c>
      <c r="I992" s="682">
        <v>175943.7954</v>
      </c>
      <c r="J992" s="682">
        <v>138813.7353</v>
      </c>
      <c r="K992" s="682">
        <v>242924.0368</v>
      </c>
      <c r="L992" s="682">
        <v>175983.70009999999</v>
      </c>
      <c r="M992" s="682">
        <v>307971.47509999998</v>
      </c>
      <c r="N992" s="682">
        <v>229653.01670000001</v>
      </c>
      <c r="O992" s="682">
        <v>401892.77909999999</v>
      </c>
      <c r="P992" s="682">
        <v>286030.33480000001</v>
      </c>
      <c r="Q992" s="682">
        <v>500553.0858</v>
      </c>
      <c r="R992" s="682">
        <v>321810.41869999998</v>
      </c>
      <c r="S992" s="682">
        <v>563168.23270000005</v>
      </c>
      <c r="T992" s="682">
        <v>357035.84519999998</v>
      </c>
      <c r="U992" s="682">
        <v>624812.7291</v>
      </c>
    </row>
    <row r="993" spans="1:21">
      <c r="A993" t="s">
        <v>1179</v>
      </c>
      <c r="B993">
        <v>6</v>
      </c>
      <c r="C993" t="s">
        <v>408</v>
      </c>
      <c r="D993" t="s">
        <v>409</v>
      </c>
      <c r="E993" t="s">
        <v>415</v>
      </c>
      <c r="F993" t="s">
        <v>1177</v>
      </c>
      <c r="G993" t="s">
        <v>101</v>
      </c>
      <c r="H993" s="682">
        <v>112655.1038</v>
      </c>
      <c r="I993" s="682">
        <v>180248.16880000001</v>
      </c>
      <c r="J993" s="682">
        <v>157717.14540000001</v>
      </c>
      <c r="K993" s="682">
        <v>252347.43640000001</v>
      </c>
      <c r="L993" s="682">
        <v>202779.1869</v>
      </c>
      <c r="M993" s="682">
        <v>324446.70390000002</v>
      </c>
      <c r="N993" s="682">
        <v>270372.24920000002</v>
      </c>
      <c r="O993" s="682">
        <v>432595.60519999999</v>
      </c>
      <c r="P993" s="682">
        <v>337965.31150000001</v>
      </c>
      <c r="Q993" s="682">
        <v>540744.50650000002</v>
      </c>
      <c r="R993" s="682">
        <v>383027.353</v>
      </c>
      <c r="S993" s="682">
        <v>612843.77399999998</v>
      </c>
      <c r="T993" s="682">
        <v>428089.3946</v>
      </c>
      <c r="U993" s="682">
        <v>684943.04150000005</v>
      </c>
    </row>
    <row r="994" spans="1:21">
      <c r="A994" t="s">
        <v>1179</v>
      </c>
      <c r="B994">
        <v>6</v>
      </c>
      <c r="C994" t="s">
        <v>416</v>
      </c>
      <c r="D994" t="s">
        <v>417</v>
      </c>
      <c r="E994" t="s">
        <v>418</v>
      </c>
      <c r="F994" t="s">
        <v>1174</v>
      </c>
      <c r="G994" t="s">
        <v>84</v>
      </c>
      <c r="H994" s="682">
        <v>121237.6453</v>
      </c>
      <c r="I994" s="682">
        <v>212165.87940000001</v>
      </c>
      <c r="J994" s="682">
        <v>157408.584</v>
      </c>
      <c r="K994" s="682">
        <v>275465.02189999999</v>
      </c>
      <c r="L994" s="682">
        <v>188136.74309999999</v>
      </c>
      <c r="M994" s="682">
        <v>329239.30040000001</v>
      </c>
      <c r="N994" s="682">
        <v>224391.45670000001</v>
      </c>
      <c r="O994" s="682">
        <v>392685.04930000001</v>
      </c>
      <c r="P994" s="682">
        <v>264786.34590000001</v>
      </c>
      <c r="Q994" s="682">
        <v>463376.1053</v>
      </c>
      <c r="R994" s="682">
        <v>290491.4535</v>
      </c>
      <c r="S994" s="682">
        <v>508360.04359999998</v>
      </c>
      <c r="T994" s="682">
        <v>314696.29810000001</v>
      </c>
      <c r="U994" s="682">
        <v>550718.52170000004</v>
      </c>
    </row>
    <row r="995" spans="1:21">
      <c r="A995" t="s">
        <v>1179</v>
      </c>
      <c r="B995">
        <v>6</v>
      </c>
      <c r="C995" t="s">
        <v>416</v>
      </c>
      <c r="D995" t="s">
        <v>417</v>
      </c>
      <c r="E995" t="s">
        <v>418</v>
      </c>
      <c r="F995" t="s">
        <v>1175</v>
      </c>
      <c r="G995" t="s">
        <v>103</v>
      </c>
      <c r="H995" s="682">
        <v>101539.4901</v>
      </c>
      <c r="I995" s="682">
        <v>177694.10769999999</v>
      </c>
      <c r="J995" s="682">
        <v>135117.19930000001</v>
      </c>
      <c r="K995" s="682">
        <v>236455.0986</v>
      </c>
      <c r="L995" s="682">
        <v>166276.94889999999</v>
      </c>
      <c r="M995" s="682">
        <v>290984.6605</v>
      </c>
      <c r="N995" s="682">
        <v>208846.47649999999</v>
      </c>
      <c r="O995" s="682">
        <v>365481.33399999997</v>
      </c>
      <c r="P995" s="682">
        <v>252416.29579999999</v>
      </c>
      <c r="Q995" s="682">
        <v>441728.51760000002</v>
      </c>
      <c r="R995" s="682">
        <v>278665.85389999999</v>
      </c>
      <c r="S995" s="682">
        <v>487665.24430000002</v>
      </c>
      <c r="T995" s="682">
        <v>303228.78149999998</v>
      </c>
      <c r="U995" s="682">
        <v>530650.36750000005</v>
      </c>
    </row>
    <row r="996" spans="1:21">
      <c r="A996" t="s">
        <v>1179</v>
      </c>
      <c r="B996">
        <v>6</v>
      </c>
      <c r="C996" t="s">
        <v>416</v>
      </c>
      <c r="D996" t="s">
        <v>417</v>
      </c>
      <c r="E996" t="s">
        <v>418</v>
      </c>
      <c r="F996" t="s">
        <v>1176</v>
      </c>
      <c r="G996" t="s">
        <v>104</v>
      </c>
      <c r="H996" s="682">
        <v>93627.467900000003</v>
      </c>
      <c r="I996" s="682">
        <v>163848.0687</v>
      </c>
      <c r="J996" s="682">
        <v>129297.44500000001</v>
      </c>
      <c r="K996" s="682">
        <v>226270.5287</v>
      </c>
      <c r="L996" s="682">
        <v>163954.15710000001</v>
      </c>
      <c r="M996" s="682">
        <v>286919.77480000001</v>
      </c>
      <c r="N996" s="682">
        <v>214025.8026</v>
      </c>
      <c r="O996" s="682">
        <v>374545.15470000001</v>
      </c>
      <c r="P996" s="682">
        <v>266581.85330000002</v>
      </c>
      <c r="Q996" s="682">
        <v>466518.24339999998</v>
      </c>
      <c r="R996" s="682">
        <v>299963.44540000003</v>
      </c>
      <c r="S996" s="682">
        <v>524936.02949999995</v>
      </c>
      <c r="T996" s="682">
        <v>332836.1776</v>
      </c>
      <c r="U996" s="682">
        <v>582463.31070000003</v>
      </c>
    </row>
    <row r="997" spans="1:21">
      <c r="A997" t="s">
        <v>1179</v>
      </c>
      <c r="B997">
        <v>6</v>
      </c>
      <c r="C997" t="s">
        <v>416</v>
      </c>
      <c r="D997" t="s">
        <v>417</v>
      </c>
      <c r="E997" t="s">
        <v>418</v>
      </c>
      <c r="F997" t="s">
        <v>1177</v>
      </c>
      <c r="G997" t="s">
        <v>101</v>
      </c>
      <c r="H997" s="682">
        <v>104525.8832</v>
      </c>
      <c r="I997" s="682">
        <v>167241.41570000001</v>
      </c>
      <c r="J997" s="682">
        <v>146336.2365</v>
      </c>
      <c r="K997" s="682">
        <v>234137.98190000001</v>
      </c>
      <c r="L997" s="682">
        <v>188146.58979999999</v>
      </c>
      <c r="M997" s="682">
        <v>301034.54810000001</v>
      </c>
      <c r="N997" s="682">
        <v>250862.11979999999</v>
      </c>
      <c r="O997" s="682">
        <v>401379.39760000003</v>
      </c>
      <c r="P997" s="682">
        <v>313577.64970000001</v>
      </c>
      <c r="Q997" s="682">
        <v>501724.24699999997</v>
      </c>
      <c r="R997" s="682">
        <v>355388.00290000002</v>
      </c>
      <c r="S997" s="682">
        <v>568620.81319999998</v>
      </c>
      <c r="T997" s="682">
        <v>397198.35629999998</v>
      </c>
      <c r="U997" s="682">
        <v>635517.37950000004</v>
      </c>
    </row>
    <row r="998" spans="1:21">
      <c r="A998" t="s">
        <v>1179</v>
      </c>
      <c r="B998">
        <v>6</v>
      </c>
      <c r="C998" t="s">
        <v>416</v>
      </c>
      <c r="D998" t="s">
        <v>417</v>
      </c>
      <c r="E998" t="s">
        <v>419</v>
      </c>
      <c r="F998" t="s">
        <v>1174</v>
      </c>
      <c r="G998" t="s">
        <v>84</v>
      </c>
      <c r="H998" s="682">
        <v>116844.20450000001</v>
      </c>
      <c r="I998" s="682">
        <v>204477.3578</v>
      </c>
      <c r="J998" s="682">
        <v>151690.6606</v>
      </c>
      <c r="K998" s="682">
        <v>265458.65600000002</v>
      </c>
      <c r="L998" s="682">
        <v>181290.65489999999</v>
      </c>
      <c r="M998" s="682">
        <v>317258.64620000002</v>
      </c>
      <c r="N998" s="682">
        <v>216209.48499999999</v>
      </c>
      <c r="O998" s="682">
        <v>378366.59869999997</v>
      </c>
      <c r="P998" s="682">
        <v>255119.71160000001</v>
      </c>
      <c r="Q998" s="682">
        <v>446459.4952</v>
      </c>
      <c r="R998" s="682">
        <v>279881.40960000001</v>
      </c>
      <c r="S998" s="682">
        <v>489792.46679999999</v>
      </c>
      <c r="T998" s="682">
        <v>303193.29470000003</v>
      </c>
      <c r="U998" s="682">
        <v>530588.26560000004</v>
      </c>
    </row>
    <row r="999" spans="1:21">
      <c r="A999" t="s">
        <v>1179</v>
      </c>
      <c r="B999">
        <v>6</v>
      </c>
      <c r="C999" t="s">
        <v>416</v>
      </c>
      <c r="D999" t="s">
        <v>417</v>
      </c>
      <c r="E999" t="s">
        <v>419</v>
      </c>
      <c r="F999" t="s">
        <v>1175</v>
      </c>
      <c r="G999" t="s">
        <v>103</v>
      </c>
      <c r="H999" s="682">
        <v>97933.994900000005</v>
      </c>
      <c r="I999" s="682">
        <v>171384.49110000001</v>
      </c>
      <c r="J999" s="682">
        <v>130290.9317</v>
      </c>
      <c r="K999" s="682">
        <v>228009.1306</v>
      </c>
      <c r="L999" s="682">
        <v>160305.253</v>
      </c>
      <c r="M999" s="682">
        <v>280534.19270000001</v>
      </c>
      <c r="N999" s="682">
        <v>201286.30429999999</v>
      </c>
      <c r="O999" s="682">
        <v>352251.03269999998</v>
      </c>
      <c r="P999" s="682">
        <v>243244.46369999999</v>
      </c>
      <c r="Q999" s="682">
        <v>425677.81150000001</v>
      </c>
      <c r="R999" s="682">
        <v>268528.83419999998</v>
      </c>
      <c r="S999" s="682">
        <v>469925.45980000001</v>
      </c>
      <c r="T999" s="682">
        <v>292184.47899999999</v>
      </c>
      <c r="U999" s="682">
        <v>511322.8382</v>
      </c>
    </row>
    <row r="1000" spans="1:21">
      <c r="A1000" t="s">
        <v>1179</v>
      </c>
      <c r="B1000">
        <v>6</v>
      </c>
      <c r="C1000" t="s">
        <v>416</v>
      </c>
      <c r="D1000" t="s">
        <v>417</v>
      </c>
      <c r="E1000" t="s">
        <v>419</v>
      </c>
      <c r="F1000" t="s">
        <v>1176</v>
      </c>
      <c r="G1000" t="s">
        <v>104</v>
      </c>
      <c r="H1000" s="682">
        <v>90350.304399999994</v>
      </c>
      <c r="I1000" s="682">
        <v>158113.03279999999</v>
      </c>
      <c r="J1000" s="682">
        <v>124780.65670000001</v>
      </c>
      <c r="K1000" s="682">
        <v>218366.14920000001</v>
      </c>
      <c r="L1000" s="682">
        <v>158238.2745</v>
      </c>
      <c r="M1000" s="682">
        <v>276916.9804</v>
      </c>
      <c r="N1000" s="682">
        <v>206587.81570000001</v>
      </c>
      <c r="O1000" s="682">
        <v>361528.67739999999</v>
      </c>
      <c r="P1000" s="682">
        <v>257322.38560000001</v>
      </c>
      <c r="Q1000" s="682">
        <v>450314.17479999998</v>
      </c>
      <c r="R1000" s="682">
        <v>289555.88829999999</v>
      </c>
      <c r="S1000" s="682">
        <v>506722.80440000002</v>
      </c>
      <c r="T1000" s="682">
        <v>321300.88520000002</v>
      </c>
      <c r="U1000" s="682">
        <v>562276.54929999996</v>
      </c>
    </row>
    <row r="1001" spans="1:21">
      <c r="A1001" t="s">
        <v>1179</v>
      </c>
      <c r="B1001">
        <v>6</v>
      </c>
      <c r="C1001" t="s">
        <v>416</v>
      </c>
      <c r="D1001" t="s">
        <v>417</v>
      </c>
      <c r="E1001" t="s">
        <v>419</v>
      </c>
      <c r="F1001" t="s">
        <v>1177</v>
      </c>
      <c r="G1001" t="s">
        <v>101</v>
      </c>
      <c r="H1001" s="682">
        <v>100739.7117</v>
      </c>
      <c r="I1001" s="682">
        <v>161183.54120000001</v>
      </c>
      <c r="J1001" s="682">
        <v>141035.59640000001</v>
      </c>
      <c r="K1001" s="682">
        <v>225656.95759999999</v>
      </c>
      <c r="L1001" s="682">
        <v>181331.4811</v>
      </c>
      <c r="M1001" s="682">
        <v>290130.37400000001</v>
      </c>
      <c r="N1001" s="682">
        <v>241775.30799999999</v>
      </c>
      <c r="O1001" s="682">
        <v>386840.4987</v>
      </c>
      <c r="P1001" s="682">
        <v>302219.13510000001</v>
      </c>
      <c r="Q1001" s="682">
        <v>483550.62339999998</v>
      </c>
      <c r="R1001" s="682">
        <v>342515.01980000001</v>
      </c>
      <c r="S1001" s="682">
        <v>548024.03980000003</v>
      </c>
      <c r="T1001" s="682">
        <v>382810.9044</v>
      </c>
      <c r="U1001" s="682">
        <v>612497.45629999996</v>
      </c>
    </row>
    <row r="1002" spans="1:21">
      <c r="A1002" t="s">
        <v>1179</v>
      </c>
      <c r="B1002">
        <v>6</v>
      </c>
      <c r="C1002" t="s">
        <v>416</v>
      </c>
      <c r="D1002" t="s">
        <v>417</v>
      </c>
      <c r="E1002" t="s">
        <v>420</v>
      </c>
      <c r="F1002" t="s">
        <v>1174</v>
      </c>
      <c r="G1002" t="s">
        <v>84</v>
      </c>
      <c r="H1002" s="682">
        <v>117037.05070000001</v>
      </c>
      <c r="I1002" s="682">
        <v>204814.8389</v>
      </c>
      <c r="J1002" s="682">
        <v>152081.03510000001</v>
      </c>
      <c r="K1002" s="682">
        <v>266141.8113</v>
      </c>
      <c r="L1002" s="682">
        <v>181879.28450000001</v>
      </c>
      <c r="M1002" s="682">
        <v>318288.74790000002</v>
      </c>
      <c r="N1002" s="682">
        <v>217081.18950000001</v>
      </c>
      <c r="O1002" s="682">
        <v>379892.08169999998</v>
      </c>
      <c r="P1002" s="682">
        <v>256268.27420000001</v>
      </c>
      <c r="Q1002" s="682">
        <v>448469.48</v>
      </c>
      <c r="R1002" s="682">
        <v>281192.37790000002</v>
      </c>
      <c r="S1002" s="682">
        <v>492086.66139999998</v>
      </c>
      <c r="T1002" s="682">
        <v>304704.27519999997</v>
      </c>
      <c r="U1002" s="682">
        <v>533232.48140000005</v>
      </c>
    </row>
    <row r="1003" spans="1:21">
      <c r="A1003" t="s">
        <v>1179</v>
      </c>
      <c r="B1003">
        <v>6</v>
      </c>
      <c r="C1003" t="s">
        <v>416</v>
      </c>
      <c r="D1003" t="s">
        <v>417</v>
      </c>
      <c r="E1003" t="s">
        <v>420</v>
      </c>
      <c r="F1003" t="s">
        <v>1175</v>
      </c>
      <c r="G1003" t="s">
        <v>103</v>
      </c>
      <c r="H1003" s="682">
        <v>97338.720600000001</v>
      </c>
      <c r="I1003" s="682">
        <v>170342.7611</v>
      </c>
      <c r="J1003" s="682">
        <v>129789.65029999999</v>
      </c>
      <c r="K1003" s="682">
        <v>227131.88800000001</v>
      </c>
      <c r="L1003" s="682">
        <v>160019.4903</v>
      </c>
      <c r="M1003" s="682">
        <v>280034.10800000001</v>
      </c>
      <c r="N1003" s="682">
        <v>201536.20929999999</v>
      </c>
      <c r="O1003" s="682">
        <v>352688.3664</v>
      </c>
      <c r="P1003" s="682">
        <v>243898.22409999999</v>
      </c>
      <c r="Q1003" s="682">
        <v>426821.8922</v>
      </c>
      <c r="R1003" s="682">
        <v>269366.77830000001</v>
      </c>
      <c r="S1003" s="682">
        <v>471391.86210000003</v>
      </c>
      <c r="T1003" s="682">
        <v>293236.7586</v>
      </c>
      <c r="U1003" s="682">
        <v>513164.3273</v>
      </c>
    </row>
    <row r="1004" spans="1:21">
      <c r="A1004" t="s">
        <v>1179</v>
      </c>
      <c r="B1004">
        <v>6</v>
      </c>
      <c r="C1004" t="s">
        <v>416</v>
      </c>
      <c r="D1004" t="s">
        <v>417</v>
      </c>
      <c r="E1004" t="s">
        <v>420</v>
      </c>
      <c r="F1004" t="s">
        <v>1176</v>
      </c>
      <c r="G1004" t="s">
        <v>104</v>
      </c>
      <c r="H1004" s="682">
        <v>89317.546400000007</v>
      </c>
      <c r="I1004" s="682">
        <v>156305.70629999999</v>
      </c>
      <c r="J1004" s="682">
        <v>123263.55499999999</v>
      </c>
      <c r="K1004" s="682">
        <v>215711.22140000001</v>
      </c>
      <c r="L1004" s="682">
        <v>156196.29870000001</v>
      </c>
      <c r="M1004" s="682">
        <v>273343.52250000002</v>
      </c>
      <c r="N1004" s="682">
        <v>203681.9915</v>
      </c>
      <c r="O1004" s="682">
        <v>356443.48499999999</v>
      </c>
      <c r="P1004" s="682">
        <v>253652.08929999999</v>
      </c>
      <c r="Q1004" s="682">
        <v>443891.15620000003</v>
      </c>
      <c r="R1004" s="682">
        <v>285309.71289999998</v>
      </c>
      <c r="S1004" s="682">
        <v>499291.9975</v>
      </c>
      <c r="T1004" s="682">
        <v>316458.47649999999</v>
      </c>
      <c r="U1004" s="682">
        <v>553802.33369999996</v>
      </c>
    </row>
    <row r="1005" spans="1:21">
      <c r="A1005" t="s">
        <v>1179</v>
      </c>
      <c r="B1005">
        <v>6</v>
      </c>
      <c r="C1005" t="s">
        <v>416</v>
      </c>
      <c r="D1005" t="s">
        <v>417</v>
      </c>
      <c r="E1005" t="s">
        <v>420</v>
      </c>
      <c r="F1005" t="s">
        <v>1177</v>
      </c>
      <c r="G1005" t="s">
        <v>101</v>
      </c>
      <c r="H1005" s="682">
        <v>100888.98269999999</v>
      </c>
      <c r="I1005" s="682">
        <v>161422.37479999999</v>
      </c>
      <c r="J1005" s="682">
        <v>141244.57579999999</v>
      </c>
      <c r="K1005" s="682">
        <v>225991.3247</v>
      </c>
      <c r="L1005" s="682">
        <v>181600.16889999999</v>
      </c>
      <c r="M1005" s="682">
        <v>290560.2746</v>
      </c>
      <c r="N1005" s="682">
        <v>242133.55859999999</v>
      </c>
      <c r="O1005" s="682">
        <v>387413.69959999999</v>
      </c>
      <c r="P1005" s="682">
        <v>302666.94829999999</v>
      </c>
      <c r="Q1005" s="682">
        <v>484267.12449999998</v>
      </c>
      <c r="R1005" s="682">
        <v>343022.54129999998</v>
      </c>
      <c r="S1005" s="682">
        <v>548836.07429999998</v>
      </c>
      <c r="T1005" s="682">
        <v>383378.13449999999</v>
      </c>
      <c r="U1005" s="682">
        <v>613405.02430000005</v>
      </c>
    </row>
    <row r="1006" spans="1:21">
      <c r="A1006" t="s">
        <v>1179</v>
      </c>
      <c r="B1006">
        <v>6</v>
      </c>
      <c r="C1006" t="s">
        <v>416</v>
      </c>
      <c r="D1006" t="s">
        <v>417</v>
      </c>
      <c r="E1006" t="s">
        <v>421</v>
      </c>
      <c r="F1006" t="s">
        <v>1174</v>
      </c>
      <c r="G1006" t="s">
        <v>84</v>
      </c>
      <c r="H1006" s="682">
        <v>123734.40609999999</v>
      </c>
      <c r="I1006" s="682">
        <v>216535.21059999999</v>
      </c>
      <c r="J1006" s="682">
        <v>160648.08189999999</v>
      </c>
      <c r="K1006" s="682">
        <v>281134.1434</v>
      </c>
      <c r="L1006" s="682">
        <v>192006.745</v>
      </c>
      <c r="M1006" s="682">
        <v>336011.80379999999</v>
      </c>
      <c r="N1006" s="682">
        <v>229004.60029999999</v>
      </c>
      <c r="O1006" s="682">
        <v>400758.05060000002</v>
      </c>
      <c r="P1006" s="682">
        <v>270228.09169999999</v>
      </c>
      <c r="Q1006" s="682">
        <v>472899.1605</v>
      </c>
      <c r="R1006" s="682">
        <v>296460.68959999998</v>
      </c>
      <c r="S1006" s="682">
        <v>518806.20689999999</v>
      </c>
      <c r="T1006" s="682">
        <v>321161.5097</v>
      </c>
      <c r="U1006" s="682">
        <v>562032.64199999999</v>
      </c>
    </row>
    <row r="1007" spans="1:21">
      <c r="A1007" t="s">
        <v>1179</v>
      </c>
      <c r="B1007">
        <v>6</v>
      </c>
      <c r="C1007" t="s">
        <v>416</v>
      </c>
      <c r="D1007" t="s">
        <v>417</v>
      </c>
      <c r="E1007" t="s">
        <v>421</v>
      </c>
      <c r="F1007" t="s">
        <v>1175</v>
      </c>
      <c r="G1007" t="s">
        <v>103</v>
      </c>
      <c r="H1007" s="682">
        <v>103642.29120000001</v>
      </c>
      <c r="I1007" s="682">
        <v>181374.00949999999</v>
      </c>
      <c r="J1007" s="682">
        <v>137910.86989999999</v>
      </c>
      <c r="K1007" s="682">
        <v>241344.02239999999</v>
      </c>
      <c r="L1007" s="682">
        <v>169709.75529999999</v>
      </c>
      <c r="M1007" s="682">
        <v>296992.07179999998</v>
      </c>
      <c r="N1007" s="682">
        <v>213148.72089999999</v>
      </c>
      <c r="O1007" s="682">
        <v>373010.26150000002</v>
      </c>
      <c r="P1007" s="682">
        <v>257610.64079999999</v>
      </c>
      <c r="Q1007" s="682">
        <v>450818.6214</v>
      </c>
      <c r="R1007" s="682">
        <v>284398.57829999999</v>
      </c>
      <c r="S1007" s="682">
        <v>497697.51189999998</v>
      </c>
      <c r="T1007" s="682">
        <v>309464.64299999998</v>
      </c>
      <c r="U1007" s="682">
        <v>541563.12529999996</v>
      </c>
    </row>
    <row r="1008" spans="1:21">
      <c r="A1008" t="s">
        <v>1179</v>
      </c>
      <c r="B1008">
        <v>6</v>
      </c>
      <c r="C1008" t="s">
        <v>416</v>
      </c>
      <c r="D1008" t="s">
        <v>417</v>
      </c>
      <c r="E1008" t="s">
        <v>421</v>
      </c>
      <c r="F1008" t="s">
        <v>1176</v>
      </c>
      <c r="G1008" t="s">
        <v>104</v>
      </c>
      <c r="H1008" s="682">
        <v>95573.899699999994</v>
      </c>
      <c r="I1008" s="682">
        <v>167254.32449999999</v>
      </c>
      <c r="J1008" s="682">
        <v>131986.82939999999</v>
      </c>
      <c r="K1008" s="682">
        <v>230976.9515</v>
      </c>
      <c r="L1008" s="682">
        <v>167366.22880000001</v>
      </c>
      <c r="M1008" s="682">
        <v>292890.90039999998</v>
      </c>
      <c r="N1008" s="682">
        <v>218483.63699999999</v>
      </c>
      <c r="O1008" s="682">
        <v>382346.36479999998</v>
      </c>
      <c r="P1008" s="682">
        <v>272135.13829999999</v>
      </c>
      <c r="Q1008" s="682">
        <v>476236.49190000002</v>
      </c>
      <c r="R1008" s="682">
        <v>306213.91529999999</v>
      </c>
      <c r="S1008" s="682">
        <v>535874.35179999995</v>
      </c>
      <c r="T1008" s="682">
        <v>339773.65509999997</v>
      </c>
      <c r="U1008" s="682">
        <v>594603.89650000003</v>
      </c>
    </row>
    <row r="1009" spans="1:21">
      <c r="A1009" t="s">
        <v>1179</v>
      </c>
      <c r="B1009">
        <v>6</v>
      </c>
      <c r="C1009" t="s">
        <v>416</v>
      </c>
      <c r="D1009" t="s">
        <v>417</v>
      </c>
      <c r="E1009" t="s">
        <v>421</v>
      </c>
      <c r="F1009" t="s">
        <v>1177</v>
      </c>
      <c r="G1009" t="s">
        <v>101</v>
      </c>
      <c r="H1009" s="682">
        <v>106678.7458</v>
      </c>
      <c r="I1009" s="682">
        <v>170685.9958</v>
      </c>
      <c r="J1009" s="682">
        <v>149350.24400000001</v>
      </c>
      <c r="K1009" s="682">
        <v>238960.3939</v>
      </c>
      <c r="L1009" s="682">
        <v>192021.74230000001</v>
      </c>
      <c r="M1009" s="682">
        <v>307234.79220000003</v>
      </c>
      <c r="N1009" s="682">
        <v>256028.98970000001</v>
      </c>
      <c r="O1009" s="682">
        <v>409646.38959999999</v>
      </c>
      <c r="P1009" s="682">
        <v>320036.23719999997</v>
      </c>
      <c r="Q1009" s="682">
        <v>512057.98700000002</v>
      </c>
      <c r="R1009" s="682">
        <v>362707.73540000001</v>
      </c>
      <c r="S1009" s="682">
        <v>580332.38529999997</v>
      </c>
      <c r="T1009" s="682">
        <v>405379.23369999998</v>
      </c>
      <c r="U1009" s="682">
        <v>648606.78359999997</v>
      </c>
    </row>
    <row r="1010" spans="1:21">
      <c r="A1010" t="s">
        <v>1179</v>
      </c>
      <c r="B1010">
        <v>6</v>
      </c>
      <c r="C1010" t="s">
        <v>416</v>
      </c>
      <c r="D1010" t="s">
        <v>417</v>
      </c>
      <c r="E1010" t="s">
        <v>320</v>
      </c>
      <c r="F1010" t="s">
        <v>1174</v>
      </c>
      <c r="G1010" t="s">
        <v>84</v>
      </c>
      <c r="H1010" s="682">
        <v>120733.98390000001</v>
      </c>
      <c r="I1010" s="682">
        <v>211284.47200000001</v>
      </c>
      <c r="J1010" s="682">
        <v>156842.6931</v>
      </c>
      <c r="K1010" s="682">
        <v>274474.71299999999</v>
      </c>
      <c r="L1010" s="682">
        <v>187537.1355</v>
      </c>
      <c r="M1010" s="682">
        <v>328189.98719999997</v>
      </c>
      <c r="N1010" s="682">
        <v>223782.98540000001</v>
      </c>
      <c r="O1010" s="682">
        <v>391620.2243</v>
      </c>
      <c r="P1010" s="682">
        <v>264143.76</v>
      </c>
      <c r="Q1010" s="682">
        <v>462251.58</v>
      </c>
      <c r="R1010" s="682">
        <v>289818.49849999999</v>
      </c>
      <c r="S1010" s="682">
        <v>507182.37229999999</v>
      </c>
      <c r="T1010" s="682">
        <v>314024.3566</v>
      </c>
      <c r="U1010" s="682">
        <v>549542.62399999995</v>
      </c>
    </row>
    <row r="1011" spans="1:21">
      <c r="A1011" t="s">
        <v>1179</v>
      </c>
      <c r="B1011">
        <v>6</v>
      </c>
      <c r="C1011" t="s">
        <v>416</v>
      </c>
      <c r="D1011" t="s">
        <v>417</v>
      </c>
      <c r="E1011" t="s">
        <v>320</v>
      </c>
      <c r="F1011" t="s">
        <v>1175</v>
      </c>
      <c r="G1011" t="s">
        <v>103</v>
      </c>
      <c r="H1011" s="682">
        <v>100641.74400000001</v>
      </c>
      <c r="I1011" s="682">
        <v>176123.052</v>
      </c>
      <c r="J1011" s="682">
        <v>134105.4811</v>
      </c>
      <c r="K1011" s="682">
        <v>234684.592</v>
      </c>
      <c r="L1011" s="682">
        <v>165240.1459</v>
      </c>
      <c r="M1011" s="682">
        <v>289170.25520000001</v>
      </c>
      <c r="N1011" s="682">
        <v>207927.1059</v>
      </c>
      <c r="O1011" s="682">
        <v>363872.43530000001</v>
      </c>
      <c r="P1011" s="682">
        <v>251526.30910000001</v>
      </c>
      <c r="Q1011" s="682">
        <v>440171.04090000002</v>
      </c>
      <c r="R1011" s="682">
        <v>277756.38709999999</v>
      </c>
      <c r="S1011" s="682">
        <v>486073.67739999999</v>
      </c>
      <c r="T1011" s="682">
        <v>302327.48989999999</v>
      </c>
      <c r="U1011" s="682">
        <v>529073.10719999997</v>
      </c>
    </row>
    <row r="1012" spans="1:21">
      <c r="A1012" t="s">
        <v>1179</v>
      </c>
      <c r="B1012">
        <v>6</v>
      </c>
      <c r="C1012" t="s">
        <v>416</v>
      </c>
      <c r="D1012" t="s">
        <v>417</v>
      </c>
      <c r="E1012" t="s">
        <v>320</v>
      </c>
      <c r="F1012" t="s">
        <v>1176</v>
      </c>
      <c r="G1012" t="s">
        <v>104</v>
      </c>
      <c r="H1012" s="682">
        <v>92495.387100000007</v>
      </c>
      <c r="I1012" s="682">
        <v>161866.92739999999</v>
      </c>
      <c r="J1012" s="682">
        <v>127676.9117</v>
      </c>
      <c r="K1012" s="682">
        <v>223434.5955</v>
      </c>
      <c r="L1012" s="682">
        <v>161824.90609999999</v>
      </c>
      <c r="M1012" s="682">
        <v>283193.5857</v>
      </c>
      <c r="N1012" s="682">
        <v>211095.20670000001</v>
      </c>
      <c r="O1012" s="682">
        <v>369416.61170000001</v>
      </c>
      <c r="P1012" s="682">
        <v>262899.6004</v>
      </c>
      <c r="Q1012" s="682">
        <v>460074.30060000002</v>
      </c>
      <c r="R1012" s="682">
        <v>295746.97230000002</v>
      </c>
      <c r="S1012" s="682">
        <v>517557.20159999997</v>
      </c>
      <c r="T1012" s="682">
        <v>328075.30709999998</v>
      </c>
      <c r="U1012" s="682">
        <v>574131.78740000003</v>
      </c>
    </row>
    <row r="1013" spans="1:21">
      <c r="A1013" t="s">
        <v>1179</v>
      </c>
      <c r="B1013">
        <v>6</v>
      </c>
      <c r="C1013" t="s">
        <v>416</v>
      </c>
      <c r="D1013" t="s">
        <v>417</v>
      </c>
      <c r="E1013" t="s">
        <v>320</v>
      </c>
      <c r="F1013" t="s">
        <v>1177</v>
      </c>
      <c r="G1013" t="s">
        <v>101</v>
      </c>
      <c r="H1013" s="682">
        <v>104080.96189999999</v>
      </c>
      <c r="I1013" s="682">
        <v>166529.54149999999</v>
      </c>
      <c r="J1013" s="682">
        <v>145713.34659999999</v>
      </c>
      <c r="K1013" s="682">
        <v>233141.35810000001</v>
      </c>
      <c r="L1013" s="682">
        <v>187345.73130000001</v>
      </c>
      <c r="M1013" s="682">
        <v>299753.17469999997</v>
      </c>
      <c r="N1013" s="682">
        <v>249794.30850000001</v>
      </c>
      <c r="O1013" s="682">
        <v>399670.8995</v>
      </c>
      <c r="P1013" s="682">
        <v>312242.88559999998</v>
      </c>
      <c r="Q1013" s="682">
        <v>499588.62439999997</v>
      </c>
      <c r="R1013" s="682">
        <v>353875.27039999998</v>
      </c>
      <c r="S1013" s="682">
        <v>566200.44099999999</v>
      </c>
      <c r="T1013" s="682">
        <v>395507.65509999997</v>
      </c>
      <c r="U1013" s="682">
        <v>632812.25760000001</v>
      </c>
    </row>
    <row r="1014" spans="1:21">
      <c r="A1014" t="s">
        <v>1179</v>
      </c>
      <c r="B1014">
        <v>6</v>
      </c>
      <c r="C1014" t="s">
        <v>416</v>
      </c>
      <c r="D1014" t="s">
        <v>417</v>
      </c>
      <c r="E1014" t="s">
        <v>422</v>
      </c>
      <c r="F1014" t="s">
        <v>1174</v>
      </c>
      <c r="G1014" t="s">
        <v>84</v>
      </c>
      <c r="H1014" s="682">
        <v>116988.83930000001</v>
      </c>
      <c r="I1014" s="682">
        <v>204730.4688</v>
      </c>
      <c r="J1014" s="682">
        <v>151983.44149999999</v>
      </c>
      <c r="K1014" s="682">
        <v>265971.02269999997</v>
      </c>
      <c r="L1014" s="682">
        <v>181732.12729999999</v>
      </c>
      <c r="M1014" s="682">
        <v>318031.22289999999</v>
      </c>
      <c r="N1014" s="682">
        <v>216863.26370000001</v>
      </c>
      <c r="O1014" s="682">
        <v>379510.71149999998</v>
      </c>
      <c r="P1014" s="682">
        <v>255981.13399999999</v>
      </c>
      <c r="Q1014" s="682">
        <v>447966.98450000002</v>
      </c>
      <c r="R1014" s="682">
        <v>280864.63630000001</v>
      </c>
      <c r="S1014" s="682">
        <v>491513.11359999998</v>
      </c>
      <c r="T1014" s="682">
        <v>304326.5306</v>
      </c>
      <c r="U1014" s="682">
        <v>532571.42850000004</v>
      </c>
    </row>
    <row r="1015" spans="1:21">
      <c r="A1015" t="s">
        <v>1179</v>
      </c>
      <c r="B1015">
        <v>6</v>
      </c>
      <c r="C1015" t="s">
        <v>416</v>
      </c>
      <c r="D1015" t="s">
        <v>417</v>
      </c>
      <c r="E1015" t="s">
        <v>422</v>
      </c>
      <c r="F1015" t="s">
        <v>1175</v>
      </c>
      <c r="G1015" t="s">
        <v>103</v>
      </c>
      <c r="H1015" s="682">
        <v>97487.539000000004</v>
      </c>
      <c r="I1015" s="682">
        <v>170603.19320000001</v>
      </c>
      <c r="J1015" s="682">
        <v>129914.97040000001</v>
      </c>
      <c r="K1015" s="682">
        <v>227351.19829999999</v>
      </c>
      <c r="L1015" s="682">
        <v>160090.93090000001</v>
      </c>
      <c r="M1015" s="682">
        <v>280159.12900000002</v>
      </c>
      <c r="N1015" s="682">
        <v>201473.73319999999</v>
      </c>
      <c r="O1015" s="682">
        <v>352579.0331</v>
      </c>
      <c r="P1015" s="682">
        <v>243734.7843</v>
      </c>
      <c r="Q1015" s="682">
        <v>426535.8725</v>
      </c>
      <c r="R1015" s="682">
        <v>269157.29269999999</v>
      </c>
      <c r="S1015" s="682">
        <v>471025.26209999999</v>
      </c>
      <c r="T1015" s="682">
        <v>292973.68900000001</v>
      </c>
      <c r="U1015" s="682">
        <v>512703.9558</v>
      </c>
    </row>
    <row r="1016" spans="1:21">
      <c r="A1016" t="s">
        <v>1179</v>
      </c>
      <c r="B1016">
        <v>6</v>
      </c>
      <c r="C1016" t="s">
        <v>416</v>
      </c>
      <c r="D1016" t="s">
        <v>417</v>
      </c>
      <c r="E1016" t="s">
        <v>422</v>
      </c>
      <c r="F1016" t="s">
        <v>1176</v>
      </c>
      <c r="G1016" t="s">
        <v>104</v>
      </c>
      <c r="H1016" s="682">
        <v>89575.7356</v>
      </c>
      <c r="I1016" s="682">
        <v>156757.5373</v>
      </c>
      <c r="J1016" s="682">
        <v>123642.8299</v>
      </c>
      <c r="K1016" s="682">
        <v>216374.95240000001</v>
      </c>
      <c r="L1016" s="682">
        <v>156706.79190000001</v>
      </c>
      <c r="M1016" s="682">
        <v>274236.88569999998</v>
      </c>
      <c r="N1016" s="682">
        <v>204408.44639999999</v>
      </c>
      <c r="O1016" s="682">
        <v>357714.78120000003</v>
      </c>
      <c r="P1016" s="682">
        <v>254569.66200000001</v>
      </c>
      <c r="Q1016" s="682">
        <v>445496.90850000002</v>
      </c>
      <c r="R1016" s="682">
        <v>286371.25510000001</v>
      </c>
      <c r="S1016" s="682">
        <v>501149.69640000002</v>
      </c>
      <c r="T1016" s="682">
        <v>317669.07679999998</v>
      </c>
      <c r="U1016" s="682">
        <v>555920.88450000004</v>
      </c>
    </row>
    <row r="1017" spans="1:21">
      <c r="A1017" t="s">
        <v>1179</v>
      </c>
      <c r="B1017">
        <v>6</v>
      </c>
      <c r="C1017" t="s">
        <v>416</v>
      </c>
      <c r="D1017" t="s">
        <v>417</v>
      </c>
      <c r="E1017" t="s">
        <v>422</v>
      </c>
      <c r="F1017" t="s">
        <v>1177</v>
      </c>
      <c r="G1017" t="s">
        <v>101</v>
      </c>
      <c r="H1017" s="682">
        <v>100851.66499999999</v>
      </c>
      <c r="I1017" s="682">
        <v>161362.66649999999</v>
      </c>
      <c r="J1017" s="682">
        <v>141192.33110000001</v>
      </c>
      <c r="K1017" s="682">
        <v>225907.73310000001</v>
      </c>
      <c r="L1017" s="682">
        <v>181532.99710000001</v>
      </c>
      <c r="M1017" s="682">
        <v>290452.79969999997</v>
      </c>
      <c r="N1017" s="682">
        <v>242043.99609999999</v>
      </c>
      <c r="O1017" s="682">
        <v>387270.3995</v>
      </c>
      <c r="P1017" s="682">
        <v>302554.9951</v>
      </c>
      <c r="Q1017" s="682">
        <v>484087.99939999997</v>
      </c>
      <c r="R1017" s="682">
        <v>342895.66110000003</v>
      </c>
      <c r="S1017" s="682">
        <v>548633.06599999999</v>
      </c>
      <c r="T1017" s="682">
        <v>383236.3272</v>
      </c>
      <c r="U1017" s="682">
        <v>613178.13260000001</v>
      </c>
    </row>
    <row r="1018" spans="1:21">
      <c r="A1018" t="s">
        <v>1179</v>
      </c>
      <c r="B1018">
        <v>6</v>
      </c>
      <c r="C1018" t="s">
        <v>416</v>
      </c>
      <c r="D1018" t="s">
        <v>417</v>
      </c>
      <c r="E1018" t="s">
        <v>423</v>
      </c>
      <c r="F1018" t="s">
        <v>1174</v>
      </c>
      <c r="G1018" t="s">
        <v>84</v>
      </c>
      <c r="H1018" s="682">
        <v>113843.7787</v>
      </c>
      <c r="I1018" s="682">
        <v>199226.6128</v>
      </c>
      <c r="J1018" s="682">
        <v>147885.2671</v>
      </c>
      <c r="K1018" s="682">
        <v>258799.2176</v>
      </c>
      <c r="L1018" s="682">
        <v>176821.04010000001</v>
      </c>
      <c r="M1018" s="682">
        <v>309436.82030000002</v>
      </c>
      <c r="N1018" s="682">
        <v>210987.86369999999</v>
      </c>
      <c r="O1018" s="682">
        <v>369228.76150000002</v>
      </c>
      <c r="P1018" s="682">
        <v>249035.37270000001</v>
      </c>
      <c r="Q1018" s="682">
        <v>435811.90210000001</v>
      </c>
      <c r="R1018" s="682">
        <v>273239.21059999999</v>
      </c>
      <c r="S1018" s="682">
        <v>478168.61839999998</v>
      </c>
      <c r="T1018" s="682">
        <v>296056.13299999997</v>
      </c>
      <c r="U1018" s="682">
        <v>518098.23269999999</v>
      </c>
    </row>
    <row r="1019" spans="1:21">
      <c r="A1019" t="s">
        <v>1179</v>
      </c>
      <c r="B1019">
        <v>6</v>
      </c>
      <c r="C1019" t="s">
        <v>416</v>
      </c>
      <c r="D1019" t="s">
        <v>417</v>
      </c>
      <c r="E1019" t="s">
        <v>423</v>
      </c>
      <c r="F1019" t="s">
        <v>1175</v>
      </c>
      <c r="G1019" t="s">
        <v>103</v>
      </c>
      <c r="H1019" s="682">
        <v>94933.444199999998</v>
      </c>
      <c r="I1019" s="682">
        <v>166133.52729999999</v>
      </c>
      <c r="J1019" s="682">
        <v>126485.5383</v>
      </c>
      <c r="K1019" s="682">
        <v>221349.69209999999</v>
      </c>
      <c r="L1019" s="682">
        <v>155835.63819999999</v>
      </c>
      <c r="M1019" s="682">
        <v>272712.36680000002</v>
      </c>
      <c r="N1019" s="682">
        <v>196064.68309999999</v>
      </c>
      <c r="O1019" s="682">
        <v>343113.19549999997</v>
      </c>
      <c r="P1019" s="682">
        <v>237160.12479999999</v>
      </c>
      <c r="Q1019" s="682">
        <v>415030.21830000001</v>
      </c>
      <c r="R1019" s="682">
        <v>261886.63510000001</v>
      </c>
      <c r="S1019" s="682">
        <v>458301.6115</v>
      </c>
      <c r="T1019" s="682">
        <v>285047.3173</v>
      </c>
      <c r="U1019" s="682">
        <v>498832.8052</v>
      </c>
    </row>
    <row r="1020" spans="1:21">
      <c r="A1020" t="s">
        <v>1179</v>
      </c>
      <c r="B1020">
        <v>6</v>
      </c>
      <c r="C1020" t="s">
        <v>416</v>
      </c>
      <c r="D1020" t="s">
        <v>417</v>
      </c>
      <c r="E1020" t="s">
        <v>423</v>
      </c>
      <c r="F1020" t="s">
        <v>1176</v>
      </c>
      <c r="G1020" t="s">
        <v>104</v>
      </c>
      <c r="H1020" s="682">
        <v>87271.788100000005</v>
      </c>
      <c r="I1020" s="682">
        <v>152725.6293</v>
      </c>
      <c r="J1020" s="682">
        <v>120470.73390000001</v>
      </c>
      <c r="K1020" s="682">
        <v>210823.78419999999</v>
      </c>
      <c r="L1020" s="682">
        <v>152696.94519999999</v>
      </c>
      <c r="M1020" s="682">
        <v>267219.65399999998</v>
      </c>
      <c r="N1020" s="682">
        <v>199199.37650000001</v>
      </c>
      <c r="O1020" s="682">
        <v>348598.90899999999</v>
      </c>
      <c r="P1020" s="682">
        <v>248086.83670000001</v>
      </c>
      <c r="Q1020" s="682">
        <v>434151.96419999999</v>
      </c>
      <c r="R1020" s="682">
        <v>279088.93280000001</v>
      </c>
      <c r="S1020" s="682">
        <v>488405.6324</v>
      </c>
      <c r="T1020" s="682">
        <v>309602.5233</v>
      </c>
      <c r="U1020" s="682">
        <v>541804.41579999996</v>
      </c>
    </row>
    <row r="1021" spans="1:21">
      <c r="A1021" t="s">
        <v>1179</v>
      </c>
      <c r="B1021">
        <v>6</v>
      </c>
      <c r="C1021" t="s">
        <v>416</v>
      </c>
      <c r="D1021" t="s">
        <v>417</v>
      </c>
      <c r="E1021" t="s">
        <v>423</v>
      </c>
      <c r="F1021" t="s">
        <v>1177</v>
      </c>
      <c r="G1021" t="s">
        <v>101</v>
      </c>
      <c r="H1021" s="682">
        <v>98141.924799999993</v>
      </c>
      <c r="I1021" s="682">
        <v>157027.08199999999</v>
      </c>
      <c r="J1021" s="682">
        <v>137398.69459999999</v>
      </c>
      <c r="K1021" s="682">
        <v>219837.9148</v>
      </c>
      <c r="L1021" s="682">
        <v>176655.46460000001</v>
      </c>
      <c r="M1021" s="682">
        <v>282648.7475</v>
      </c>
      <c r="N1021" s="682">
        <v>235540.6194</v>
      </c>
      <c r="O1021" s="682">
        <v>376864.99670000002</v>
      </c>
      <c r="P1021" s="682">
        <v>294425.77429999999</v>
      </c>
      <c r="Q1021" s="682">
        <v>471081.24589999998</v>
      </c>
      <c r="R1021" s="682">
        <v>333682.5442</v>
      </c>
      <c r="S1021" s="682">
        <v>533892.07869999995</v>
      </c>
      <c r="T1021" s="682">
        <v>372939.31410000002</v>
      </c>
      <c r="U1021" s="682">
        <v>596702.91150000005</v>
      </c>
    </row>
    <row r="1022" spans="1:21">
      <c r="A1022" t="s">
        <v>1179</v>
      </c>
      <c r="B1022">
        <v>6</v>
      </c>
      <c r="C1022" t="s">
        <v>416</v>
      </c>
      <c r="D1022" t="s">
        <v>417</v>
      </c>
      <c r="E1022" t="s">
        <v>424</v>
      </c>
      <c r="F1022" t="s">
        <v>1174</v>
      </c>
      <c r="G1022" t="s">
        <v>84</v>
      </c>
      <c r="H1022" s="682">
        <v>110746.93</v>
      </c>
      <c r="I1022" s="682">
        <v>193807.12760000001</v>
      </c>
      <c r="J1022" s="682">
        <v>143884.6868</v>
      </c>
      <c r="K1022" s="682">
        <v>251798.20199999999</v>
      </c>
      <c r="L1022" s="682">
        <v>172057.11110000001</v>
      </c>
      <c r="M1022" s="682">
        <v>301099.94439999998</v>
      </c>
      <c r="N1022" s="682">
        <v>205330.3909</v>
      </c>
      <c r="O1022" s="682">
        <v>359328.18400000001</v>
      </c>
      <c r="P1022" s="682">
        <v>242376.75320000001</v>
      </c>
      <c r="Q1022" s="682">
        <v>424159.31809999997</v>
      </c>
      <c r="R1022" s="682">
        <v>265941.52830000001</v>
      </c>
      <c r="S1022" s="682">
        <v>465397.67440000002</v>
      </c>
      <c r="T1022" s="682">
        <v>288163.48220000003</v>
      </c>
      <c r="U1022" s="682">
        <v>504286.09389999998</v>
      </c>
    </row>
    <row r="1023" spans="1:21">
      <c r="A1023" t="s">
        <v>1179</v>
      </c>
      <c r="B1023">
        <v>6</v>
      </c>
      <c r="C1023" t="s">
        <v>416</v>
      </c>
      <c r="D1023" t="s">
        <v>417</v>
      </c>
      <c r="E1023" t="s">
        <v>424</v>
      </c>
      <c r="F1023" t="s">
        <v>1175</v>
      </c>
      <c r="G1023" t="s">
        <v>103</v>
      </c>
      <c r="H1023" s="682">
        <v>92230.530199999994</v>
      </c>
      <c r="I1023" s="682">
        <v>161403.42790000001</v>
      </c>
      <c r="J1023" s="682">
        <v>122930.7853</v>
      </c>
      <c r="K1023" s="682">
        <v>215128.87419999999</v>
      </c>
      <c r="L1023" s="682">
        <v>151508.90460000001</v>
      </c>
      <c r="M1023" s="682">
        <v>265140.58299999998</v>
      </c>
      <c r="N1023" s="682">
        <v>190718.1096</v>
      </c>
      <c r="O1023" s="682">
        <v>333756.69179999997</v>
      </c>
      <c r="P1023" s="682">
        <v>230748.90609999999</v>
      </c>
      <c r="Q1023" s="682">
        <v>403810.5857</v>
      </c>
      <c r="R1023" s="682">
        <v>254825.46470000001</v>
      </c>
      <c r="S1023" s="682">
        <v>445944.56319999998</v>
      </c>
      <c r="T1023" s="682">
        <v>277384.01669999998</v>
      </c>
      <c r="U1023" s="682">
        <v>485422.02909999999</v>
      </c>
    </row>
    <row r="1024" spans="1:21">
      <c r="A1024" t="s">
        <v>1179</v>
      </c>
      <c r="B1024">
        <v>6</v>
      </c>
      <c r="C1024" t="s">
        <v>416</v>
      </c>
      <c r="D1024" t="s">
        <v>417</v>
      </c>
      <c r="E1024" t="s">
        <v>424</v>
      </c>
      <c r="F1024" t="s">
        <v>1176</v>
      </c>
      <c r="G1024" t="s">
        <v>104</v>
      </c>
      <c r="H1024" s="682">
        <v>84709.650099999999</v>
      </c>
      <c r="I1024" s="682">
        <v>148241.88769999999</v>
      </c>
      <c r="J1024" s="682">
        <v>116919.3607</v>
      </c>
      <c r="K1024" s="682">
        <v>204608.88130000001</v>
      </c>
      <c r="L1024" s="682">
        <v>148176.60219999999</v>
      </c>
      <c r="M1024" s="682">
        <v>259309.0539</v>
      </c>
      <c r="N1024" s="682">
        <v>193263.84729999999</v>
      </c>
      <c r="O1024" s="682">
        <v>338211.7329</v>
      </c>
      <c r="P1024" s="682">
        <v>240686.4332</v>
      </c>
      <c r="Q1024" s="682">
        <v>421201.25809999998</v>
      </c>
      <c r="R1024" s="682">
        <v>270745.06189999997</v>
      </c>
      <c r="S1024" s="682">
        <v>473803.85830000002</v>
      </c>
      <c r="T1024" s="682">
        <v>300325.36229999998</v>
      </c>
      <c r="U1024" s="682">
        <v>525569.38390000002</v>
      </c>
    </row>
    <row r="1025" spans="1:21">
      <c r="A1025" t="s">
        <v>1179</v>
      </c>
      <c r="B1025">
        <v>6</v>
      </c>
      <c r="C1025" t="s">
        <v>416</v>
      </c>
      <c r="D1025" t="s">
        <v>417</v>
      </c>
      <c r="E1025" t="s">
        <v>424</v>
      </c>
      <c r="F1025" t="s">
        <v>1177</v>
      </c>
      <c r="G1025" t="s">
        <v>101</v>
      </c>
      <c r="H1025" s="682">
        <v>95469.502399999998</v>
      </c>
      <c r="I1025" s="682">
        <v>152751.20619999999</v>
      </c>
      <c r="J1025" s="682">
        <v>133657.3034</v>
      </c>
      <c r="K1025" s="682">
        <v>213851.68859999999</v>
      </c>
      <c r="L1025" s="682">
        <v>171845.10430000001</v>
      </c>
      <c r="M1025" s="682">
        <v>274952.17109999998</v>
      </c>
      <c r="N1025" s="682">
        <v>229126.8058</v>
      </c>
      <c r="O1025" s="682">
        <v>366602.8947</v>
      </c>
      <c r="P1025" s="682">
        <v>286408.5073</v>
      </c>
      <c r="Q1025" s="682">
        <v>458253.61839999998</v>
      </c>
      <c r="R1025" s="682">
        <v>324596.30820000003</v>
      </c>
      <c r="S1025" s="682">
        <v>519354.10080000001</v>
      </c>
      <c r="T1025" s="682">
        <v>362784.1091</v>
      </c>
      <c r="U1025" s="682">
        <v>580454.58330000006</v>
      </c>
    </row>
    <row r="1026" spans="1:21">
      <c r="A1026" t="s">
        <v>1179</v>
      </c>
      <c r="B1026">
        <v>6</v>
      </c>
      <c r="C1026" t="s">
        <v>416</v>
      </c>
      <c r="D1026" t="s">
        <v>417</v>
      </c>
      <c r="E1026" t="s">
        <v>425</v>
      </c>
      <c r="F1026" t="s">
        <v>1174</v>
      </c>
      <c r="G1026" t="s">
        <v>84</v>
      </c>
      <c r="H1026" s="682">
        <v>120037.4765</v>
      </c>
      <c r="I1026" s="682">
        <v>210065.58379999999</v>
      </c>
      <c r="J1026" s="682">
        <v>155886.42850000001</v>
      </c>
      <c r="K1026" s="682">
        <v>272801.24969999999</v>
      </c>
      <c r="L1026" s="682">
        <v>186348.89929999999</v>
      </c>
      <c r="M1026" s="682">
        <v>326110.57380000001</v>
      </c>
      <c r="N1026" s="682">
        <v>222302.8107</v>
      </c>
      <c r="O1026" s="682">
        <v>389029.91879999998</v>
      </c>
      <c r="P1026" s="682">
        <v>262352.61320000002</v>
      </c>
      <c r="Q1026" s="682">
        <v>459117.07309999998</v>
      </c>
      <c r="R1026" s="682">
        <v>287834.57709999999</v>
      </c>
      <c r="S1026" s="682">
        <v>503710.5098</v>
      </c>
      <c r="T1026" s="682">
        <v>311841.43680000002</v>
      </c>
      <c r="U1026" s="682">
        <v>545722.51439999999</v>
      </c>
    </row>
    <row r="1027" spans="1:21">
      <c r="A1027" t="s">
        <v>1179</v>
      </c>
      <c r="B1027">
        <v>6</v>
      </c>
      <c r="C1027" t="s">
        <v>416</v>
      </c>
      <c r="D1027" t="s">
        <v>417</v>
      </c>
      <c r="E1027" t="s">
        <v>425</v>
      </c>
      <c r="F1027" t="s">
        <v>1175</v>
      </c>
      <c r="G1027" t="s">
        <v>103</v>
      </c>
      <c r="H1027" s="682">
        <v>100339.27129999999</v>
      </c>
      <c r="I1027" s="682">
        <v>175593.72469999999</v>
      </c>
      <c r="J1027" s="682">
        <v>133595.04370000001</v>
      </c>
      <c r="K1027" s="682">
        <v>233791.32639999999</v>
      </c>
      <c r="L1027" s="682">
        <v>164489.10509999999</v>
      </c>
      <c r="M1027" s="682">
        <v>287855.9339</v>
      </c>
      <c r="N1027" s="682">
        <v>206757.83059999999</v>
      </c>
      <c r="O1027" s="682">
        <v>361826.2035</v>
      </c>
      <c r="P1027" s="682">
        <v>249982.5631</v>
      </c>
      <c r="Q1027" s="682">
        <v>437469.48540000001</v>
      </c>
      <c r="R1027" s="682">
        <v>276008.97749999998</v>
      </c>
      <c r="S1027" s="682">
        <v>483015.71049999999</v>
      </c>
      <c r="T1027" s="682">
        <v>300373.92019999999</v>
      </c>
      <c r="U1027" s="682">
        <v>525654.36029999994</v>
      </c>
    </row>
    <row r="1028" spans="1:21">
      <c r="A1028" t="s">
        <v>1179</v>
      </c>
      <c r="B1028">
        <v>6</v>
      </c>
      <c r="C1028" t="s">
        <v>416</v>
      </c>
      <c r="D1028" t="s">
        <v>417</v>
      </c>
      <c r="E1028" t="s">
        <v>425</v>
      </c>
      <c r="F1028" t="s">
        <v>1176</v>
      </c>
      <c r="G1028" t="s">
        <v>104</v>
      </c>
      <c r="H1028" s="682">
        <v>92396.062699999995</v>
      </c>
      <c r="I1028" s="682">
        <v>161693.10990000001</v>
      </c>
      <c r="J1028" s="682">
        <v>127573.47779999999</v>
      </c>
      <c r="K1028" s="682">
        <v>223253.5863</v>
      </c>
      <c r="L1028" s="682">
        <v>161737.62789999999</v>
      </c>
      <c r="M1028" s="682">
        <v>283040.84889999998</v>
      </c>
      <c r="N1028" s="682">
        <v>211070.43049999999</v>
      </c>
      <c r="O1028" s="682">
        <v>369373.25349999999</v>
      </c>
      <c r="P1028" s="682">
        <v>262887.63819999999</v>
      </c>
      <c r="Q1028" s="682">
        <v>460053.36680000002</v>
      </c>
      <c r="R1028" s="682">
        <v>295776.66820000001</v>
      </c>
      <c r="S1028" s="682">
        <v>517609.16950000002</v>
      </c>
      <c r="T1028" s="682">
        <v>328156.8383</v>
      </c>
      <c r="U1028" s="682">
        <v>574274.46710000001</v>
      </c>
    </row>
    <row r="1029" spans="1:21">
      <c r="A1029" t="s">
        <v>1179</v>
      </c>
      <c r="B1029">
        <v>6</v>
      </c>
      <c r="C1029" t="s">
        <v>416</v>
      </c>
      <c r="D1029" t="s">
        <v>417</v>
      </c>
      <c r="E1029" t="s">
        <v>425</v>
      </c>
      <c r="F1029" t="s">
        <v>1177</v>
      </c>
      <c r="G1029" t="s">
        <v>101</v>
      </c>
      <c r="H1029" s="682">
        <v>103486.7697</v>
      </c>
      <c r="I1029" s="682">
        <v>165578.834</v>
      </c>
      <c r="J1029" s="682">
        <v>144881.47760000001</v>
      </c>
      <c r="K1029" s="682">
        <v>231810.3676</v>
      </c>
      <c r="L1029" s="682">
        <v>186276.18539999999</v>
      </c>
      <c r="M1029" s="682">
        <v>298041.90110000002</v>
      </c>
      <c r="N1029" s="682">
        <v>248368.24720000001</v>
      </c>
      <c r="O1029" s="682">
        <v>397389.20150000002</v>
      </c>
      <c r="P1029" s="682">
        <v>310460.30900000001</v>
      </c>
      <c r="Q1029" s="682">
        <v>496736.50199999998</v>
      </c>
      <c r="R1029" s="682">
        <v>351855.01689999999</v>
      </c>
      <c r="S1029" s="682">
        <v>562968.03540000005</v>
      </c>
      <c r="T1029" s="682">
        <v>393249.72480000003</v>
      </c>
      <c r="U1029" s="682">
        <v>629199.56909999996</v>
      </c>
    </row>
    <row r="1030" spans="1:21">
      <c r="A1030" t="s">
        <v>1179</v>
      </c>
      <c r="B1030">
        <v>6</v>
      </c>
      <c r="C1030" t="s">
        <v>416</v>
      </c>
      <c r="D1030" t="s">
        <v>417</v>
      </c>
      <c r="E1030" t="s">
        <v>426</v>
      </c>
      <c r="F1030" t="s">
        <v>1174</v>
      </c>
      <c r="G1030" t="s">
        <v>84</v>
      </c>
      <c r="H1030" s="682">
        <v>113843.7787</v>
      </c>
      <c r="I1030" s="682">
        <v>199226.6128</v>
      </c>
      <c r="J1030" s="682">
        <v>147885.2671</v>
      </c>
      <c r="K1030" s="682">
        <v>258799.2176</v>
      </c>
      <c r="L1030" s="682">
        <v>176821.04010000001</v>
      </c>
      <c r="M1030" s="682">
        <v>309436.82030000002</v>
      </c>
      <c r="N1030" s="682">
        <v>210987.86369999999</v>
      </c>
      <c r="O1030" s="682">
        <v>369228.76150000002</v>
      </c>
      <c r="P1030" s="682">
        <v>249035.37270000001</v>
      </c>
      <c r="Q1030" s="682">
        <v>435811.90210000001</v>
      </c>
      <c r="R1030" s="682">
        <v>273239.21059999999</v>
      </c>
      <c r="S1030" s="682">
        <v>478168.61839999998</v>
      </c>
      <c r="T1030" s="682">
        <v>296056.13299999997</v>
      </c>
      <c r="U1030" s="682">
        <v>518098.23269999999</v>
      </c>
    </row>
    <row r="1031" spans="1:21">
      <c r="A1031" t="s">
        <v>1179</v>
      </c>
      <c r="B1031">
        <v>6</v>
      </c>
      <c r="C1031" t="s">
        <v>416</v>
      </c>
      <c r="D1031" t="s">
        <v>417</v>
      </c>
      <c r="E1031" t="s">
        <v>426</v>
      </c>
      <c r="F1031" t="s">
        <v>1175</v>
      </c>
      <c r="G1031" t="s">
        <v>103</v>
      </c>
      <c r="H1031" s="682">
        <v>94933.444199999998</v>
      </c>
      <c r="I1031" s="682">
        <v>166133.52729999999</v>
      </c>
      <c r="J1031" s="682">
        <v>126485.5383</v>
      </c>
      <c r="K1031" s="682">
        <v>221349.69209999999</v>
      </c>
      <c r="L1031" s="682">
        <v>155835.63819999999</v>
      </c>
      <c r="M1031" s="682">
        <v>272712.36680000002</v>
      </c>
      <c r="N1031" s="682">
        <v>196064.68309999999</v>
      </c>
      <c r="O1031" s="682">
        <v>343113.19549999997</v>
      </c>
      <c r="P1031" s="682">
        <v>237160.12479999999</v>
      </c>
      <c r="Q1031" s="682">
        <v>415030.21830000001</v>
      </c>
      <c r="R1031" s="682">
        <v>261886.63510000001</v>
      </c>
      <c r="S1031" s="682">
        <v>458301.6115</v>
      </c>
      <c r="T1031" s="682">
        <v>285047.3173</v>
      </c>
      <c r="U1031" s="682">
        <v>498832.8052</v>
      </c>
    </row>
    <row r="1032" spans="1:21">
      <c r="A1032" t="s">
        <v>1179</v>
      </c>
      <c r="B1032">
        <v>6</v>
      </c>
      <c r="C1032" t="s">
        <v>416</v>
      </c>
      <c r="D1032" t="s">
        <v>417</v>
      </c>
      <c r="E1032" t="s">
        <v>426</v>
      </c>
      <c r="F1032" t="s">
        <v>1176</v>
      </c>
      <c r="G1032" t="s">
        <v>104</v>
      </c>
      <c r="H1032" s="682">
        <v>87271.788100000005</v>
      </c>
      <c r="I1032" s="682">
        <v>152725.6293</v>
      </c>
      <c r="J1032" s="682">
        <v>120470.73390000001</v>
      </c>
      <c r="K1032" s="682">
        <v>210823.78419999999</v>
      </c>
      <c r="L1032" s="682">
        <v>152696.94519999999</v>
      </c>
      <c r="M1032" s="682">
        <v>267219.65399999998</v>
      </c>
      <c r="N1032" s="682">
        <v>199199.37650000001</v>
      </c>
      <c r="O1032" s="682">
        <v>348598.90899999999</v>
      </c>
      <c r="P1032" s="682">
        <v>248086.83670000001</v>
      </c>
      <c r="Q1032" s="682">
        <v>434151.96419999999</v>
      </c>
      <c r="R1032" s="682">
        <v>279088.93280000001</v>
      </c>
      <c r="S1032" s="682">
        <v>488405.6324</v>
      </c>
      <c r="T1032" s="682">
        <v>309602.5233</v>
      </c>
      <c r="U1032" s="682">
        <v>541804.41579999996</v>
      </c>
    </row>
    <row r="1033" spans="1:21">
      <c r="A1033" t="s">
        <v>1179</v>
      </c>
      <c r="B1033">
        <v>6</v>
      </c>
      <c r="C1033" t="s">
        <v>416</v>
      </c>
      <c r="D1033" t="s">
        <v>417</v>
      </c>
      <c r="E1033" t="s">
        <v>426</v>
      </c>
      <c r="F1033" t="s">
        <v>1177</v>
      </c>
      <c r="G1033" t="s">
        <v>101</v>
      </c>
      <c r="H1033" s="682">
        <v>98141.924799999993</v>
      </c>
      <c r="I1033" s="682">
        <v>157027.08199999999</v>
      </c>
      <c r="J1033" s="682">
        <v>137398.69459999999</v>
      </c>
      <c r="K1033" s="682">
        <v>219837.9148</v>
      </c>
      <c r="L1033" s="682">
        <v>176655.46460000001</v>
      </c>
      <c r="M1033" s="682">
        <v>282648.7475</v>
      </c>
      <c r="N1033" s="682">
        <v>235540.6194</v>
      </c>
      <c r="O1033" s="682">
        <v>376864.99670000002</v>
      </c>
      <c r="P1033" s="682">
        <v>294425.77429999999</v>
      </c>
      <c r="Q1033" s="682">
        <v>471081.24589999998</v>
      </c>
      <c r="R1033" s="682">
        <v>333682.5442</v>
      </c>
      <c r="S1033" s="682">
        <v>533892.07869999995</v>
      </c>
      <c r="T1033" s="682">
        <v>372939.31410000002</v>
      </c>
      <c r="U1033" s="682">
        <v>596702.91150000005</v>
      </c>
    </row>
    <row r="1034" spans="1:21">
      <c r="A1034" t="s">
        <v>1179</v>
      </c>
      <c r="B1034">
        <v>6</v>
      </c>
      <c r="C1034" t="s">
        <v>416</v>
      </c>
      <c r="D1034" t="s">
        <v>417</v>
      </c>
      <c r="E1034" t="s">
        <v>427</v>
      </c>
      <c r="F1034" t="s">
        <v>1174</v>
      </c>
      <c r="G1034" t="s">
        <v>84</v>
      </c>
      <c r="H1034" s="682">
        <v>113843.7787</v>
      </c>
      <c r="I1034" s="682">
        <v>199226.6128</v>
      </c>
      <c r="J1034" s="682">
        <v>147885.2671</v>
      </c>
      <c r="K1034" s="682">
        <v>258799.2176</v>
      </c>
      <c r="L1034" s="682">
        <v>176821.04010000001</v>
      </c>
      <c r="M1034" s="682">
        <v>309436.82030000002</v>
      </c>
      <c r="N1034" s="682">
        <v>210987.86369999999</v>
      </c>
      <c r="O1034" s="682">
        <v>369228.76150000002</v>
      </c>
      <c r="P1034" s="682">
        <v>249035.37270000001</v>
      </c>
      <c r="Q1034" s="682">
        <v>435811.90210000001</v>
      </c>
      <c r="R1034" s="682">
        <v>273239.21059999999</v>
      </c>
      <c r="S1034" s="682">
        <v>478168.61839999998</v>
      </c>
      <c r="T1034" s="682">
        <v>296056.13299999997</v>
      </c>
      <c r="U1034" s="682">
        <v>518098.23269999999</v>
      </c>
    </row>
    <row r="1035" spans="1:21">
      <c r="A1035" t="s">
        <v>1179</v>
      </c>
      <c r="B1035">
        <v>6</v>
      </c>
      <c r="C1035" t="s">
        <v>416</v>
      </c>
      <c r="D1035" t="s">
        <v>417</v>
      </c>
      <c r="E1035" t="s">
        <v>427</v>
      </c>
      <c r="F1035" t="s">
        <v>1175</v>
      </c>
      <c r="G1035" t="s">
        <v>103</v>
      </c>
      <c r="H1035" s="682">
        <v>94933.444199999998</v>
      </c>
      <c r="I1035" s="682">
        <v>166133.52729999999</v>
      </c>
      <c r="J1035" s="682">
        <v>126485.5383</v>
      </c>
      <c r="K1035" s="682">
        <v>221349.69209999999</v>
      </c>
      <c r="L1035" s="682">
        <v>155835.63819999999</v>
      </c>
      <c r="M1035" s="682">
        <v>272712.36680000002</v>
      </c>
      <c r="N1035" s="682">
        <v>196064.68309999999</v>
      </c>
      <c r="O1035" s="682">
        <v>343113.19549999997</v>
      </c>
      <c r="P1035" s="682">
        <v>237160.12479999999</v>
      </c>
      <c r="Q1035" s="682">
        <v>415030.21830000001</v>
      </c>
      <c r="R1035" s="682">
        <v>261886.63510000001</v>
      </c>
      <c r="S1035" s="682">
        <v>458301.6115</v>
      </c>
      <c r="T1035" s="682">
        <v>285047.3173</v>
      </c>
      <c r="U1035" s="682">
        <v>498832.8052</v>
      </c>
    </row>
    <row r="1036" spans="1:21">
      <c r="A1036" t="s">
        <v>1179</v>
      </c>
      <c r="B1036">
        <v>6</v>
      </c>
      <c r="C1036" t="s">
        <v>416</v>
      </c>
      <c r="D1036" t="s">
        <v>417</v>
      </c>
      <c r="E1036" t="s">
        <v>427</v>
      </c>
      <c r="F1036" t="s">
        <v>1176</v>
      </c>
      <c r="G1036" t="s">
        <v>104</v>
      </c>
      <c r="H1036" s="682">
        <v>87271.788100000005</v>
      </c>
      <c r="I1036" s="682">
        <v>152725.6293</v>
      </c>
      <c r="J1036" s="682">
        <v>120470.73390000001</v>
      </c>
      <c r="K1036" s="682">
        <v>210823.78419999999</v>
      </c>
      <c r="L1036" s="682">
        <v>152696.94519999999</v>
      </c>
      <c r="M1036" s="682">
        <v>267219.65399999998</v>
      </c>
      <c r="N1036" s="682">
        <v>199199.37650000001</v>
      </c>
      <c r="O1036" s="682">
        <v>348598.90899999999</v>
      </c>
      <c r="P1036" s="682">
        <v>248086.83670000001</v>
      </c>
      <c r="Q1036" s="682">
        <v>434151.96419999999</v>
      </c>
      <c r="R1036" s="682">
        <v>279088.93280000001</v>
      </c>
      <c r="S1036" s="682">
        <v>488405.6324</v>
      </c>
      <c r="T1036" s="682">
        <v>309602.5233</v>
      </c>
      <c r="U1036" s="682">
        <v>541804.41579999996</v>
      </c>
    </row>
    <row r="1037" spans="1:21">
      <c r="A1037" t="s">
        <v>1179</v>
      </c>
      <c r="B1037">
        <v>6</v>
      </c>
      <c r="C1037" t="s">
        <v>416</v>
      </c>
      <c r="D1037" t="s">
        <v>417</v>
      </c>
      <c r="E1037" t="s">
        <v>427</v>
      </c>
      <c r="F1037" t="s">
        <v>1177</v>
      </c>
      <c r="G1037" t="s">
        <v>101</v>
      </c>
      <c r="H1037" s="682">
        <v>98141.924799999993</v>
      </c>
      <c r="I1037" s="682">
        <v>157027.08199999999</v>
      </c>
      <c r="J1037" s="682">
        <v>137398.69459999999</v>
      </c>
      <c r="K1037" s="682">
        <v>219837.9148</v>
      </c>
      <c r="L1037" s="682">
        <v>176655.46460000001</v>
      </c>
      <c r="M1037" s="682">
        <v>282648.7475</v>
      </c>
      <c r="N1037" s="682">
        <v>235540.6194</v>
      </c>
      <c r="O1037" s="682">
        <v>376864.99670000002</v>
      </c>
      <c r="P1037" s="682">
        <v>294425.77429999999</v>
      </c>
      <c r="Q1037" s="682">
        <v>471081.24589999998</v>
      </c>
      <c r="R1037" s="682">
        <v>333682.5442</v>
      </c>
      <c r="S1037" s="682">
        <v>533892.07869999995</v>
      </c>
      <c r="T1037" s="682">
        <v>372939.31410000002</v>
      </c>
      <c r="U1037" s="682">
        <v>596702.91150000005</v>
      </c>
    </row>
    <row r="1038" spans="1:21">
      <c r="A1038" t="s">
        <v>1179</v>
      </c>
      <c r="B1038">
        <v>6</v>
      </c>
      <c r="C1038" t="s">
        <v>416</v>
      </c>
      <c r="D1038" t="s">
        <v>417</v>
      </c>
      <c r="E1038" t="s">
        <v>145</v>
      </c>
      <c r="F1038" t="s">
        <v>1174</v>
      </c>
      <c r="G1038" t="s">
        <v>84</v>
      </c>
      <c r="H1038" s="682">
        <v>116340.5434</v>
      </c>
      <c r="I1038" s="682">
        <v>203595.95079999999</v>
      </c>
      <c r="J1038" s="682">
        <v>151124.7703</v>
      </c>
      <c r="K1038" s="682">
        <v>264468.348</v>
      </c>
      <c r="L1038" s="682">
        <v>180691.04829999999</v>
      </c>
      <c r="M1038" s="682">
        <v>316209.3345</v>
      </c>
      <c r="N1038" s="682">
        <v>215601.01490000001</v>
      </c>
      <c r="O1038" s="682">
        <v>377301.77600000001</v>
      </c>
      <c r="P1038" s="682">
        <v>254477.1274</v>
      </c>
      <c r="Q1038" s="682">
        <v>445334.973</v>
      </c>
      <c r="R1038" s="682">
        <v>279208.45659999998</v>
      </c>
      <c r="S1038" s="682">
        <v>488614.79889999999</v>
      </c>
      <c r="T1038" s="682">
        <v>302521.3554</v>
      </c>
      <c r="U1038" s="682">
        <v>529412.37190000003</v>
      </c>
    </row>
    <row r="1039" spans="1:21">
      <c r="A1039" t="s">
        <v>1179</v>
      </c>
      <c r="B1039">
        <v>6</v>
      </c>
      <c r="C1039" t="s">
        <v>416</v>
      </c>
      <c r="D1039" t="s">
        <v>417</v>
      </c>
      <c r="E1039" t="s">
        <v>145</v>
      </c>
      <c r="F1039" t="s">
        <v>1175</v>
      </c>
      <c r="G1039" t="s">
        <v>103</v>
      </c>
      <c r="H1039" s="682">
        <v>97036.247900000002</v>
      </c>
      <c r="I1039" s="682">
        <v>169813.4338</v>
      </c>
      <c r="J1039" s="682">
        <v>129279.21279999999</v>
      </c>
      <c r="K1039" s="682">
        <v>226238.6225</v>
      </c>
      <c r="L1039" s="682">
        <v>159268.44949999999</v>
      </c>
      <c r="M1039" s="682">
        <v>278719.7867</v>
      </c>
      <c r="N1039" s="682">
        <v>200366.93410000001</v>
      </c>
      <c r="O1039" s="682">
        <v>350642.13459999999</v>
      </c>
      <c r="P1039" s="682">
        <v>242354.47810000001</v>
      </c>
      <c r="Q1039" s="682">
        <v>424120.33669999999</v>
      </c>
      <c r="R1039" s="682">
        <v>267619.36869999999</v>
      </c>
      <c r="S1039" s="682">
        <v>468333.89510000002</v>
      </c>
      <c r="T1039" s="682">
        <v>291283.1888</v>
      </c>
      <c r="U1039" s="682">
        <v>509745.58059999999</v>
      </c>
    </row>
    <row r="1040" spans="1:21">
      <c r="A1040" t="s">
        <v>1179</v>
      </c>
      <c r="B1040">
        <v>6</v>
      </c>
      <c r="C1040" t="s">
        <v>416</v>
      </c>
      <c r="D1040" t="s">
        <v>417</v>
      </c>
      <c r="E1040" t="s">
        <v>145</v>
      </c>
      <c r="F1040" t="s">
        <v>1176</v>
      </c>
      <c r="G1040" t="s">
        <v>104</v>
      </c>
      <c r="H1040" s="682">
        <v>89218.222200000004</v>
      </c>
      <c r="I1040" s="682">
        <v>156131.88879999999</v>
      </c>
      <c r="J1040" s="682">
        <v>123160.12119999999</v>
      </c>
      <c r="K1040" s="682">
        <v>215530.21220000001</v>
      </c>
      <c r="L1040" s="682">
        <v>156109.02050000001</v>
      </c>
      <c r="M1040" s="682">
        <v>273190.78580000001</v>
      </c>
      <c r="N1040" s="682">
        <v>203657.21539999999</v>
      </c>
      <c r="O1040" s="682">
        <v>356400.12680000003</v>
      </c>
      <c r="P1040" s="682">
        <v>253640.12710000001</v>
      </c>
      <c r="Q1040" s="682">
        <v>443870.22249999997</v>
      </c>
      <c r="R1040" s="682">
        <v>285339.40879999998</v>
      </c>
      <c r="S1040" s="682">
        <v>499343.96539999999</v>
      </c>
      <c r="T1040" s="682">
        <v>316540.00760000001</v>
      </c>
      <c r="U1040" s="682">
        <v>553945.01340000005</v>
      </c>
    </row>
    <row r="1041" spans="1:21">
      <c r="A1041" t="s">
        <v>1179</v>
      </c>
      <c r="B1041">
        <v>6</v>
      </c>
      <c r="C1041" t="s">
        <v>416</v>
      </c>
      <c r="D1041" t="s">
        <v>417</v>
      </c>
      <c r="E1041" t="s">
        <v>145</v>
      </c>
      <c r="F1041" t="s">
        <v>1177</v>
      </c>
      <c r="G1041" t="s">
        <v>101</v>
      </c>
      <c r="H1041" s="682">
        <v>100294.79059999999</v>
      </c>
      <c r="I1041" s="682">
        <v>160471.66740000001</v>
      </c>
      <c r="J1041" s="682">
        <v>140412.70680000001</v>
      </c>
      <c r="K1041" s="682">
        <v>224660.33429999999</v>
      </c>
      <c r="L1041" s="682">
        <v>180530.62299999999</v>
      </c>
      <c r="M1041" s="682">
        <v>288849.0012</v>
      </c>
      <c r="N1041" s="682">
        <v>240707.49729999999</v>
      </c>
      <c r="O1041" s="682">
        <v>385132.00150000001</v>
      </c>
      <c r="P1041" s="682">
        <v>300884.37170000002</v>
      </c>
      <c r="Q1041" s="682">
        <v>481415.00189999997</v>
      </c>
      <c r="R1041" s="682">
        <v>341002.288</v>
      </c>
      <c r="S1041" s="682">
        <v>545603.66879999998</v>
      </c>
      <c r="T1041" s="682">
        <v>381120.20419999998</v>
      </c>
      <c r="U1041" s="682">
        <v>609792.33570000005</v>
      </c>
    </row>
    <row r="1042" spans="1:21">
      <c r="A1042" t="s">
        <v>1179</v>
      </c>
      <c r="B1042">
        <v>6</v>
      </c>
      <c r="C1042" t="s">
        <v>416</v>
      </c>
      <c r="D1042" t="s">
        <v>417</v>
      </c>
      <c r="E1042" t="s">
        <v>428</v>
      </c>
      <c r="F1042" t="s">
        <v>1174</v>
      </c>
      <c r="G1042" t="s">
        <v>84</v>
      </c>
      <c r="H1042" s="682">
        <v>123879.04059999999</v>
      </c>
      <c r="I1042" s="682">
        <v>216788.321</v>
      </c>
      <c r="J1042" s="682">
        <v>160940.86240000001</v>
      </c>
      <c r="K1042" s="682">
        <v>281646.50910000002</v>
      </c>
      <c r="L1042" s="682">
        <v>192448.21650000001</v>
      </c>
      <c r="M1042" s="682">
        <v>336784.37880000001</v>
      </c>
      <c r="N1042" s="682">
        <v>229658.37779999999</v>
      </c>
      <c r="O1042" s="682">
        <v>401902.16110000003</v>
      </c>
      <c r="P1042" s="682">
        <v>271089.51240000001</v>
      </c>
      <c r="Q1042" s="682">
        <v>474406.64679999999</v>
      </c>
      <c r="R1042" s="682">
        <v>297443.91440000001</v>
      </c>
      <c r="S1042" s="682">
        <v>520526.85029999999</v>
      </c>
      <c r="T1042" s="682">
        <v>322294.74339999998</v>
      </c>
      <c r="U1042" s="682">
        <v>564015.80090000003</v>
      </c>
    </row>
    <row r="1043" spans="1:21">
      <c r="A1043" t="s">
        <v>1179</v>
      </c>
      <c r="B1043">
        <v>6</v>
      </c>
      <c r="C1043" t="s">
        <v>416</v>
      </c>
      <c r="D1043" t="s">
        <v>417</v>
      </c>
      <c r="E1043" t="s">
        <v>428</v>
      </c>
      <c r="F1043" t="s">
        <v>1175</v>
      </c>
      <c r="G1043" t="s">
        <v>103</v>
      </c>
      <c r="H1043" s="682">
        <v>103195.8361</v>
      </c>
      <c r="I1043" s="682">
        <v>180592.71309999999</v>
      </c>
      <c r="J1043" s="682">
        <v>137534.90950000001</v>
      </c>
      <c r="K1043" s="682">
        <v>240686.09160000001</v>
      </c>
      <c r="L1043" s="682">
        <v>169495.43359999999</v>
      </c>
      <c r="M1043" s="682">
        <v>296617.00880000001</v>
      </c>
      <c r="N1043" s="682">
        <v>213336.14929999999</v>
      </c>
      <c r="O1043" s="682">
        <v>373338.26130000001</v>
      </c>
      <c r="P1043" s="682">
        <v>258100.96040000001</v>
      </c>
      <c r="Q1043" s="682">
        <v>451676.68070000003</v>
      </c>
      <c r="R1043" s="682">
        <v>285027.03539999999</v>
      </c>
      <c r="S1043" s="682">
        <v>498797.31199999998</v>
      </c>
      <c r="T1043" s="682">
        <v>310253.85149999999</v>
      </c>
      <c r="U1043" s="682">
        <v>542944.24010000005</v>
      </c>
    </row>
    <row r="1044" spans="1:21">
      <c r="A1044" t="s">
        <v>1179</v>
      </c>
      <c r="B1044">
        <v>6</v>
      </c>
      <c r="C1044" t="s">
        <v>416</v>
      </c>
      <c r="D1044" t="s">
        <v>417</v>
      </c>
      <c r="E1044" t="s">
        <v>428</v>
      </c>
      <c r="F1044" t="s">
        <v>1176</v>
      </c>
      <c r="G1044" t="s">
        <v>104</v>
      </c>
      <c r="H1044" s="682">
        <v>94799.332299999995</v>
      </c>
      <c r="I1044" s="682">
        <v>165898.83170000001</v>
      </c>
      <c r="J1044" s="682">
        <v>130849.0049</v>
      </c>
      <c r="K1044" s="682">
        <v>228985.7586</v>
      </c>
      <c r="L1044" s="682">
        <v>165834.74909999999</v>
      </c>
      <c r="M1044" s="682">
        <v>290210.81109999999</v>
      </c>
      <c r="N1044" s="682">
        <v>216304.2721</v>
      </c>
      <c r="O1044" s="682">
        <v>378532.47610000003</v>
      </c>
      <c r="P1044" s="682">
        <v>269382.42019999999</v>
      </c>
      <c r="Q1044" s="682">
        <v>471419.2353</v>
      </c>
      <c r="R1044" s="682">
        <v>303029.28840000002</v>
      </c>
      <c r="S1044" s="682">
        <v>530301.25490000006</v>
      </c>
      <c r="T1044" s="682">
        <v>336141.85389999999</v>
      </c>
      <c r="U1044" s="682">
        <v>588248.24419999996</v>
      </c>
    </row>
    <row r="1045" spans="1:21">
      <c r="A1045" t="s">
        <v>1179</v>
      </c>
      <c r="B1045">
        <v>6</v>
      </c>
      <c r="C1045" t="s">
        <v>416</v>
      </c>
      <c r="D1045" t="s">
        <v>417</v>
      </c>
      <c r="E1045" t="s">
        <v>428</v>
      </c>
      <c r="F1045" t="s">
        <v>1177</v>
      </c>
      <c r="G1045" t="s">
        <v>101</v>
      </c>
      <c r="H1045" s="682">
        <v>106790.6988</v>
      </c>
      <c r="I1045" s="682">
        <v>170865.1207</v>
      </c>
      <c r="J1045" s="682">
        <v>149506.97829999999</v>
      </c>
      <c r="K1045" s="682">
        <v>239211.16889999999</v>
      </c>
      <c r="L1045" s="682">
        <v>192223.2579</v>
      </c>
      <c r="M1045" s="682">
        <v>307557.21710000001</v>
      </c>
      <c r="N1045" s="682">
        <v>256297.67720000001</v>
      </c>
      <c r="O1045" s="682">
        <v>410076.28960000002</v>
      </c>
      <c r="P1045" s="682">
        <v>320372.09649999999</v>
      </c>
      <c r="Q1045" s="682">
        <v>512595.36200000002</v>
      </c>
      <c r="R1045" s="682">
        <v>363088.37609999999</v>
      </c>
      <c r="S1045" s="682">
        <v>580941.41020000004</v>
      </c>
      <c r="T1045" s="682">
        <v>405804.6556</v>
      </c>
      <c r="U1045" s="682">
        <v>649287.45860000001</v>
      </c>
    </row>
    <row r="1046" spans="1:21">
      <c r="A1046" t="s">
        <v>1179</v>
      </c>
      <c r="B1046">
        <v>6</v>
      </c>
      <c r="C1046" t="s">
        <v>416</v>
      </c>
      <c r="D1046" t="s">
        <v>417</v>
      </c>
      <c r="E1046" t="s">
        <v>429</v>
      </c>
      <c r="F1046" t="s">
        <v>1174</v>
      </c>
      <c r="G1046" t="s">
        <v>84</v>
      </c>
      <c r="H1046" s="682">
        <v>120085.68799999999</v>
      </c>
      <c r="I1046" s="682">
        <v>210149.9541</v>
      </c>
      <c r="J1046" s="682">
        <v>155984.02179999999</v>
      </c>
      <c r="K1046" s="682">
        <v>272972.03830000001</v>
      </c>
      <c r="L1046" s="682">
        <v>186496.05650000001</v>
      </c>
      <c r="M1046" s="682">
        <v>326368.09879999998</v>
      </c>
      <c r="N1046" s="682">
        <v>222520.7365</v>
      </c>
      <c r="O1046" s="682">
        <v>389411.28899999999</v>
      </c>
      <c r="P1046" s="682">
        <v>262639.75349999999</v>
      </c>
      <c r="Q1046" s="682">
        <v>459619.56849999999</v>
      </c>
      <c r="R1046" s="682">
        <v>288162.3186</v>
      </c>
      <c r="S1046" s="682">
        <v>504284.0576</v>
      </c>
      <c r="T1046" s="682">
        <v>312219.1814</v>
      </c>
      <c r="U1046" s="682">
        <v>546383.56740000006</v>
      </c>
    </row>
    <row r="1047" spans="1:21">
      <c r="A1047" t="s">
        <v>1179</v>
      </c>
      <c r="B1047">
        <v>6</v>
      </c>
      <c r="C1047" t="s">
        <v>416</v>
      </c>
      <c r="D1047" t="s">
        <v>417</v>
      </c>
      <c r="E1047" t="s">
        <v>429</v>
      </c>
      <c r="F1047" t="s">
        <v>1175</v>
      </c>
      <c r="G1047" t="s">
        <v>103</v>
      </c>
      <c r="H1047" s="682">
        <v>100190.45299999999</v>
      </c>
      <c r="I1047" s="682">
        <v>175333.29269999999</v>
      </c>
      <c r="J1047" s="682">
        <v>133469.72349999999</v>
      </c>
      <c r="K1047" s="682">
        <v>233572.01620000001</v>
      </c>
      <c r="L1047" s="682">
        <v>164417.66450000001</v>
      </c>
      <c r="M1047" s="682">
        <v>287730.9129</v>
      </c>
      <c r="N1047" s="682">
        <v>206820.30669999999</v>
      </c>
      <c r="O1047" s="682">
        <v>361935.5368</v>
      </c>
      <c r="P1047" s="682">
        <v>250146.00289999999</v>
      </c>
      <c r="Q1047" s="682">
        <v>437755.50510000001</v>
      </c>
      <c r="R1047" s="682">
        <v>276218.4632</v>
      </c>
      <c r="S1047" s="682">
        <v>483382.31040000002</v>
      </c>
      <c r="T1047" s="682">
        <v>300636.98969999998</v>
      </c>
      <c r="U1047" s="682">
        <v>526114.73199999996</v>
      </c>
    </row>
    <row r="1048" spans="1:21">
      <c r="A1048" t="s">
        <v>1179</v>
      </c>
      <c r="B1048">
        <v>6</v>
      </c>
      <c r="C1048" t="s">
        <v>416</v>
      </c>
      <c r="D1048" t="s">
        <v>417</v>
      </c>
      <c r="E1048" t="s">
        <v>429</v>
      </c>
      <c r="F1048" t="s">
        <v>1176</v>
      </c>
      <c r="G1048" t="s">
        <v>104</v>
      </c>
      <c r="H1048" s="682">
        <v>92137.873600000006</v>
      </c>
      <c r="I1048" s="682">
        <v>161241.2789</v>
      </c>
      <c r="J1048" s="682">
        <v>127194.20299999999</v>
      </c>
      <c r="K1048" s="682">
        <v>222589.8553</v>
      </c>
      <c r="L1048" s="682">
        <v>161227.1347</v>
      </c>
      <c r="M1048" s="682">
        <v>282147.48580000002</v>
      </c>
      <c r="N1048" s="682">
        <v>210343.97560000001</v>
      </c>
      <c r="O1048" s="682">
        <v>368101.95730000001</v>
      </c>
      <c r="P1048" s="682">
        <v>261970.0655</v>
      </c>
      <c r="Q1048" s="682">
        <v>458447.61469999998</v>
      </c>
      <c r="R1048" s="682">
        <v>294715.12599999999</v>
      </c>
      <c r="S1048" s="682">
        <v>515751.4705</v>
      </c>
      <c r="T1048" s="682">
        <v>326946.23790000001</v>
      </c>
      <c r="U1048" s="682">
        <v>572155.91639999999</v>
      </c>
    </row>
    <row r="1049" spans="1:21">
      <c r="A1049" t="s">
        <v>1179</v>
      </c>
      <c r="B1049">
        <v>6</v>
      </c>
      <c r="C1049" t="s">
        <v>416</v>
      </c>
      <c r="D1049" t="s">
        <v>417</v>
      </c>
      <c r="E1049" t="s">
        <v>429</v>
      </c>
      <c r="F1049" t="s">
        <v>1177</v>
      </c>
      <c r="G1049" t="s">
        <v>101</v>
      </c>
      <c r="H1049" s="682">
        <v>103524.0874</v>
      </c>
      <c r="I1049" s="682">
        <v>165638.5423</v>
      </c>
      <c r="J1049" s="682">
        <v>144933.72229999999</v>
      </c>
      <c r="K1049" s="682">
        <v>231893.95920000001</v>
      </c>
      <c r="L1049" s="682">
        <v>186343.3573</v>
      </c>
      <c r="M1049" s="682">
        <v>298149.3762</v>
      </c>
      <c r="N1049" s="682">
        <v>248457.80970000001</v>
      </c>
      <c r="O1049" s="682">
        <v>397532.50150000001</v>
      </c>
      <c r="P1049" s="682">
        <v>310572.2622</v>
      </c>
      <c r="Q1049" s="682">
        <v>496915.62689999997</v>
      </c>
      <c r="R1049" s="682">
        <v>351981.8971</v>
      </c>
      <c r="S1049" s="682">
        <v>563171.04379999998</v>
      </c>
      <c r="T1049" s="682">
        <v>393391.53210000001</v>
      </c>
      <c r="U1049" s="682">
        <v>629426.46070000005</v>
      </c>
    </row>
    <row r="1050" spans="1:21">
      <c r="A1050" t="s">
        <v>1179</v>
      </c>
      <c r="B1050">
        <v>6</v>
      </c>
      <c r="C1050" t="s">
        <v>430</v>
      </c>
      <c r="D1050" t="s">
        <v>431</v>
      </c>
      <c r="E1050" t="s">
        <v>432</v>
      </c>
      <c r="F1050" t="s">
        <v>1174</v>
      </c>
      <c r="G1050" t="s">
        <v>84</v>
      </c>
      <c r="H1050" s="682">
        <v>125127.4209</v>
      </c>
      <c r="I1050" s="682">
        <v>218972.98670000001</v>
      </c>
      <c r="J1050" s="682">
        <v>162560.61139999999</v>
      </c>
      <c r="K1050" s="682">
        <v>284481.0699</v>
      </c>
      <c r="L1050" s="682">
        <v>194383.21739999999</v>
      </c>
      <c r="M1050" s="682">
        <v>340170.63050000003</v>
      </c>
      <c r="N1050" s="682">
        <v>231964.94949999999</v>
      </c>
      <c r="O1050" s="682">
        <v>405938.6618</v>
      </c>
      <c r="P1050" s="682">
        <v>273810.38540000003</v>
      </c>
      <c r="Q1050" s="682">
        <v>479168.17440000002</v>
      </c>
      <c r="R1050" s="682">
        <v>300428.53249999997</v>
      </c>
      <c r="S1050" s="682">
        <v>525749.93189999997</v>
      </c>
      <c r="T1050" s="682">
        <v>325527.3492</v>
      </c>
      <c r="U1050" s="682">
        <v>569672.86109999998</v>
      </c>
    </row>
    <row r="1051" spans="1:21">
      <c r="A1051" t="s">
        <v>1179</v>
      </c>
      <c r="B1051">
        <v>6</v>
      </c>
      <c r="C1051" t="s">
        <v>430</v>
      </c>
      <c r="D1051" t="s">
        <v>431</v>
      </c>
      <c r="E1051" t="s">
        <v>432</v>
      </c>
      <c r="F1051" t="s">
        <v>1175</v>
      </c>
      <c r="G1051" t="s">
        <v>103</v>
      </c>
      <c r="H1051" s="682">
        <v>104247.2366</v>
      </c>
      <c r="I1051" s="682">
        <v>182432.66399999999</v>
      </c>
      <c r="J1051" s="682">
        <v>138931.74479999999</v>
      </c>
      <c r="K1051" s="682">
        <v>243130.55350000001</v>
      </c>
      <c r="L1051" s="682">
        <v>171211.83679999999</v>
      </c>
      <c r="M1051" s="682">
        <v>299620.7145</v>
      </c>
      <c r="N1051" s="682">
        <v>215487.2715</v>
      </c>
      <c r="O1051" s="682">
        <v>377102.72519999999</v>
      </c>
      <c r="P1051" s="682">
        <v>260698.1329</v>
      </c>
      <c r="Q1051" s="682">
        <v>456221.73269999999</v>
      </c>
      <c r="R1051" s="682">
        <v>287893.39750000002</v>
      </c>
      <c r="S1051" s="682">
        <v>503813.44579999999</v>
      </c>
      <c r="T1051" s="682">
        <v>313371.78220000002</v>
      </c>
      <c r="U1051" s="682">
        <v>548400.61899999995</v>
      </c>
    </row>
    <row r="1052" spans="1:21">
      <c r="A1052" t="s">
        <v>1179</v>
      </c>
      <c r="B1052">
        <v>6</v>
      </c>
      <c r="C1052" t="s">
        <v>430</v>
      </c>
      <c r="D1052" t="s">
        <v>431</v>
      </c>
      <c r="E1052" t="s">
        <v>432</v>
      </c>
      <c r="F1052" t="s">
        <v>1176</v>
      </c>
      <c r="G1052" t="s">
        <v>104</v>
      </c>
      <c r="H1052" s="682">
        <v>95772.548299999995</v>
      </c>
      <c r="I1052" s="682">
        <v>167601.9595</v>
      </c>
      <c r="J1052" s="682">
        <v>132193.69709999999</v>
      </c>
      <c r="K1052" s="682">
        <v>231338.97</v>
      </c>
      <c r="L1052" s="682">
        <v>167540.78510000001</v>
      </c>
      <c r="M1052" s="682">
        <v>293196.3738</v>
      </c>
      <c r="N1052" s="682">
        <v>218533.18919999999</v>
      </c>
      <c r="O1052" s="682">
        <v>382433.08110000001</v>
      </c>
      <c r="P1052" s="682">
        <v>272159.0626</v>
      </c>
      <c r="Q1052" s="682">
        <v>476278.35950000002</v>
      </c>
      <c r="R1052" s="682">
        <v>306154.52340000001</v>
      </c>
      <c r="S1052" s="682">
        <v>535770.41599999997</v>
      </c>
      <c r="T1052" s="682">
        <v>339610.59269999998</v>
      </c>
      <c r="U1052" s="682">
        <v>594318.53709999996</v>
      </c>
    </row>
    <row r="1053" spans="1:21">
      <c r="A1053" t="s">
        <v>1179</v>
      </c>
      <c r="B1053">
        <v>6</v>
      </c>
      <c r="C1053" t="s">
        <v>430</v>
      </c>
      <c r="D1053" t="s">
        <v>431</v>
      </c>
      <c r="E1053" t="s">
        <v>432</v>
      </c>
      <c r="F1053" t="s">
        <v>1177</v>
      </c>
      <c r="G1053" t="s">
        <v>101</v>
      </c>
      <c r="H1053" s="682">
        <v>107867.13009999999</v>
      </c>
      <c r="I1053" s="682">
        <v>172587.41080000001</v>
      </c>
      <c r="J1053" s="682">
        <v>151013.98209999999</v>
      </c>
      <c r="K1053" s="682">
        <v>241622.375</v>
      </c>
      <c r="L1053" s="682">
        <v>194160.83420000001</v>
      </c>
      <c r="M1053" s="682">
        <v>310657.33929999999</v>
      </c>
      <c r="N1053" s="682">
        <v>258881.1122</v>
      </c>
      <c r="O1053" s="682">
        <v>414209.7856</v>
      </c>
      <c r="P1053" s="682">
        <v>323601.39020000002</v>
      </c>
      <c r="Q1053" s="682">
        <v>517762.23210000002</v>
      </c>
      <c r="R1053" s="682">
        <v>366748.24229999998</v>
      </c>
      <c r="S1053" s="682">
        <v>586797.19629999995</v>
      </c>
      <c r="T1053" s="682">
        <v>409895.0943</v>
      </c>
      <c r="U1053" s="682">
        <v>655832.16059999994</v>
      </c>
    </row>
    <row r="1054" spans="1:21">
      <c r="A1054" t="s">
        <v>1179</v>
      </c>
      <c r="B1054">
        <v>6</v>
      </c>
      <c r="C1054" t="s">
        <v>430</v>
      </c>
      <c r="D1054" t="s">
        <v>431</v>
      </c>
      <c r="E1054" t="s">
        <v>433</v>
      </c>
      <c r="F1054" t="s">
        <v>1174</v>
      </c>
      <c r="G1054" t="s">
        <v>84</v>
      </c>
      <c r="H1054" s="682">
        <v>125631.08590000001</v>
      </c>
      <c r="I1054" s="682">
        <v>219854.40040000001</v>
      </c>
      <c r="J1054" s="682">
        <v>163126.5068</v>
      </c>
      <c r="K1054" s="682">
        <v>285471.38679999998</v>
      </c>
      <c r="L1054" s="682">
        <v>194982.83040000001</v>
      </c>
      <c r="M1054" s="682">
        <v>341219.95309999998</v>
      </c>
      <c r="N1054" s="682">
        <v>232573.42720000001</v>
      </c>
      <c r="O1054" s="682">
        <v>407003.4976</v>
      </c>
      <c r="P1054" s="682">
        <v>274452.97840000002</v>
      </c>
      <c r="Q1054" s="682">
        <v>480292.71230000001</v>
      </c>
      <c r="R1054" s="682">
        <v>301101.49540000001</v>
      </c>
      <c r="S1054" s="682">
        <v>526927.61699999997</v>
      </c>
      <c r="T1054" s="682">
        <v>326199.29920000001</v>
      </c>
      <c r="U1054" s="682">
        <v>570848.77359999996</v>
      </c>
    </row>
    <row r="1055" spans="1:21">
      <c r="A1055" t="s">
        <v>1179</v>
      </c>
      <c r="B1055">
        <v>6</v>
      </c>
      <c r="C1055" t="s">
        <v>430</v>
      </c>
      <c r="D1055" t="s">
        <v>431</v>
      </c>
      <c r="E1055" t="s">
        <v>433</v>
      </c>
      <c r="F1055" t="s">
        <v>1175</v>
      </c>
      <c r="G1055" t="s">
        <v>103</v>
      </c>
      <c r="H1055" s="682">
        <v>105144.9863</v>
      </c>
      <c r="I1055" s="682">
        <v>184003.726</v>
      </c>
      <c r="J1055" s="682">
        <v>139943.4675</v>
      </c>
      <c r="K1055" s="682">
        <v>244901.0681</v>
      </c>
      <c r="L1055" s="682">
        <v>172248.6452</v>
      </c>
      <c r="M1055" s="682">
        <v>301435.12910000002</v>
      </c>
      <c r="N1055" s="682">
        <v>216406.64850000001</v>
      </c>
      <c r="O1055" s="682">
        <v>378711.6348</v>
      </c>
      <c r="P1055" s="682">
        <v>261588.1268</v>
      </c>
      <c r="Q1055" s="682">
        <v>457779.2219</v>
      </c>
      <c r="R1055" s="682">
        <v>288802.87229999999</v>
      </c>
      <c r="S1055" s="682">
        <v>505405.02649999998</v>
      </c>
      <c r="T1055" s="682">
        <v>314273.08240000001</v>
      </c>
      <c r="U1055" s="682">
        <v>549977.89419999998</v>
      </c>
    </row>
    <row r="1056" spans="1:21">
      <c r="A1056" t="s">
        <v>1179</v>
      </c>
      <c r="B1056">
        <v>6</v>
      </c>
      <c r="C1056" t="s">
        <v>430</v>
      </c>
      <c r="D1056" t="s">
        <v>431</v>
      </c>
      <c r="E1056" t="s">
        <v>433</v>
      </c>
      <c r="F1056" t="s">
        <v>1176</v>
      </c>
      <c r="G1056" t="s">
        <v>104</v>
      </c>
      <c r="H1056" s="682">
        <v>96904.632700000002</v>
      </c>
      <c r="I1056" s="682">
        <v>169583.1073</v>
      </c>
      <c r="J1056" s="682">
        <v>133814.23550000001</v>
      </c>
      <c r="K1056" s="682">
        <v>234174.91209999999</v>
      </c>
      <c r="L1056" s="682">
        <v>169670.04259999999</v>
      </c>
      <c r="M1056" s="682">
        <v>296922.57459999999</v>
      </c>
      <c r="N1056" s="682">
        <v>221463.79399999999</v>
      </c>
      <c r="O1056" s="682">
        <v>387561.63959999999</v>
      </c>
      <c r="P1056" s="682">
        <v>275841.32659999997</v>
      </c>
      <c r="Q1056" s="682">
        <v>482722.32150000002</v>
      </c>
      <c r="R1056" s="682">
        <v>310371.00900000002</v>
      </c>
      <c r="S1056" s="682">
        <v>543149.26569999999</v>
      </c>
      <c r="T1056" s="682">
        <v>344371.47700000001</v>
      </c>
      <c r="U1056" s="682">
        <v>602650.08479999995</v>
      </c>
    </row>
    <row r="1057" spans="1:21">
      <c r="A1057" t="s">
        <v>1179</v>
      </c>
      <c r="B1057">
        <v>6</v>
      </c>
      <c r="C1057" t="s">
        <v>430</v>
      </c>
      <c r="D1057" t="s">
        <v>431</v>
      </c>
      <c r="E1057" t="s">
        <v>433</v>
      </c>
      <c r="F1057" t="s">
        <v>1177</v>
      </c>
      <c r="G1057" t="s">
        <v>101</v>
      </c>
      <c r="H1057" s="682">
        <v>108312.0546</v>
      </c>
      <c r="I1057" s="682">
        <v>173299.2899</v>
      </c>
      <c r="J1057" s="682">
        <v>151636.8763</v>
      </c>
      <c r="K1057" s="682">
        <v>242619.00580000001</v>
      </c>
      <c r="L1057" s="682">
        <v>194961.69820000001</v>
      </c>
      <c r="M1057" s="682">
        <v>311938.72169999999</v>
      </c>
      <c r="N1057" s="682">
        <v>259948.93090000001</v>
      </c>
      <c r="O1057" s="682">
        <v>415918.29560000001</v>
      </c>
      <c r="P1057" s="682">
        <v>324936.16360000003</v>
      </c>
      <c r="Q1057" s="682">
        <v>519897.86940000003</v>
      </c>
      <c r="R1057" s="682">
        <v>368260.9853</v>
      </c>
      <c r="S1057" s="682">
        <v>589217.58530000004</v>
      </c>
      <c r="T1057" s="682">
        <v>411585.80719999998</v>
      </c>
      <c r="U1057" s="682">
        <v>658537.30130000005</v>
      </c>
    </row>
    <row r="1058" spans="1:21">
      <c r="A1058" t="s">
        <v>1179</v>
      </c>
      <c r="B1058">
        <v>6</v>
      </c>
      <c r="C1058" t="s">
        <v>430</v>
      </c>
      <c r="D1058" t="s">
        <v>431</v>
      </c>
      <c r="E1058" t="s">
        <v>434</v>
      </c>
      <c r="F1058" t="s">
        <v>1174</v>
      </c>
      <c r="G1058" t="s">
        <v>84</v>
      </c>
      <c r="H1058" s="682">
        <v>131031.8458</v>
      </c>
      <c r="I1058" s="682">
        <v>229305.73009999999</v>
      </c>
      <c r="J1058" s="682">
        <v>169976.20670000001</v>
      </c>
      <c r="K1058" s="682">
        <v>297458.36170000001</v>
      </c>
      <c r="L1058" s="682">
        <v>203028.1274</v>
      </c>
      <c r="M1058" s="682">
        <v>355299.223</v>
      </c>
      <c r="N1058" s="682">
        <v>241972.33420000001</v>
      </c>
      <c r="O1058" s="682">
        <v>423451.58480000001</v>
      </c>
      <c r="P1058" s="682">
        <v>285404.77549999999</v>
      </c>
      <c r="Q1058" s="682">
        <v>499458.35710000002</v>
      </c>
      <c r="R1058" s="682">
        <v>313057.43949999998</v>
      </c>
      <c r="S1058" s="682">
        <v>547850.51910000003</v>
      </c>
      <c r="T1058" s="682">
        <v>339046.17499999999</v>
      </c>
      <c r="U1058" s="682">
        <v>593330.80610000005</v>
      </c>
    </row>
    <row r="1059" spans="1:21">
      <c r="A1059" t="s">
        <v>1179</v>
      </c>
      <c r="B1059">
        <v>6</v>
      </c>
      <c r="C1059" t="s">
        <v>430</v>
      </c>
      <c r="D1059" t="s">
        <v>431</v>
      </c>
      <c r="E1059" t="s">
        <v>434</v>
      </c>
      <c r="F1059" t="s">
        <v>1175</v>
      </c>
      <c r="G1059" t="s">
        <v>103</v>
      </c>
      <c r="H1059" s="682">
        <v>110545.9711</v>
      </c>
      <c r="I1059" s="682">
        <v>193455.44949999999</v>
      </c>
      <c r="J1059" s="682">
        <v>146793.16750000001</v>
      </c>
      <c r="K1059" s="682">
        <v>256888.04300000001</v>
      </c>
      <c r="L1059" s="682">
        <v>180293.94219999999</v>
      </c>
      <c r="M1059" s="682">
        <v>315514.39899999998</v>
      </c>
      <c r="N1059" s="682">
        <v>225805.55549999999</v>
      </c>
      <c r="O1059" s="682">
        <v>395159.72200000001</v>
      </c>
      <c r="P1059" s="682">
        <v>272539.92379999999</v>
      </c>
      <c r="Q1059" s="682">
        <v>476944.86670000001</v>
      </c>
      <c r="R1059" s="682">
        <v>300758.81630000001</v>
      </c>
      <c r="S1059" s="682">
        <v>526327.92859999998</v>
      </c>
      <c r="T1059" s="682">
        <v>327119.95809999999</v>
      </c>
      <c r="U1059" s="682">
        <v>572459.92669999995</v>
      </c>
    </row>
    <row r="1060" spans="1:21">
      <c r="A1060" t="s">
        <v>1179</v>
      </c>
      <c r="B1060">
        <v>6</v>
      </c>
      <c r="C1060" t="s">
        <v>430</v>
      </c>
      <c r="D1060" t="s">
        <v>431</v>
      </c>
      <c r="E1060" t="s">
        <v>434</v>
      </c>
      <c r="F1060" t="s">
        <v>1176</v>
      </c>
      <c r="G1060" t="s">
        <v>104</v>
      </c>
      <c r="H1060" s="682">
        <v>102445.95540000001</v>
      </c>
      <c r="I1060" s="682">
        <v>179280.42199999999</v>
      </c>
      <c r="J1060" s="682">
        <v>141572.08730000001</v>
      </c>
      <c r="K1060" s="682">
        <v>247751.15280000001</v>
      </c>
      <c r="L1060" s="682">
        <v>179644.42360000001</v>
      </c>
      <c r="M1060" s="682">
        <v>314377.74119999999</v>
      </c>
      <c r="N1060" s="682">
        <v>234762.96859999999</v>
      </c>
      <c r="O1060" s="682">
        <v>410835.19500000001</v>
      </c>
      <c r="P1060" s="682">
        <v>292465.29479999997</v>
      </c>
      <c r="Q1060" s="682">
        <v>511814.2659</v>
      </c>
      <c r="R1060" s="682">
        <v>329211.50630000001</v>
      </c>
      <c r="S1060" s="682">
        <v>576120.13600000006</v>
      </c>
      <c r="T1060" s="682">
        <v>365428.50339999999</v>
      </c>
      <c r="U1060" s="682">
        <v>639499.88100000005</v>
      </c>
    </row>
    <row r="1061" spans="1:21">
      <c r="A1061" t="s">
        <v>1179</v>
      </c>
      <c r="B1061">
        <v>6</v>
      </c>
      <c r="C1061" t="s">
        <v>430</v>
      </c>
      <c r="D1061" t="s">
        <v>431</v>
      </c>
      <c r="E1061" t="s">
        <v>434</v>
      </c>
      <c r="F1061" t="s">
        <v>1177</v>
      </c>
      <c r="G1061" t="s">
        <v>101</v>
      </c>
      <c r="H1061" s="682">
        <v>112988.06540000001</v>
      </c>
      <c r="I1061" s="682">
        <v>180780.9074</v>
      </c>
      <c r="J1061" s="682">
        <v>158183.2916</v>
      </c>
      <c r="K1061" s="682">
        <v>253093.27040000001</v>
      </c>
      <c r="L1061" s="682">
        <v>203378.5178</v>
      </c>
      <c r="M1061" s="682">
        <v>325405.63329999999</v>
      </c>
      <c r="N1061" s="682">
        <v>271171.35700000002</v>
      </c>
      <c r="O1061" s="682">
        <v>433874.1777</v>
      </c>
      <c r="P1061" s="682">
        <v>338964.19630000001</v>
      </c>
      <c r="Q1061" s="682">
        <v>542342.72219999996</v>
      </c>
      <c r="R1061" s="682">
        <v>384159.42249999999</v>
      </c>
      <c r="S1061" s="682">
        <v>614655.08519999997</v>
      </c>
      <c r="T1061" s="682">
        <v>429354.64860000001</v>
      </c>
      <c r="U1061" s="682">
        <v>686967.44810000004</v>
      </c>
    </row>
    <row r="1062" spans="1:21">
      <c r="A1062" t="s">
        <v>1179</v>
      </c>
      <c r="B1062">
        <v>6</v>
      </c>
      <c r="C1062" t="s">
        <v>430</v>
      </c>
      <c r="D1062" t="s">
        <v>431</v>
      </c>
      <c r="E1062" t="s">
        <v>435</v>
      </c>
      <c r="F1062" t="s">
        <v>1174</v>
      </c>
      <c r="G1062" t="s">
        <v>84</v>
      </c>
      <c r="H1062" s="682">
        <v>133073.16440000001</v>
      </c>
      <c r="I1062" s="682">
        <v>232878.03769999999</v>
      </c>
      <c r="J1062" s="682">
        <v>172747.41759999999</v>
      </c>
      <c r="K1062" s="682">
        <v>302307.98070000001</v>
      </c>
      <c r="L1062" s="682">
        <v>206445.69140000001</v>
      </c>
      <c r="M1062" s="682">
        <v>361279.95970000001</v>
      </c>
      <c r="N1062" s="682">
        <v>246194.9473</v>
      </c>
      <c r="O1062" s="682">
        <v>430841.15779999999</v>
      </c>
      <c r="P1062" s="682">
        <v>290491.09360000002</v>
      </c>
      <c r="Q1062" s="682">
        <v>508359.41389999999</v>
      </c>
      <c r="R1062" s="682">
        <v>318681.48190000001</v>
      </c>
      <c r="S1062" s="682">
        <v>557692.59329999995</v>
      </c>
      <c r="T1062" s="682">
        <v>345217.21110000001</v>
      </c>
      <c r="U1062" s="682">
        <v>604130.11950000003</v>
      </c>
    </row>
    <row r="1063" spans="1:21">
      <c r="A1063" t="s">
        <v>1179</v>
      </c>
      <c r="B1063">
        <v>6</v>
      </c>
      <c r="C1063" t="s">
        <v>430</v>
      </c>
      <c r="D1063" t="s">
        <v>431</v>
      </c>
      <c r="E1063" t="s">
        <v>435</v>
      </c>
      <c r="F1063" t="s">
        <v>1175</v>
      </c>
      <c r="G1063" t="s">
        <v>103</v>
      </c>
      <c r="H1063" s="682">
        <v>111602.21309999999</v>
      </c>
      <c r="I1063" s="682">
        <v>195303.87289999999</v>
      </c>
      <c r="J1063" s="682">
        <v>148449.8075</v>
      </c>
      <c r="K1063" s="682">
        <v>259787.16310000001</v>
      </c>
      <c r="L1063" s="682">
        <v>182618.51490000001</v>
      </c>
      <c r="M1063" s="682">
        <v>319582.40100000001</v>
      </c>
      <c r="N1063" s="682">
        <v>229250.9184</v>
      </c>
      <c r="O1063" s="682">
        <v>401189.10720000003</v>
      </c>
      <c r="P1063" s="682">
        <v>277007.73859999998</v>
      </c>
      <c r="Q1063" s="682">
        <v>484763.54249999998</v>
      </c>
      <c r="R1063" s="682">
        <v>305791.57799999998</v>
      </c>
      <c r="S1063" s="682">
        <v>535135.26139999996</v>
      </c>
      <c r="T1063" s="682">
        <v>332717.6176</v>
      </c>
      <c r="U1063" s="682">
        <v>582255.83089999994</v>
      </c>
    </row>
    <row r="1064" spans="1:21">
      <c r="A1064" t="s">
        <v>1179</v>
      </c>
      <c r="B1064">
        <v>6</v>
      </c>
      <c r="C1064" t="s">
        <v>430</v>
      </c>
      <c r="D1064" t="s">
        <v>431</v>
      </c>
      <c r="E1064" t="s">
        <v>435</v>
      </c>
      <c r="F1064" t="s">
        <v>1176</v>
      </c>
      <c r="G1064" t="s">
        <v>104</v>
      </c>
      <c r="H1064" s="682">
        <v>103002.1217</v>
      </c>
      <c r="I1064" s="682">
        <v>180253.71299999999</v>
      </c>
      <c r="J1064" s="682">
        <v>142261.66940000001</v>
      </c>
      <c r="K1064" s="682">
        <v>248957.9215</v>
      </c>
      <c r="L1064" s="682">
        <v>180416.75829999999</v>
      </c>
      <c r="M1064" s="682">
        <v>315729.32699999999</v>
      </c>
      <c r="N1064" s="682">
        <v>235563.76089999999</v>
      </c>
      <c r="O1064" s="682">
        <v>412236.58159999998</v>
      </c>
      <c r="P1064" s="682">
        <v>293418.76510000002</v>
      </c>
      <c r="Q1064" s="682">
        <v>513482.83889999997</v>
      </c>
      <c r="R1064" s="682">
        <v>330183.973</v>
      </c>
      <c r="S1064" s="682">
        <v>577821.95279999997</v>
      </c>
      <c r="T1064" s="682">
        <v>366394.52360000001</v>
      </c>
      <c r="U1064" s="682">
        <v>641190.41630000004</v>
      </c>
    </row>
    <row r="1065" spans="1:21">
      <c r="A1065" t="s">
        <v>1179</v>
      </c>
      <c r="B1065">
        <v>6</v>
      </c>
      <c r="C1065" t="s">
        <v>430</v>
      </c>
      <c r="D1065" t="s">
        <v>431</v>
      </c>
      <c r="E1065" t="s">
        <v>435</v>
      </c>
      <c r="F1065" t="s">
        <v>1177</v>
      </c>
      <c r="G1065" t="s">
        <v>101</v>
      </c>
      <c r="H1065" s="682">
        <v>114733.3309</v>
      </c>
      <c r="I1065" s="682">
        <v>183573.3322</v>
      </c>
      <c r="J1065" s="682">
        <v>160626.66329999999</v>
      </c>
      <c r="K1065" s="682">
        <v>257002.66510000001</v>
      </c>
      <c r="L1065" s="682">
        <v>206519.99559999999</v>
      </c>
      <c r="M1065" s="682">
        <v>330431.99790000002</v>
      </c>
      <c r="N1065" s="682">
        <v>275359.99420000002</v>
      </c>
      <c r="O1065" s="682">
        <v>440575.99729999999</v>
      </c>
      <c r="P1065" s="682">
        <v>344199.9927</v>
      </c>
      <c r="Q1065" s="682">
        <v>550719.99659999995</v>
      </c>
      <c r="R1065" s="682">
        <v>390093.32510000002</v>
      </c>
      <c r="S1065" s="682">
        <v>624149.32940000005</v>
      </c>
      <c r="T1065" s="682">
        <v>435986.65749999997</v>
      </c>
      <c r="U1065" s="682">
        <v>697578.66229999997</v>
      </c>
    </row>
    <row r="1066" spans="1:21">
      <c r="A1066" t="s">
        <v>1179</v>
      </c>
      <c r="B1066">
        <v>6</v>
      </c>
      <c r="C1066" t="s">
        <v>430</v>
      </c>
      <c r="D1066" t="s">
        <v>431</v>
      </c>
      <c r="E1066" t="s">
        <v>436</v>
      </c>
      <c r="F1066" t="s">
        <v>1174</v>
      </c>
      <c r="G1066" t="s">
        <v>84</v>
      </c>
      <c r="H1066" s="682">
        <v>125823.93610000001</v>
      </c>
      <c r="I1066" s="682">
        <v>220191.88819999999</v>
      </c>
      <c r="J1066" s="682">
        <v>163516.88630000001</v>
      </c>
      <c r="K1066" s="682">
        <v>286154.55099999998</v>
      </c>
      <c r="L1066" s="682">
        <v>195571.46599999999</v>
      </c>
      <c r="M1066" s="682">
        <v>342250.06559999997</v>
      </c>
      <c r="N1066" s="682">
        <v>233445.13930000001</v>
      </c>
      <c r="O1066" s="682">
        <v>408528.99369999999</v>
      </c>
      <c r="P1066" s="682">
        <v>275601.55009999999</v>
      </c>
      <c r="Q1066" s="682">
        <v>482302.71269999997</v>
      </c>
      <c r="R1066" s="682">
        <v>302412.47360000003</v>
      </c>
      <c r="S1066" s="682">
        <v>529221.82889999996</v>
      </c>
      <c r="T1066" s="682">
        <v>327710.2904</v>
      </c>
      <c r="U1066" s="682">
        <v>573493.00829999999</v>
      </c>
    </row>
    <row r="1067" spans="1:21">
      <c r="A1067" t="s">
        <v>1179</v>
      </c>
      <c r="B1067">
        <v>6</v>
      </c>
      <c r="C1067" t="s">
        <v>430</v>
      </c>
      <c r="D1067" t="s">
        <v>431</v>
      </c>
      <c r="E1067" t="s">
        <v>436</v>
      </c>
      <c r="F1067" t="s">
        <v>1175</v>
      </c>
      <c r="G1067" t="s">
        <v>103</v>
      </c>
      <c r="H1067" s="682">
        <v>104549.7147</v>
      </c>
      <c r="I1067" s="682">
        <v>182962.0007</v>
      </c>
      <c r="J1067" s="682">
        <v>139442.18979999999</v>
      </c>
      <c r="K1067" s="682">
        <v>244023.83230000001</v>
      </c>
      <c r="L1067" s="682">
        <v>171962.88740000001</v>
      </c>
      <c r="M1067" s="682">
        <v>300935.05290000001</v>
      </c>
      <c r="N1067" s="682">
        <v>216656.56</v>
      </c>
      <c r="O1067" s="682">
        <v>379148.98009999999</v>
      </c>
      <c r="P1067" s="682">
        <v>262241.89549999998</v>
      </c>
      <c r="Q1067" s="682">
        <v>458923.31709999999</v>
      </c>
      <c r="R1067" s="682">
        <v>289640.82559999998</v>
      </c>
      <c r="S1067" s="682">
        <v>506871.4448</v>
      </c>
      <c r="T1067" s="682">
        <v>315325.37199999997</v>
      </c>
      <c r="U1067" s="682">
        <v>551819.40099999995</v>
      </c>
    </row>
    <row r="1068" spans="1:21">
      <c r="A1068" t="s">
        <v>1179</v>
      </c>
      <c r="B1068">
        <v>6</v>
      </c>
      <c r="C1068" t="s">
        <v>430</v>
      </c>
      <c r="D1068" t="s">
        <v>431</v>
      </c>
      <c r="E1068" t="s">
        <v>436</v>
      </c>
      <c r="F1068" t="s">
        <v>1176</v>
      </c>
      <c r="G1068" t="s">
        <v>104</v>
      </c>
      <c r="H1068" s="682">
        <v>95871.876900000003</v>
      </c>
      <c r="I1068" s="682">
        <v>167775.78460000001</v>
      </c>
      <c r="J1068" s="682">
        <v>132297.1367</v>
      </c>
      <c r="K1068" s="682">
        <v>231519.98929999999</v>
      </c>
      <c r="L1068" s="682">
        <v>167628.07029999999</v>
      </c>
      <c r="M1068" s="682">
        <v>293349.12300000002</v>
      </c>
      <c r="N1068" s="682">
        <v>218557.9743</v>
      </c>
      <c r="O1068" s="682">
        <v>382476.45500000002</v>
      </c>
      <c r="P1068" s="682">
        <v>272171.03580000001</v>
      </c>
      <c r="Q1068" s="682">
        <v>476299.31270000001</v>
      </c>
      <c r="R1068" s="682">
        <v>306124.83970000001</v>
      </c>
      <c r="S1068" s="682">
        <v>535718.46959999995</v>
      </c>
      <c r="T1068" s="682">
        <v>339529.0748</v>
      </c>
      <c r="U1068" s="682">
        <v>594175.88100000005</v>
      </c>
    </row>
    <row r="1069" spans="1:21">
      <c r="A1069" t="s">
        <v>1179</v>
      </c>
      <c r="B1069">
        <v>6</v>
      </c>
      <c r="C1069" t="s">
        <v>430</v>
      </c>
      <c r="D1069" t="s">
        <v>431</v>
      </c>
      <c r="E1069" t="s">
        <v>436</v>
      </c>
      <c r="F1069" t="s">
        <v>1177</v>
      </c>
      <c r="G1069" t="s">
        <v>101</v>
      </c>
      <c r="H1069" s="682">
        <v>108461.32889999999</v>
      </c>
      <c r="I1069" s="682">
        <v>173538.12890000001</v>
      </c>
      <c r="J1069" s="682">
        <v>151845.86050000001</v>
      </c>
      <c r="K1069" s="682">
        <v>242953.38029999999</v>
      </c>
      <c r="L1069" s="682">
        <v>195230.39199999999</v>
      </c>
      <c r="M1069" s="682">
        <v>312368.63179999997</v>
      </c>
      <c r="N1069" s="682">
        <v>260307.1894</v>
      </c>
      <c r="O1069" s="682">
        <v>416491.50910000002</v>
      </c>
      <c r="P1069" s="682">
        <v>325383.9866</v>
      </c>
      <c r="Q1069" s="682">
        <v>520614.38640000002</v>
      </c>
      <c r="R1069" s="682">
        <v>368768.5183</v>
      </c>
      <c r="S1069" s="682">
        <v>590029.63789999997</v>
      </c>
      <c r="T1069" s="682">
        <v>412153.04979999998</v>
      </c>
      <c r="U1069" s="682">
        <v>659444.88950000005</v>
      </c>
    </row>
    <row r="1070" spans="1:21">
      <c r="A1070" t="s">
        <v>1179</v>
      </c>
      <c r="B1070">
        <v>6</v>
      </c>
      <c r="C1070" t="s">
        <v>430</v>
      </c>
      <c r="D1070" t="s">
        <v>431</v>
      </c>
      <c r="E1070" t="s">
        <v>437</v>
      </c>
      <c r="F1070" t="s">
        <v>1174</v>
      </c>
      <c r="G1070" t="s">
        <v>84</v>
      </c>
      <c r="H1070" s="682">
        <v>128727.9311</v>
      </c>
      <c r="I1070" s="682">
        <v>225273.87950000001</v>
      </c>
      <c r="J1070" s="682">
        <v>167127.08249999999</v>
      </c>
      <c r="K1070" s="682">
        <v>292472.39449999999</v>
      </c>
      <c r="L1070" s="682">
        <v>199746.75409999999</v>
      </c>
      <c r="M1070" s="682">
        <v>349556.8198</v>
      </c>
      <c r="N1070" s="682">
        <v>238230.89379999999</v>
      </c>
      <c r="O1070" s="682">
        <v>416904.06410000002</v>
      </c>
      <c r="P1070" s="682">
        <v>281111.5907</v>
      </c>
      <c r="Q1070" s="682">
        <v>491945.28360000002</v>
      </c>
      <c r="R1070" s="682">
        <v>308399.16979999997</v>
      </c>
      <c r="S1070" s="682">
        <v>539698.54709999997</v>
      </c>
      <c r="T1070" s="682">
        <v>334091.94150000002</v>
      </c>
      <c r="U1070" s="682">
        <v>584660.89769999997</v>
      </c>
    </row>
    <row r="1071" spans="1:21">
      <c r="A1071" t="s">
        <v>1179</v>
      </c>
      <c r="B1071">
        <v>6</v>
      </c>
      <c r="C1071" t="s">
        <v>430</v>
      </c>
      <c r="D1071" t="s">
        <v>431</v>
      </c>
      <c r="E1071" t="s">
        <v>437</v>
      </c>
      <c r="F1071" t="s">
        <v>1175</v>
      </c>
      <c r="G1071" t="s">
        <v>103</v>
      </c>
      <c r="H1071" s="682">
        <v>107847.8967</v>
      </c>
      <c r="I1071" s="682">
        <v>188733.8193</v>
      </c>
      <c r="J1071" s="682">
        <v>143498.21599999999</v>
      </c>
      <c r="K1071" s="682">
        <v>251121.878</v>
      </c>
      <c r="L1071" s="682">
        <v>176575.37349999999</v>
      </c>
      <c r="M1071" s="682">
        <v>309006.90370000002</v>
      </c>
      <c r="N1071" s="682">
        <v>221753.21580000001</v>
      </c>
      <c r="O1071" s="682">
        <v>388068.1275</v>
      </c>
      <c r="P1071" s="682">
        <v>267999.3382</v>
      </c>
      <c r="Q1071" s="682">
        <v>468998.8419</v>
      </c>
      <c r="R1071" s="682">
        <v>295864.03480000002</v>
      </c>
      <c r="S1071" s="682">
        <v>517762.06099999999</v>
      </c>
      <c r="T1071" s="682">
        <v>321936.37459999998</v>
      </c>
      <c r="U1071" s="682">
        <v>563388.65549999999</v>
      </c>
    </row>
    <row r="1072" spans="1:21">
      <c r="A1072" t="s">
        <v>1179</v>
      </c>
      <c r="B1072">
        <v>6</v>
      </c>
      <c r="C1072" t="s">
        <v>430</v>
      </c>
      <c r="D1072" t="s">
        <v>431</v>
      </c>
      <c r="E1072" t="s">
        <v>437</v>
      </c>
      <c r="F1072" t="s">
        <v>1176</v>
      </c>
      <c r="G1072" t="s">
        <v>104</v>
      </c>
      <c r="H1072" s="682">
        <v>99466.767099999997</v>
      </c>
      <c r="I1072" s="682">
        <v>174066.8425</v>
      </c>
      <c r="J1072" s="682">
        <v>137365.6035</v>
      </c>
      <c r="K1072" s="682">
        <v>240389.80609999999</v>
      </c>
      <c r="L1072" s="682">
        <v>174190.37899999999</v>
      </c>
      <c r="M1072" s="682">
        <v>304833.16310000001</v>
      </c>
      <c r="N1072" s="682">
        <v>227399.3144</v>
      </c>
      <c r="O1072" s="682">
        <v>397948.8002</v>
      </c>
      <c r="P1072" s="682">
        <v>283241.71909999999</v>
      </c>
      <c r="Q1072" s="682">
        <v>495673.00839999999</v>
      </c>
      <c r="R1072" s="682">
        <v>318714.86739999999</v>
      </c>
      <c r="S1072" s="682">
        <v>557751.01800000004</v>
      </c>
      <c r="T1072" s="682">
        <v>353648.62420000002</v>
      </c>
      <c r="U1072" s="682">
        <v>618885.09239999996</v>
      </c>
    </row>
    <row r="1073" spans="1:21">
      <c r="A1073" t="s">
        <v>1179</v>
      </c>
      <c r="B1073">
        <v>6</v>
      </c>
      <c r="C1073" t="s">
        <v>430</v>
      </c>
      <c r="D1073" t="s">
        <v>431</v>
      </c>
      <c r="E1073" t="s">
        <v>437</v>
      </c>
      <c r="F1073" t="s">
        <v>1177</v>
      </c>
      <c r="G1073" t="s">
        <v>101</v>
      </c>
      <c r="H1073" s="682">
        <v>110984.47380000001</v>
      </c>
      <c r="I1073" s="682">
        <v>177575.16080000001</v>
      </c>
      <c r="J1073" s="682">
        <v>155378.26329999999</v>
      </c>
      <c r="K1073" s="682">
        <v>248605.22500000001</v>
      </c>
      <c r="L1073" s="682">
        <v>199772.0528</v>
      </c>
      <c r="M1073" s="682">
        <v>319635.2892</v>
      </c>
      <c r="N1073" s="682">
        <v>266362.73700000002</v>
      </c>
      <c r="O1073" s="682">
        <v>426180.38569999998</v>
      </c>
      <c r="P1073" s="682">
        <v>332953.42139999999</v>
      </c>
      <c r="Q1073" s="682">
        <v>532725.48210000002</v>
      </c>
      <c r="R1073" s="682">
        <v>377347.2108</v>
      </c>
      <c r="S1073" s="682">
        <v>603755.54630000005</v>
      </c>
      <c r="T1073" s="682">
        <v>421741.00030000001</v>
      </c>
      <c r="U1073" s="682">
        <v>674785.61069999996</v>
      </c>
    </row>
    <row r="1074" spans="1:21">
      <c r="A1074" t="s">
        <v>1179</v>
      </c>
      <c r="B1074">
        <v>6</v>
      </c>
      <c r="C1074" t="s">
        <v>430</v>
      </c>
      <c r="D1074" t="s">
        <v>431</v>
      </c>
      <c r="E1074" t="s">
        <v>438</v>
      </c>
      <c r="F1074" t="s">
        <v>1174</v>
      </c>
      <c r="G1074" t="s">
        <v>84</v>
      </c>
      <c r="H1074" s="682">
        <v>131128.26879999999</v>
      </c>
      <c r="I1074" s="682">
        <v>229474.47039999999</v>
      </c>
      <c r="J1074" s="682">
        <v>170171.39369999999</v>
      </c>
      <c r="K1074" s="682">
        <v>297799.9388</v>
      </c>
      <c r="L1074" s="682">
        <v>203322.4417</v>
      </c>
      <c r="M1074" s="682">
        <v>355814.27299999999</v>
      </c>
      <c r="N1074" s="682">
        <v>242408.18580000001</v>
      </c>
      <c r="O1074" s="682">
        <v>424214.32510000002</v>
      </c>
      <c r="P1074" s="682">
        <v>285979.05599999998</v>
      </c>
      <c r="Q1074" s="682">
        <v>500463.348</v>
      </c>
      <c r="R1074" s="682">
        <v>313712.9227</v>
      </c>
      <c r="S1074" s="682">
        <v>548997.61470000003</v>
      </c>
      <c r="T1074" s="682">
        <v>339801.66409999999</v>
      </c>
      <c r="U1074" s="682">
        <v>594652.91209999996</v>
      </c>
    </row>
    <row r="1075" spans="1:21">
      <c r="A1075" t="s">
        <v>1179</v>
      </c>
      <c r="B1075">
        <v>6</v>
      </c>
      <c r="C1075" t="s">
        <v>430</v>
      </c>
      <c r="D1075" t="s">
        <v>431</v>
      </c>
      <c r="E1075" t="s">
        <v>438</v>
      </c>
      <c r="F1075" t="s">
        <v>1175</v>
      </c>
      <c r="G1075" t="s">
        <v>103</v>
      </c>
      <c r="H1075" s="682">
        <v>110248.33440000001</v>
      </c>
      <c r="I1075" s="682">
        <v>192934.58530000001</v>
      </c>
      <c r="J1075" s="682">
        <v>146542.52710000001</v>
      </c>
      <c r="K1075" s="682">
        <v>256449.42240000001</v>
      </c>
      <c r="L1075" s="682">
        <v>180151.06109999999</v>
      </c>
      <c r="M1075" s="682">
        <v>315264.35690000001</v>
      </c>
      <c r="N1075" s="682">
        <v>225930.50769999999</v>
      </c>
      <c r="O1075" s="682">
        <v>395378.3885</v>
      </c>
      <c r="P1075" s="682">
        <v>272866.80359999998</v>
      </c>
      <c r="Q1075" s="682">
        <v>477516.90620000003</v>
      </c>
      <c r="R1075" s="682">
        <v>301177.78779999999</v>
      </c>
      <c r="S1075" s="682">
        <v>527061.12860000005</v>
      </c>
      <c r="T1075" s="682">
        <v>327646.09710000001</v>
      </c>
      <c r="U1075" s="682">
        <v>573380.67000000004</v>
      </c>
    </row>
    <row r="1076" spans="1:21">
      <c r="A1076" t="s">
        <v>1179</v>
      </c>
      <c r="B1076">
        <v>6</v>
      </c>
      <c r="C1076" t="s">
        <v>430</v>
      </c>
      <c r="D1076" t="s">
        <v>431</v>
      </c>
      <c r="E1076" t="s">
        <v>438</v>
      </c>
      <c r="F1076" t="s">
        <v>1176</v>
      </c>
      <c r="G1076" t="s">
        <v>104</v>
      </c>
      <c r="H1076" s="682">
        <v>101929.5772</v>
      </c>
      <c r="I1076" s="682">
        <v>178376.76019999999</v>
      </c>
      <c r="J1076" s="682">
        <v>140813.53769999999</v>
      </c>
      <c r="K1076" s="682">
        <v>246423.69089999999</v>
      </c>
      <c r="L1076" s="682">
        <v>178623.43719999999</v>
      </c>
      <c r="M1076" s="682">
        <v>312591.01500000001</v>
      </c>
      <c r="N1076" s="682">
        <v>233310.05859999999</v>
      </c>
      <c r="O1076" s="682">
        <v>408292.60269999999</v>
      </c>
      <c r="P1076" s="682">
        <v>290630.14939999999</v>
      </c>
      <c r="Q1076" s="682">
        <v>508602.76140000002</v>
      </c>
      <c r="R1076" s="682">
        <v>327088.42170000001</v>
      </c>
      <c r="S1076" s="682">
        <v>572404.73809999996</v>
      </c>
      <c r="T1076" s="682">
        <v>363007.3026</v>
      </c>
      <c r="U1076" s="682">
        <v>635262.77949999995</v>
      </c>
    </row>
    <row r="1077" spans="1:21">
      <c r="A1077" t="s">
        <v>1179</v>
      </c>
      <c r="B1077">
        <v>6</v>
      </c>
      <c r="C1077" t="s">
        <v>430</v>
      </c>
      <c r="D1077" t="s">
        <v>431</v>
      </c>
      <c r="E1077" t="s">
        <v>438</v>
      </c>
      <c r="F1077" t="s">
        <v>1177</v>
      </c>
      <c r="G1077" t="s">
        <v>101</v>
      </c>
      <c r="H1077" s="682">
        <v>113062.70080000001</v>
      </c>
      <c r="I1077" s="682">
        <v>180900.3241</v>
      </c>
      <c r="J1077" s="682">
        <v>158287.7812</v>
      </c>
      <c r="K1077" s="682">
        <v>253260.45370000001</v>
      </c>
      <c r="L1077" s="682">
        <v>203512.8616</v>
      </c>
      <c r="M1077" s="682">
        <v>325620.5833</v>
      </c>
      <c r="N1077" s="682">
        <v>271350.48200000002</v>
      </c>
      <c r="O1077" s="682">
        <v>434160.77779999998</v>
      </c>
      <c r="P1077" s="682">
        <v>339188.10259999998</v>
      </c>
      <c r="Q1077" s="682">
        <v>542700.97219999996</v>
      </c>
      <c r="R1077" s="682">
        <v>384413.18290000001</v>
      </c>
      <c r="S1077" s="682">
        <v>615061.10179999995</v>
      </c>
      <c r="T1077" s="682">
        <v>429638.26329999999</v>
      </c>
      <c r="U1077" s="682">
        <v>687421.23140000005</v>
      </c>
    </row>
    <row r="1078" spans="1:21">
      <c r="A1078" t="s">
        <v>1179</v>
      </c>
      <c r="B1078">
        <v>6</v>
      </c>
      <c r="C1078" t="s">
        <v>430</v>
      </c>
      <c r="D1078" t="s">
        <v>431</v>
      </c>
      <c r="E1078" t="s">
        <v>439</v>
      </c>
      <c r="F1078" t="s">
        <v>1174</v>
      </c>
      <c r="G1078" t="s">
        <v>84</v>
      </c>
      <c r="H1078" s="682">
        <v>122582.44869999999</v>
      </c>
      <c r="I1078" s="682">
        <v>214519.28520000001</v>
      </c>
      <c r="J1078" s="682">
        <v>159223.51990000001</v>
      </c>
      <c r="K1078" s="682">
        <v>278641.15980000002</v>
      </c>
      <c r="L1078" s="682">
        <v>190366.05840000001</v>
      </c>
      <c r="M1078" s="682">
        <v>333140.60210000002</v>
      </c>
      <c r="N1078" s="682">
        <v>227133.88020000001</v>
      </c>
      <c r="O1078" s="682">
        <v>397484.29029999999</v>
      </c>
      <c r="P1078" s="682">
        <v>268081.49930000002</v>
      </c>
      <c r="Q1078" s="682">
        <v>469142.6238</v>
      </c>
      <c r="R1078" s="682">
        <v>294131.55479999998</v>
      </c>
      <c r="S1078" s="682">
        <v>514730.22080000001</v>
      </c>
      <c r="T1078" s="682">
        <v>318684.39299999998</v>
      </c>
      <c r="U1078" s="682">
        <v>557697.68779999996</v>
      </c>
    </row>
    <row r="1079" spans="1:21">
      <c r="A1079" t="s">
        <v>1179</v>
      </c>
      <c r="B1079">
        <v>6</v>
      </c>
      <c r="C1079" t="s">
        <v>430</v>
      </c>
      <c r="D1079" t="s">
        <v>431</v>
      </c>
      <c r="E1079" t="s">
        <v>439</v>
      </c>
      <c r="F1079" t="s">
        <v>1175</v>
      </c>
      <c r="G1079" t="s">
        <v>103</v>
      </c>
      <c r="H1079" s="682">
        <v>102293.2539</v>
      </c>
      <c r="I1079" s="682">
        <v>179013.19440000001</v>
      </c>
      <c r="J1079" s="682">
        <v>136263.39430000001</v>
      </c>
      <c r="K1079" s="682">
        <v>238460.9399</v>
      </c>
      <c r="L1079" s="682">
        <v>167850.47089999999</v>
      </c>
      <c r="M1079" s="682">
        <v>293738.32419999997</v>
      </c>
      <c r="N1079" s="682">
        <v>211122.55110000001</v>
      </c>
      <c r="O1079" s="682">
        <v>369464.4644</v>
      </c>
      <c r="P1079" s="682">
        <v>255340.348</v>
      </c>
      <c r="Q1079" s="682">
        <v>446845.609</v>
      </c>
      <c r="R1079" s="682">
        <v>281951.1875</v>
      </c>
      <c r="S1079" s="682">
        <v>493414.57809999998</v>
      </c>
      <c r="T1079" s="682">
        <v>306872.85119999998</v>
      </c>
      <c r="U1079" s="682">
        <v>537027.48970000003</v>
      </c>
    </row>
    <row r="1080" spans="1:21">
      <c r="A1080" t="s">
        <v>1179</v>
      </c>
      <c r="B1080">
        <v>6</v>
      </c>
      <c r="C1080" t="s">
        <v>430</v>
      </c>
      <c r="D1080" t="s">
        <v>431</v>
      </c>
      <c r="E1080" t="s">
        <v>439</v>
      </c>
      <c r="F1080" t="s">
        <v>1176</v>
      </c>
      <c r="G1080" t="s">
        <v>104</v>
      </c>
      <c r="H1080" s="682">
        <v>94084.305600000007</v>
      </c>
      <c r="I1080" s="682">
        <v>164647.53469999999</v>
      </c>
      <c r="J1080" s="682">
        <v>129883.58749999999</v>
      </c>
      <c r="K1080" s="682">
        <v>227296.2781</v>
      </c>
      <c r="L1080" s="682">
        <v>164639.2065</v>
      </c>
      <c r="M1080" s="682">
        <v>288118.61139999999</v>
      </c>
      <c r="N1080" s="682">
        <v>214801.80989999999</v>
      </c>
      <c r="O1080" s="682">
        <v>375903.16729999997</v>
      </c>
      <c r="P1080" s="682">
        <v>267523.3504</v>
      </c>
      <c r="Q1080" s="682">
        <v>468165.86320000002</v>
      </c>
      <c r="R1080" s="682">
        <v>300965.59580000001</v>
      </c>
      <c r="S1080" s="682">
        <v>526689.79269999999</v>
      </c>
      <c r="T1080" s="682">
        <v>333883.71549999999</v>
      </c>
      <c r="U1080" s="682">
        <v>584296.50210000004</v>
      </c>
    </row>
    <row r="1081" spans="1:21">
      <c r="A1081" t="s">
        <v>1179</v>
      </c>
      <c r="B1081">
        <v>6</v>
      </c>
      <c r="C1081" t="s">
        <v>430</v>
      </c>
      <c r="D1081" t="s">
        <v>431</v>
      </c>
      <c r="E1081" t="s">
        <v>439</v>
      </c>
      <c r="F1081" t="s">
        <v>1177</v>
      </c>
      <c r="G1081" t="s">
        <v>101</v>
      </c>
      <c r="H1081" s="682">
        <v>105676.94990000001</v>
      </c>
      <c r="I1081" s="682">
        <v>169083.12229999999</v>
      </c>
      <c r="J1081" s="682">
        <v>147947.72990000001</v>
      </c>
      <c r="K1081" s="682">
        <v>236716.37119999999</v>
      </c>
      <c r="L1081" s="682">
        <v>190218.5098</v>
      </c>
      <c r="M1081" s="682">
        <v>304349.6201</v>
      </c>
      <c r="N1081" s="682">
        <v>253624.67970000001</v>
      </c>
      <c r="O1081" s="682">
        <v>405799.49359999999</v>
      </c>
      <c r="P1081" s="682">
        <v>317030.84960000002</v>
      </c>
      <c r="Q1081" s="682">
        <v>507249.36700000003</v>
      </c>
      <c r="R1081" s="682">
        <v>359301.62959999999</v>
      </c>
      <c r="S1081" s="682">
        <v>574882.61589999998</v>
      </c>
      <c r="T1081" s="682">
        <v>401572.40950000001</v>
      </c>
      <c r="U1081" s="682">
        <v>642515.86490000004</v>
      </c>
    </row>
    <row r="1082" spans="1:21">
      <c r="A1082" t="s">
        <v>1179</v>
      </c>
      <c r="B1082">
        <v>6</v>
      </c>
      <c r="C1082" t="s">
        <v>430</v>
      </c>
      <c r="D1082" t="s">
        <v>431</v>
      </c>
      <c r="E1082" t="s">
        <v>440</v>
      </c>
      <c r="F1082" t="s">
        <v>1174</v>
      </c>
      <c r="G1082" t="s">
        <v>84</v>
      </c>
      <c r="H1082" s="682">
        <v>128727.9311</v>
      </c>
      <c r="I1082" s="682">
        <v>225273.87950000001</v>
      </c>
      <c r="J1082" s="682">
        <v>167127.08249999999</v>
      </c>
      <c r="K1082" s="682">
        <v>292472.39449999999</v>
      </c>
      <c r="L1082" s="682">
        <v>199746.75409999999</v>
      </c>
      <c r="M1082" s="682">
        <v>349556.8198</v>
      </c>
      <c r="N1082" s="682">
        <v>238230.89379999999</v>
      </c>
      <c r="O1082" s="682">
        <v>416904.06410000002</v>
      </c>
      <c r="P1082" s="682">
        <v>281111.5907</v>
      </c>
      <c r="Q1082" s="682">
        <v>491945.28360000002</v>
      </c>
      <c r="R1082" s="682">
        <v>308399.16979999997</v>
      </c>
      <c r="S1082" s="682">
        <v>539698.54709999997</v>
      </c>
      <c r="T1082" s="682">
        <v>334091.94150000002</v>
      </c>
      <c r="U1082" s="682">
        <v>584660.89769999997</v>
      </c>
    </row>
    <row r="1083" spans="1:21">
      <c r="A1083" t="s">
        <v>1179</v>
      </c>
      <c r="B1083">
        <v>6</v>
      </c>
      <c r="C1083" t="s">
        <v>430</v>
      </c>
      <c r="D1083" t="s">
        <v>431</v>
      </c>
      <c r="E1083" t="s">
        <v>440</v>
      </c>
      <c r="F1083" t="s">
        <v>1175</v>
      </c>
      <c r="G1083" t="s">
        <v>103</v>
      </c>
      <c r="H1083" s="682">
        <v>107847.8967</v>
      </c>
      <c r="I1083" s="682">
        <v>188733.8193</v>
      </c>
      <c r="J1083" s="682">
        <v>143498.21599999999</v>
      </c>
      <c r="K1083" s="682">
        <v>251121.878</v>
      </c>
      <c r="L1083" s="682">
        <v>176575.37349999999</v>
      </c>
      <c r="M1083" s="682">
        <v>309006.90370000002</v>
      </c>
      <c r="N1083" s="682">
        <v>221753.21580000001</v>
      </c>
      <c r="O1083" s="682">
        <v>388068.1275</v>
      </c>
      <c r="P1083" s="682">
        <v>267999.3382</v>
      </c>
      <c r="Q1083" s="682">
        <v>468998.8419</v>
      </c>
      <c r="R1083" s="682">
        <v>295864.03480000002</v>
      </c>
      <c r="S1083" s="682">
        <v>517762.06099999999</v>
      </c>
      <c r="T1083" s="682">
        <v>321936.37459999998</v>
      </c>
      <c r="U1083" s="682">
        <v>563388.65549999999</v>
      </c>
    </row>
    <row r="1084" spans="1:21">
      <c r="A1084" t="s">
        <v>1179</v>
      </c>
      <c r="B1084">
        <v>6</v>
      </c>
      <c r="C1084" t="s">
        <v>430</v>
      </c>
      <c r="D1084" t="s">
        <v>431</v>
      </c>
      <c r="E1084" t="s">
        <v>440</v>
      </c>
      <c r="F1084" t="s">
        <v>1176</v>
      </c>
      <c r="G1084" t="s">
        <v>104</v>
      </c>
      <c r="H1084" s="682">
        <v>99466.767099999997</v>
      </c>
      <c r="I1084" s="682">
        <v>174066.8425</v>
      </c>
      <c r="J1084" s="682">
        <v>137365.6035</v>
      </c>
      <c r="K1084" s="682">
        <v>240389.80609999999</v>
      </c>
      <c r="L1084" s="682">
        <v>174190.37899999999</v>
      </c>
      <c r="M1084" s="682">
        <v>304833.16310000001</v>
      </c>
      <c r="N1084" s="682">
        <v>227399.3144</v>
      </c>
      <c r="O1084" s="682">
        <v>397948.8002</v>
      </c>
      <c r="P1084" s="682">
        <v>283241.71909999999</v>
      </c>
      <c r="Q1084" s="682">
        <v>495673.00839999999</v>
      </c>
      <c r="R1084" s="682">
        <v>318714.86739999999</v>
      </c>
      <c r="S1084" s="682">
        <v>557751.01800000004</v>
      </c>
      <c r="T1084" s="682">
        <v>353648.62420000002</v>
      </c>
      <c r="U1084" s="682">
        <v>618885.09239999996</v>
      </c>
    </row>
    <row r="1085" spans="1:21">
      <c r="A1085" t="s">
        <v>1179</v>
      </c>
      <c r="B1085">
        <v>6</v>
      </c>
      <c r="C1085" t="s">
        <v>430</v>
      </c>
      <c r="D1085" t="s">
        <v>431</v>
      </c>
      <c r="E1085" t="s">
        <v>440</v>
      </c>
      <c r="F1085" t="s">
        <v>1177</v>
      </c>
      <c r="G1085" t="s">
        <v>101</v>
      </c>
      <c r="H1085" s="682">
        <v>110984.47380000001</v>
      </c>
      <c r="I1085" s="682">
        <v>177575.16080000001</v>
      </c>
      <c r="J1085" s="682">
        <v>155378.26329999999</v>
      </c>
      <c r="K1085" s="682">
        <v>248605.22500000001</v>
      </c>
      <c r="L1085" s="682">
        <v>199772.0528</v>
      </c>
      <c r="M1085" s="682">
        <v>319635.2892</v>
      </c>
      <c r="N1085" s="682">
        <v>266362.73700000002</v>
      </c>
      <c r="O1085" s="682">
        <v>426180.38569999998</v>
      </c>
      <c r="P1085" s="682">
        <v>332953.42139999999</v>
      </c>
      <c r="Q1085" s="682">
        <v>532725.48210000002</v>
      </c>
      <c r="R1085" s="682">
        <v>377347.2108</v>
      </c>
      <c r="S1085" s="682">
        <v>603755.54630000005</v>
      </c>
      <c r="T1085" s="682">
        <v>421741.00030000001</v>
      </c>
      <c r="U1085" s="682">
        <v>674785.61069999996</v>
      </c>
    </row>
    <row r="1086" spans="1:21">
      <c r="A1086" t="s">
        <v>1179</v>
      </c>
      <c r="B1086">
        <v>6</v>
      </c>
      <c r="C1086" t="s">
        <v>430</v>
      </c>
      <c r="D1086" t="s">
        <v>431</v>
      </c>
      <c r="E1086" t="s">
        <v>441</v>
      </c>
      <c r="F1086" t="s">
        <v>1174</v>
      </c>
      <c r="G1086" t="s">
        <v>84</v>
      </c>
      <c r="H1086" s="682">
        <v>124623.76730000001</v>
      </c>
      <c r="I1086" s="682">
        <v>218091.59280000001</v>
      </c>
      <c r="J1086" s="682">
        <v>161994.73069999999</v>
      </c>
      <c r="K1086" s="682">
        <v>283490.77879999997</v>
      </c>
      <c r="L1086" s="682">
        <v>193783.62220000001</v>
      </c>
      <c r="M1086" s="682">
        <v>339121.33899999998</v>
      </c>
      <c r="N1086" s="682">
        <v>231356.4932</v>
      </c>
      <c r="O1086" s="682">
        <v>404873.86320000002</v>
      </c>
      <c r="P1086" s="682">
        <v>273167.8174</v>
      </c>
      <c r="Q1086" s="682">
        <v>478043.68050000002</v>
      </c>
      <c r="R1086" s="682">
        <v>299755.59720000002</v>
      </c>
      <c r="S1086" s="682">
        <v>524572.29500000004</v>
      </c>
      <c r="T1086" s="682">
        <v>324855.42920000001</v>
      </c>
      <c r="U1086" s="682">
        <v>568497.00100000005</v>
      </c>
    </row>
    <row r="1087" spans="1:21">
      <c r="A1087" t="s">
        <v>1179</v>
      </c>
      <c r="B1087">
        <v>6</v>
      </c>
      <c r="C1087" t="s">
        <v>430</v>
      </c>
      <c r="D1087" t="s">
        <v>431</v>
      </c>
      <c r="E1087" t="s">
        <v>441</v>
      </c>
      <c r="F1087" t="s">
        <v>1175</v>
      </c>
      <c r="G1087" t="s">
        <v>103</v>
      </c>
      <c r="H1087" s="682">
        <v>103349.49589999999</v>
      </c>
      <c r="I1087" s="682">
        <v>180861.61780000001</v>
      </c>
      <c r="J1087" s="682">
        <v>137920.0343</v>
      </c>
      <c r="K1087" s="682">
        <v>241360.0601</v>
      </c>
      <c r="L1087" s="682">
        <v>170175.0436</v>
      </c>
      <c r="M1087" s="682">
        <v>297806.32620000001</v>
      </c>
      <c r="N1087" s="682">
        <v>214567.91399999999</v>
      </c>
      <c r="O1087" s="682">
        <v>375493.84950000001</v>
      </c>
      <c r="P1087" s="682">
        <v>259808.16269999999</v>
      </c>
      <c r="Q1087" s="682">
        <v>454664.28480000002</v>
      </c>
      <c r="R1087" s="682">
        <v>286983.94910000003</v>
      </c>
      <c r="S1087" s="682">
        <v>502221.91090000002</v>
      </c>
      <c r="T1087" s="682">
        <v>312470.51079999999</v>
      </c>
      <c r="U1087" s="682">
        <v>546823.39379999996</v>
      </c>
    </row>
    <row r="1088" spans="1:21">
      <c r="A1088" t="s">
        <v>1179</v>
      </c>
      <c r="B1088">
        <v>6</v>
      </c>
      <c r="C1088" t="s">
        <v>430</v>
      </c>
      <c r="D1088" t="s">
        <v>431</v>
      </c>
      <c r="E1088" t="s">
        <v>441</v>
      </c>
      <c r="F1088" t="s">
        <v>1176</v>
      </c>
      <c r="G1088" t="s">
        <v>104</v>
      </c>
      <c r="H1088" s="682">
        <v>94640.471799999999</v>
      </c>
      <c r="I1088" s="682">
        <v>165620.82569999999</v>
      </c>
      <c r="J1088" s="682">
        <v>130573.16959999999</v>
      </c>
      <c r="K1088" s="682">
        <v>228503.04689999999</v>
      </c>
      <c r="L1088" s="682">
        <v>165411.54130000001</v>
      </c>
      <c r="M1088" s="682">
        <v>289470.1972</v>
      </c>
      <c r="N1088" s="682">
        <v>215602.60219999999</v>
      </c>
      <c r="O1088" s="682">
        <v>377304.55379999999</v>
      </c>
      <c r="P1088" s="682">
        <v>268476.82069999998</v>
      </c>
      <c r="Q1088" s="682">
        <v>469834.4362</v>
      </c>
      <c r="R1088" s="682">
        <v>301938.0626</v>
      </c>
      <c r="S1088" s="682">
        <v>528391.60959999997</v>
      </c>
      <c r="T1088" s="682">
        <v>334849.73560000001</v>
      </c>
      <c r="U1088" s="682">
        <v>585987.03740000003</v>
      </c>
    </row>
    <row r="1089" spans="1:21">
      <c r="A1089" t="s">
        <v>1179</v>
      </c>
      <c r="B1089">
        <v>6</v>
      </c>
      <c r="C1089" t="s">
        <v>430</v>
      </c>
      <c r="D1089" t="s">
        <v>431</v>
      </c>
      <c r="E1089" t="s">
        <v>441</v>
      </c>
      <c r="F1089" t="s">
        <v>1177</v>
      </c>
      <c r="G1089" t="s">
        <v>101</v>
      </c>
      <c r="H1089" s="682">
        <v>107422.2153</v>
      </c>
      <c r="I1089" s="682">
        <v>171875.5471</v>
      </c>
      <c r="J1089" s="682">
        <v>150391.10149999999</v>
      </c>
      <c r="K1089" s="682">
        <v>240625.766</v>
      </c>
      <c r="L1089" s="682">
        <v>193359.98759999999</v>
      </c>
      <c r="M1089" s="682">
        <v>309375.98479999998</v>
      </c>
      <c r="N1089" s="682">
        <v>257813.31690000001</v>
      </c>
      <c r="O1089" s="682">
        <v>412501.31300000002</v>
      </c>
      <c r="P1089" s="682">
        <v>322266.64600000001</v>
      </c>
      <c r="Q1089" s="682">
        <v>515626.64140000002</v>
      </c>
      <c r="R1089" s="682">
        <v>365235.53220000002</v>
      </c>
      <c r="S1089" s="682">
        <v>584376.8602</v>
      </c>
      <c r="T1089" s="682">
        <v>408204.41830000002</v>
      </c>
      <c r="U1089" s="682">
        <v>653127.07909999997</v>
      </c>
    </row>
    <row r="1090" spans="1:21">
      <c r="A1090" t="s">
        <v>1179</v>
      </c>
      <c r="B1090">
        <v>6</v>
      </c>
      <c r="C1090" t="s">
        <v>430</v>
      </c>
      <c r="D1090" t="s">
        <v>431</v>
      </c>
      <c r="E1090" t="s">
        <v>442</v>
      </c>
      <c r="F1090" t="s">
        <v>1174</v>
      </c>
      <c r="G1090" t="s">
        <v>84</v>
      </c>
      <c r="H1090" s="682">
        <v>121934.1528</v>
      </c>
      <c r="I1090" s="682">
        <v>213384.76740000001</v>
      </c>
      <c r="J1090" s="682">
        <v>158364.8486</v>
      </c>
      <c r="K1090" s="682">
        <v>277138.4852</v>
      </c>
      <c r="L1090" s="682">
        <v>189324.97930000001</v>
      </c>
      <c r="M1090" s="682">
        <v>331318.71380000003</v>
      </c>
      <c r="N1090" s="682">
        <v>225871.63140000001</v>
      </c>
      <c r="O1090" s="682">
        <v>395275.35489999998</v>
      </c>
      <c r="P1090" s="682">
        <v>266577.4927</v>
      </c>
      <c r="Q1090" s="682">
        <v>466510.61219999997</v>
      </c>
      <c r="R1090" s="682">
        <v>292475.3749</v>
      </c>
      <c r="S1090" s="682">
        <v>511831.90610000002</v>
      </c>
      <c r="T1090" s="682">
        <v>316879.21779999998</v>
      </c>
      <c r="U1090" s="682">
        <v>554538.63119999995</v>
      </c>
    </row>
    <row r="1091" spans="1:21">
      <c r="A1091" t="s">
        <v>1179</v>
      </c>
      <c r="B1091">
        <v>6</v>
      </c>
      <c r="C1091" t="s">
        <v>430</v>
      </c>
      <c r="D1091" t="s">
        <v>431</v>
      </c>
      <c r="E1091" t="s">
        <v>442</v>
      </c>
      <c r="F1091" t="s">
        <v>1175</v>
      </c>
      <c r="G1091" t="s">
        <v>103</v>
      </c>
      <c r="H1091" s="682">
        <v>101841.9629</v>
      </c>
      <c r="I1091" s="682">
        <v>178223.435</v>
      </c>
      <c r="J1091" s="682">
        <v>135627.6367</v>
      </c>
      <c r="K1091" s="682">
        <v>237348.36420000001</v>
      </c>
      <c r="L1091" s="682">
        <v>167027.98970000001</v>
      </c>
      <c r="M1091" s="682">
        <v>292298.98180000001</v>
      </c>
      <c r="N1091" s="682">
        <v>210015.7519</v>
      </c>
      <c r="O1091" s="682">
        <v>367527.56579999998</v>
      </c>
      <c r="P1091" s="682">
        <v>253960.04180000001</v>
      </c>
      <c r="Q1091" s="682">
        <v>444430.07319999998</v>
      </c>
      <c r="R1091" s="682">
        <v>280413.2635</v>
      </c>
      <c r="S1091" s="682">
        <v>490723.21120000002</v>
      </c>
      <c r="T1091" s="682">
        <v>305182.35110000003</v>
      </c>
      <c r="U1091" s="682">
        <v>534069.11439999996</v>
      </c>
    </row>
    <row r="1092" spans="1:21">
      <c r="A1092" t="s">
        <v>1179</v>
      </c>
      <c r="B1092">
        <v>6</v>
      </c>
      <c r="C1092" t="s">
        <v>430</v>
      </c>
      <c r="D1092" t="s">
        <v>431</v>
      </c>
      <c r="E1092" t="s">
        <v>442</v>
      </c>
      <c r="F1092" t="s">
        <v>1176</v>
      </c>
      <c r="G1092" t="s">
        <v>104</v>
      </c>
      <c r="H1092" s="682">
        <v>93726.792100000006</v>
      </c>
      <c r="I1092" s="682">
        <v>164021.88630000001</v>
      </c>
      <c r="J1092" s="682">
        <v>129400.87880000001</v>
      </c>
      <c r="K1092" s="682">
        <v>226451.5379</v>
      </c>
      <c r="L1092" s="682">
        <v>164041.43520000001</v>
      </c>
      <c r="M1092" s="682">
        <v>287072.51150000002</v>
      </c>
      <c r="N1092" s="682">
        <v>214050.57879999999</v>
      </c>
      <c r="O1092" s="682">
        <v>374588.51289999997</v>
      </c>
      <c r="P1092" s="682">
        <v>266593.81550000003</v>
      </c>
      <c r="Q1092" s="682">
        <v>466539.17719999998</v>
      </c>
      <c r="R1092" s="682">
        <v>299933.74949999998</v>
      </c>
      <c r="S1092" s="682">
        <v>524884.06169999996</v>
      </c>
      <c r="T1092" s="682">
        <v>332754.64630000002</v>
      </c>
      <c r="U1092" s="682">
        <v>582320.63100000005</v>
      </c>
    </row>
    <row r="1093" spans="1:21">
      <c r="A1093" t="s">
        <v>1179</v>
      </c>
      <c r="B1093">
        <v>6</v>
      </c>
      <c r="C1093" t="s">
        <v>430</v>
      </c>
      <c r="D1093" t="s">
        <v>431</v>
      </c>
      <c r="E1093" t="s">
        <v>442</v>
      </c>
      <c r="F1093" t="s">
        <v>1177</v>
      </c>
      <c r="G1093" t="s">
        <v>101</v>
      </c>
      <c r="H1093" s="682">
        <v>105120.0754</v>
      </c>
      <c r="I1093" s="682">
        <v>168192.1232</v>
      </c>
      <c r="J1093" s="682">
        <v>147168.10560000001</v>
      </c>
      <c r="K1093" s="682">
        <v>235468.9724</v>
      </c>
      <c r="L1093" s="682">
        <v>189216.13570000001</v>
      </c>
      <c r="M1093" s="682">
        <v>302745.82160000002</v>
      </c>
      <c r="N1093" s="682">
        <v>252288.18100000001</v>
      </c>
      <c r="O1093" s="682">
        <v>403661.0956</v>
      </c>
      <c r="P1093" s="682">
        <v>315360.22619999998</v>
      </c>
      <c r="Q1093" s="682">
        <v>504576.36940000003</v>
      </c>
      <c r="R1093" s="682">
        <v>357408.25640000001</v>
      </c>
      <c r="S1093" s="682">
        <v>571853.21869999997</v>
      </c>
      <c r="T1093" s="682">
        <v>399456.28659999999</v>
      </c>
      <c r="U1093" s="682">
        <v>639130.06799999997</v>
      </c>
    </row>
    <row r="1094" spans="1:21">
      <c r="A1094" t="s">
        <v>1180</v>
      </c>
      <c r="B1094">
        <v>7</v>
      </c>
      <c r="C1094" t="s">
        <v>443</v>
      </c>
      <c r="D1094" t="s">
        <v>444</v>
      </c>
      <c r="E1094" t="s">
        <v>347</v>
      </c>
      <c r="F1094" t="s">
        <v>1174</v>
      </c>
      <c r="G1094" t="s">
        <v>84</v>
      </c>
      <c r="H1094" s="682">
        <v>105946.25109999999</v>
      </c>
      <c r="I1094" s="682">
        <v>185405.9393</v>
      </c>
      <c r="J1094" s="682">
        <v>137796.06020000001</v>
      </c>
      <c r="K1094" s="682">
        <v>241143.10519999999</v>
      </c>
      <c r="L1094" s="682">
        <v>164905.73060000001</v>
      </c>
      <c r="M1094" s="682">
        <v>288585.02850000001</v>
      </c>
      <c r="N1094" s="682">
        <v>196975.80059999999</v>
      </c>
      <c r="O1094" s="682">
        <v>344707.65110000002</v>
      </c>
      <c r="P1094" s="682">
        <v>232641.81529999999</v>
      </c>
      <c r="Q1094" s="682">
        <v>407123.17670000001</v>
      </c>
      <c r="R1094" s="682">
        <v>255314.01449999999</v>
      </c>
      <c r="S1094" s="682">
        <v>446799.52539999998</v>
      </c>
      <c r="T1094" s="682">
        <v>276744.02860000002</v>
      </c>
      <c r="U1094" s="682">
        <v>484302.05009999999</v>
      </c>
    </row>
    <row r="1095" spans="1:21">
      <c r="A1095" t="s">
        <v>1180</v>
      </c>
      <c r="B1095">
        <v>7</v>
      </c>
      <c r="C1095" t="s">
        <v>443</v>
      </c>
      <c r="D1095" t="s">
        <v>444</v>
      </c>
      <c r="E1095" t="s">
        <v>347</v>
      </c>
      <c r="F1095" t="s">
        <v>1175</v>
      </c>
      <c r="G1095" t="s">
        <v>103</v>
      </c>
      <c r="H1095" s="682">
        <v>87429.651199999993</v>
      </c>
      <c r="I1095" s="682">
        <v>153001.88959999999</v>
      </c>
      <c r="J1095" s="682">
        <v>116842.15850000001</v>
      </c>
      <c r="K1095" s="682">
        <v>204473.7775</v>
      </c>
      <c r="L1095" s="682">
        <v>144357.52410000001</v>
      </c>
      <c r="M1095" s="682">
        <v>252625.66709999999</v>
      </c>
      <c r="N1095" s="682">
        <v>182363.51930000001</v>
      </c>
      <c r="O1095" s="682">
        <v>319136.15889999998</v>
      </c>
      <c r="P1095" s="682">
        <v>221013.9682</v>
      </c>
      <c r="Q1095" s="682">
        <v>386774.44429999997</v>
      </c>
      <c r="R1095" s="682">
        <v>244197.9509</v>
      </c>
      <c r="S1095" s="682">
        <v>427346.41409999999</v>
      </c>
      <c r="T1095" s="682">
        <v>265964.56300000002</v>
      </c>
      <c r="U1095" s="682">
        <v>465437.9853</v>
      </c>
    </row>
    <row r="1096" spans="1:21">
      <c r="A1096" t="s">
        <v>1180</v>
      </c>
      <c r="B1096">
        <v>7</v>
      </c>
      <c r="C1096" t="s">
        <v>443</v>
      </c>
      <c r="D1096" t="s">
        <v>444</v>
      </c>
      <c r="E1096" t="s">
        <v>347</v>
      </c>
      <c r="F1096" t="s">
        <v>1176</v>
      </c>
      <c r="G1096" t="s">
        <v>104</v>
      </c>
      <c r="H1096" s="682">
        <v>79784.026199999993</v>
      </c>
      <c r="I1096" s="682">
        <v>139622.0459</v>
      </c>
      <c r="J1096" s="682">
        <v>110023.48729999999</v>
      </c>
      <c r="K1096" s="682">
        <v>192541.10279999999</v>
      </c>
      <c r="L1096" s="682">
        <v>139310.47930000001</v>
      </c>
      <c r="M1096" s="682">
        <v>243793.33869999999</v>
      </c>
      <c r="N1096" s="682">
        <v>181442.35010000001</v>
      </c>
      <c r="O1096" s="682">
        <v>317524.11259999999</v>
      </c>
      <c r="P1096" s="682">
        <v>225909.56159999999</v>
      </c>
      <c r="Q1096" s="682">
        <v>395341.7328</v>
      </c>
      <c r="R1096" s="682">
        <v>253997.94080000001</v>
      </c>
      <c r="S1096" s="682">
        <v>444496.39620000002</v>
      </c>
      <c r="T1096" s="682">
        <v>281607.9915</v>
      </c>
      <c r="U1096" s="682">
        <v>492813.9852</v>
      </c>
    </row>
    <row r="1097" spans="1:21">
      <c r="A1097" t="s">
        <v>1180</v>
      </c>
      <c r="B1097">
        <v>7</v>
      </c>
      <c r="C1097" t="s">
        <v>443</v>
      </c>
      <c r="D1097" t="s">
        <v>444</v>
      </c>
      <c r="E1097" t="s">
        <v>347</v>
      </c>
      <c r="F1097" t="s">
        <v>1177</v>
      </c>
      <c r="G1097" t="s">
        <v>101</v>
      </c>
      <c r="H1097" s="682">
        <v>91313.045199999993</v>
      </c>
      <c r="I1097" s="682">
        <v>146100.87450000001</v>
      </c>
      <c r="J1097" s="682">
        <v>127838.2632</v>
      </c>
      <c r="K1097" s="682">
        <v>204541.2242</v>
      </c>
      <c r="L1097" s="682">
        <v>164363.48130000001</v>
      </c>
      <c r="M1097" s="682">
        <v>262981.57400000002</v>
      </c>
      <c r="N1097" s="682">
        <v>219151.30840000001</v>
      </c>
      <c r="O1097" s="682">
        <v>350642.09860000003</v>
      </c>
      <c r="P1097" s="682">
        <v>273939.13549999997</v>
      </c>
      <c r="Q1097" s="682">
        <v>438302.62339999998</v>
      </c>
      <c r="R1097" s="682">
        <v>310464.35350000003</v>
      </c>
      <c r="S1097" s="682">
        <v>496742.9731</v>
      </c>
      <c r="T1097" s="682">
        <v>346989.57160000002</v>
      </c>
      <c r="U1097" s="682">
        <v>555183.32290000003</v>
      </c>
    </row>
    <row r="1098" spans="1:21">
      <c r="A1098" t="s">
        <v>1180</v>
      </c>
      <c r="B1098">
        <v>7</v>
      </c>
      <c r="C1098" t="s">
        <v>443</v>
      </c>
      <c r="D1098" t="s">
        <v>444</v>
      </c>
      <c r="E1098" t="s">
        <v>445</v>
      </c>
      <c r="F1098" t="s">
        <v>1174</v>
      </c>
      <c r="G1098" t="s">
        <v>84</v>
      </c>
      <c r="H1098" s="682">
        <v>104912.26270000001</v>
      </c>
      <c r="I1098" s="682">
        <v>183596.45980000001</v>
      </c>
      <c r="J1098" s="682">
        <v>136156.64060000001</v>
      </c>
      <c r="K1098" s="682">
        <v>238274.12109999999</v>
      </c>
      <c r="L1098" s="682">
        <v>162687.3933</v>
      </c>
      <c r="M1098" s="682">
        <v>284702.93839999998</v>
      </c>
      <c r="N1098" s="682">
        <v>193970.1441</v>
      </c>
      <c r="O1098" s="682">
        <v>339447.75219999999</v>
      </c>
      <c r="P1098" s="682">
        <v>228840.685</v>
      </c>
      <c r="Q1098" s="682">
        <v>400471.19880000001</v>
      </c>
      <c r="R1098" s="682">
        <v>251035.89989999999</v>
      </c>
      <c r="S1098" s="682">
        <v>439312.8248</v>
      </c>
      <c r="T1098" s="682">
        <v>271916.89480000001</v>
      </c>
      <c r="U1098" s="682">
        <v>475854.56589999999</v>
      </c>
    </row>
    <row r="1099" spans="1:21">
      <c r="A1099" t="s">
        <v>1180</v>
      </c>
      <c r="B1099">
        <v>7</v>
      </c>
      <c r="C1099" t="s">
        <v>443</v>
      </c>
      <c r="D1099" t="s">
        <v>444</v>
      </c>
      <c r="E1099" t="s">
        <v>445</v>
      </c>
      <c r="F1099" t="s">
        <v>1175</v>
      </c>
      <c r="G1099" t="s">
        <v>103</v>
      </c>
      <c r="H1099" s="682">
        <v>88168.907800000001</v>
      </c>
      <c r="I1099" s="682">
        <v>154295.58869999999</v>
      </c>
      <c r="J1099" s="682">
        <v>117208.96309999999</v>
      </c>
      <c r="K1099" s="682">
        <v>205115.68539999999</v>
      </c>
      <c r="L1099" s="682">
        <v>144106.56770000001</v>
      </c>
      <c r="M1099" s="682">
        <v>252186.49359999999</v>
      </c>
      <c r="N1099" s="682">
        <v>180756.9106</v>
      </c>
      <c r="O1099" s="682">
        <v>316324.59350000002</v>
      </c>
      <c r="P1099" s="682">
        <v>218326.1421</v>
      </c>
      <c r="Q1099" s="682">
        <v>382070.7487</v>
      </c>
      <c r="R1099" s="682">
        <v>240984.14</v>
      </c>
      <c r="S1099" s="682">
        <v>421722.24489999999</v>
      </c>
      <c r="T1099" s="682">
        <v>262169.50540000002</v>
      </c>
      <c r="U1099" s="682">
        <v>458796.63439999998</v>
      </c>
    </row>
    <row r="1100" spans="1:21">
      <c r="A1100" t="s">
        <v>1180</v>
      </c>
      <c r="B1100">
        <v>7</v>
      </c>
      <c r="C1100" t="s">
        <v>443</v>
      </c>
      <c r="D1100" t="s">
        <v>444</v>
      </c>
      <c r="E1100" t="s">
        <v>445</v>
      </c>
      <c r="F1100" t="s">
        <v>1176</v>
      </c>
      <c r="G1100" t="s">
        <v>104</v>
      </c>
      <c r="H1100" s="682">
        <v>81492.027199999997</v>
      </c>
      <c r="I1100" s="682">
        <v>142611.0477</v>
      </c>
      <c r="J1100" s="682">
        <v>112574.97960000001</v>
      </c>
      <c r="K1100" s="682">
        <v>197006.21429999999</v>
      </c>
      <c r="L1100" s="682">
        <v>142796.65659999999</v>
      </c>
      <c r="M1100" s="682">
        <v>249894.14920000001</v>
      </c>
      <c r="N1100" s="682">
        <v>186502.76310000001</v>
      </c>
      <c r="O1100" s="682">
        <v>326379.83539999998</v>
      </c>
      <c r="P1100" s="682">
        <v>232320.61379999999</v>
      </c>
      <c r="Q1100" s="682">
        <v>406561.07419999997</v>
      </c>
      <c r="R1100" s="682">
        <v>261458.4388</v>
      </c>
      <c r="S1100" s="682">
        <v>457552.26799999998</v>
      </c>
      <c r="T1100" s="682">
        <v>290163.7328</v>
      </c>
      <c r="U1100" s="682">
        <v>507786.53240000003</v>
      </c>
    </row>
    <row r="1101" spans="1:21">
      <c r="A1101" t="s">
        <v>1180</v>
      </c>
      <c r="B1101">
        <v>7</v>
      </c>
      <c r="C1101" t="s">
        <v>443</v>
      </c>
      <c r="D1101" t="s">
        <v>444</v>
      </c>
      <c r="E1101" t="s">
        <v>445</v>
      </c>
      <c r="F1101" t="s">
        <v>1177</v>
      </c>
      <c r="G1101" t="s">
        <v>101</v>
      </c>
      <c r="H1101" s="682">
        <v>90457.628800000006</v>
      </c>
      <c r="I1101" s="682">
        <v>144732.2083</v>
      </c>
      <c r="J1101" s="682">
        <v>126640.68030000001</v>
      </c>
      <c r="K1101" s="682">
        <v>202625.09160000001</v>
      </c>
      <c r="L1101" s="682">
        <v>162823.73190000001</v>
      </c>
      <c r="M1101" s="682">
        <v>260517.9749</v>
      </c>
      <c r="N1101" s="682">
        <v>217098.30919999999</v>
      </c>
      <c r="O1101" s="682">
        <v>347357.29989999998</v>
      </c>
      <c r="P1101" s="682">
        <v>271372.88650000002</v>
      </c>
      <c r="Q1101" s="682">
        <v>434196.6249</v>
      </c>
      <c r="R1101" s="682">
        <v>307555.93800000002</v>
      </c>
      <c r="S1101" s="682">
        <v>492089.50819999998</v>
      </c>
      <c r="T1101" s="682">
        <v>343738.98950000003</v>
      </c>
      <c r="U1101" s="682">
        <v>549982.39139999996</v>
      </c>
    </row>
    <row r="1102" spans="1:21">
      <c r="A1102" t="s">
        <v>1180</v>
      </c>
      <c r="B1102">
        <v>7</v>
      </c>
      <c r="C1102" t="s">
        <v>443</v>
      </c>
      <c r="D1102" t="s">
        <v>444</v>
      </c>
      <c r="E1102" t="s">
        <v>446</v>
      </c>
      <c r="F1102" t="s">
        <v>1174</v>
      </c>
      <c r="G1102" t="s">
        <v>84</v>
      </c>
      <c r="H1102" s="682">
        <v>102704.7675</v>
      </c>
      <c r="I1102" s="682">
        <v>179733.34299999999</v>
      </c>
      <c r="J1102" s="682">
        <v>133502.69880000001</v>
      </c>
      <c r="K1102" s="682">
        <v>233629.723</v>
      </c>
      <c r="L1102" s="682">
        <v>159700.3291</v>
      </c>
      <c r="M1102" s="682">
        <v>279475.5759</v>
      </c>
      <c r="N1102" s="682">
        <v>190664.5491</v>
      </c>
      <c r="O1102" s="682">
        <v>333662.96090000001</v>
      </c>
      <c r="P1102" s="682">
        <v>225121.77350000001</v>
      </c>
      <c r="Q1102" s="682">
        <v>393963.10340000002</v>
      </c>
      <c r="R1102" s="682">
        <v>247033.10550000001</v>
      </c>
      <c r="S1102" s="682">
        <v>432307.93459999998</v>
      </c>
      <c r="T1102" s="682">
        <v>267718.14199999999</v>
      </c>
      <c r="U1102" s="682">
        <v>468506.74839999998</v>
      </c>
    </row>
    <row r="1103" spans="1:21">
      <c r="A1103" t="s">
        <v>1180</v>
      </c>
      <c r="B1103">
        <v>7</v>
      </c>
      <c r="C1103" t="s">
        <v>443</v>
      </c>
      <c r="D1103" t="s">
        <v>444</v>
      </c>
      <c r="E1103" t="s">
        <v>446</v>
      </c>
      <c r="F1103" t="s">
        <v>1175</v>
      </c>
      <c r="G1103" t="s">
        <v>103</v>
      </c>
      <c r="H1103" s="682">
        <v>85173.193199999994</v>
      </c>
      <c r="I1103" s="682">
        <v>149053.08790000001</v>
      </c>
      <c r="J1103" s="682">
        <v>113663.3668</v>
      </c>
      <c r="K1103" s="682">
        <v>198910.89189999999</v>
      </c>
      <c r="L1103" s="682">
        <v>140245.11249999999</v>
      </c>
      <c r="M1103" s="682">
        <v>245428.94699999999</v>
      </c>
      <c r="N1103" s="682">
        <v>176829.51689999999</v>
      </c>
      <c r="O1103" s="682">
        <v>309451.65470000001</v>
      </c>
      <c r="P1103" s="682">
        <v>214112.429</v>
      </c>
      <c r="Q1103" s="682">
        <v>374696.75069999998</v>
      </c>
      <c r="R1103" s="682">
        <v>236508.32199999999</v>
      </c>
      <c r="S1103" s="682">
        <v>413889.56349999999</v>
      </c>
      <c r="T1103" s="682">
        <v>257512.05230000001</v>
      </c>
      <c r="U1103" s="682">
        <v>450646.09149999998</v>
      </c>
    </row>
    <row r="1104" spans="1:21">
      <c r="A1104" t="s">
        <v>1180</v>
      </c>
      <c r="B1104">
        <v>7</v>
      </c>
      <c r="C1104" t="s">
        <v>443</v>
      </c>
      <c r="D1104" t="s">
        <v>444</v>
      </c>
      <c r="E1104" t="s">
        <v>446</v>
      </c>
      <c r="F1104" t="s">
        <v>1176</v>
      </c>
      <c r="G1104" t="s">
        <v>104</v>
      </c>
      <c r="H1104" s="682">
        <v>77996.456999999995</v>
      </c>
      <c r="I1104" s="682">
        <v>136493.79980000001</v>
      </c>
      <c r="J1104" s="682">
        <v>107609.94100000001</v>
      </c>
      <c r="K1104" s="682">
        <v>188317.39670000001</v>
      </c>
      <c r="L1104" s="682">
        <v>136321.61900000001</v>
      </c>
      <c r="M1104" s="682">
        <v>238562.8333</v>
      </c>
      <c r="N1104" s="682">
        <v>177686.19010000001</v>
      </c>
      <c r="O1104" s="682">
        <v>310950.83270000003</v>
      </c>
      <c r="P1104" s="682">
        <v>221261.88159999999</v>
      </c>
      <c r="Q1104" s="682">
        <v>387208.2929</v>
      </c>
      <c r="R1104" s="682">
        <v>248838.70300000001</v>
      </c>
      <c r="S1104" s="682">
        <v>435467.73019999999</v>
      </c>
      <c r="T1104" s="682">
        <v>275962.63880000002</v>
      </c>
      <c r="U1104" s="682">
        <v>482934.61800000002</v>
      </c>
    </row>
    <row r="1105" spans="1:21">
      <c r="A1105" t="s">
        <v>1180</v>
      </c>
      <c r="B1105">
        <v>7</v>
      </c>
      <c r="C1105" t="s">
        <v>443</v>
      </c>
      <c r="D1105" t="s">
        <v>444</v>
      </c>
      <c r="E1105" t="s">
        <v>446</v>
      </c>
      <c r="F1105" t="s">
        <v>1177</v>
      </c>
      <c r="G1105" t="s">
        <v>101</v>
      </c>
      <c r="H1105" s="682">
        <v>88528.669500000004</v>
      </c>
      <c r="I1105" s="682">
        <v>141645.87330000001</v>
      </c>
      <c r="J1105" s="682">
        <v>123940.1372</v>
      </c>
      <c r="K1105" s="682">
        <v>198304.22260000001</v>
      </c>
      <c r="L1105" s="682">
        <v>159351.60509999999</v>
      </c>
      <c r="M1105" s="682">
        <v>254962.57190000001</v>
      </c>
      <c r="N1105" s="682">
        <v>212468.80669999999</v>
      </c>
      <c r="O1105" s="682">
        <v>339950.09580000001</v>
      </c>
      <c r="P1105" s="682">
        <v>265586.0085</v>
      </c>
      <c r="Q1105" s="682">
        <v>424937.61989999999</v>
      </c>
      <c r="R1105" s="682">
        <v>300997.47619999998</v>
      </c>
      <c r="S1105" s="682">
        <v>481595.96909999999</v>
      </c>
      <c r="T1105" s="682">
        <v>336408.94400000002</v>
      </c>
      <c r="U1105" s="682">
        <v>538254.31850000005</v>
      </c>
    </row>
    <row r="1106" spans="1:21">
      <c r="A1106" t="s">
        <v>1180</v>
      </c>
      <c r="B1106">
        <v>7</v>
      </c>
      <c r="C1106" t="s">
        <v>443</v>
      </c>
      <c r="D1106" t="s">
        <v>444</v>
      </c>
      <c r="E1106" t="s">
        <v>447</v>
      </c>
      <c r="F1106" t="s">
        <v>1174</v>
      </c>
      <c r="G1106" t="s">
        <v>84</v>
      </c>
      <c r="H1106" s="682">
        <v>100567.0333</v>
      </c>
      <c r="I1106" s="682">
        <v>175992.3083</v>
      </c>
      <c r="J1106" s="682">
        <v>130536.31080000001</v>
      </c>
      <c r="K1106" s="682">
        <v>228438.54380000001</v>
      </c>
      <c r="L1106" s="682">
        <v>155988.46230000001</v>
      </c>
      <c r="M1106" s="682">
        <v>272979.80910000001</v>
      </c>
      <c r="N1106" s="682">
        <v>186006.09820000001</v>
      </c>
      <c r="O1106" s="682">
        <v>325510.67170000001</v>
      </c>
      <c r="P1106" s="682">
        <v>219461.19089999999</v>
      </c>
      <c r="Q1106" s="682">
        <v>384057.08419999998</v>
      </c>
      <c r="R1106" s="682">
        <v>240753.59760000001</v>
      </c>
      <c r="S1106" s="682">
        <v>421318.79580000002</v>
      </c>
      <c r="T1106" s="682">
        <v>260791.63589999999</v>
      </c>
      <c r="U1106" s="682">
        <v>456385.3628</v>
      </c>
    </row>
    <row r="1107" spans="1:21">
      <c r="A1107" t="s">
        <v>1180</v>
      </c>
      <c r="B1107">
        <v>7</v>
      </c>
      <c r="C1107" t="s">
        <v>443</v>
      </c>
      <c r="D1107" t="s">
        <v>444</v>
      </c>
      <c r="E1107" t="s">
        <v>447</v>
      </c>
      <c r="F1107" t="s">
        <v>1175</v>
      </c>
      <c r="G1107" t="s">
        <v>103</v>
      </c>
      <c r="H1107" s="682">
        <v>84414.594200000007</v>
      </c>
      <c r="I1107" s="682">
        <v>147725.5399</v>
      </c>
      <c r="J1107" s="682">
        <v>112257.37549999999</v>
      </c>
      <c r="K1107" s="682">
        <v>196450.40700000001</v>
      </c>
      <c r="L1107" s="682">
        <v>138063.43119999999</v>
      </c>
      <c r="M1107" s="682">
        <v>241611.00469999999</v>
      </c>
      <c r="N1107" s="682">
        <v>173259.21460000001</v>
      </c>
      <c r="O1107" s="682">
        <v>303203.62540000002</v>
      </c>
      <c r="P1107" s="682">
        <v>209317.7499</v>
      </c>
      <c r="Q1107" s="682">
        <v>366306.0625</v>
      </c>
      <c r="R1107" s="682">
        <v>231056.606</v>
      </c>
      <c r="S1107" s="682">
        <v>404349.06050000002</v>
      </c>
      <c r="T1107" s="682">
        <v>251388.27239999999</v>
      </c>
      <c r="U1107" s="682">
        <v>439929.4767</v>
      </c>
    </row>
    <row r="1108" spans="1:21">
      <c r="A1108" t="s">
        <v>1180</v>
      </c>
      <c r="B1108">
        <v>7</v>
      </c>
      <c r="C1108" t="s">
        <v>443</v>
      </c>
      <c r="D1108" t="s">
        <v>444</v>
      </c>
      <c r="E1108" t="s">
        <v>447</v>
      </c>
      <c r="F1108" t="s">
        <v>1176</v>
      </c>
      <c r="G1108" t="s">
        <v>104</v>
      </c>
      <c r="H1108" s="682">
        <v>77956.674799999993</v>
      </c>
      <c r="I1108" s="682">
        <v>136424.18090000001</v>
      </c>
      <c r="J1108" s="682">
        <v>107678.91650000001</v>
      </c>
      <c r="K1108" s="682">
        <v>188438.10389999999</v>
      </c>
      <c r="L1108" s="682">
        <v>136570.28090000001</v>
      </c>
      <c r="M1108" s="682">
        <v>238997.99160000001</v>
      </c>
      <c r="N1108" s="682">
        <v>178338.321</v>
      </c>
      <c r="O1108" s="682">
        <v>312092.06180000002</v>
      </c>
      <c r="P1108" s="682">
        <v>222143.57329999999</v>
      </c>
      <c r="Q1108" s="682">
        <v>388751.25339999999</v>
      </c>
      <c r="R1108" s="682">
        <v>249989.33929999999</v>
      </c>
      <c r="S1108" s="682">
        <v>437481.34389999998</v>
      </c>
      <c r="T1108" s="682">
        <v>277417.84019999998</v>
      </c>
      <c r="U1108" s="682">
        <v>485481.22029999999</v>
      </c>
    </row>
    <row r="1109" spans="1:21">
      <c r="A1109" t="s">
        <v>1180</v>
      </c>
      <c r="B1109">
        <v>7</v>
      </c>
      <c r="C1109" t="s">
        <v>443</v>
      </c>
      <c r="D1109" t="s">
        <v>444</v>
      </c>
      <c r="E1109" t="s">
        <v>447</v>
      </c>
      <c r="F1109" t="s">
        <v>1177</v>
      </c>
      <c r="G1109" t="s">
        <v>101</v>
      </c>
      <c r="H1109" s="682">
        <v>86708.774999999994</v>
      </c>
      <c r="I1109" s="682">
        <v>138734.04209999999</v>
      </c>
      <c r="J1109" s="682">
        <v>121392.285</v>
      </c>
      <c r="K1109" s="682">
        <v>194227.65900000001</v>
      </c>
      <c r="L1109" s="682">
        <v>156075.79500000001</v>
      </c>
      <c r="M1109" s="682">
        <v>249721.2757</v>
      </c>
      <c r="N1109" s="682">
        <v>208101.06</v>
      </c>
      <c r="O1109" s="682">
        <v>332961.701</v>
      </c>
      <c r="P1109" s="682">
        <v>260126.32500000001</v>
      </c>
      <c r="Q1109" s="682">
        <v>416202.1262</v>
      </c>
      <c r="R1109" s="682">
        <v>294809.83500000002</v>
      </c>
      <c r="S1109" s="682">
        <v>471695.74300000002</v>
      </c>
      <c r="T1109" s="682">
        <v>329493.34499999997</v>
      </c>
      <c r="U1109" s="682">
        <v>527189.35990000004</v>
      </c>
    </row>
    <row r="1110" spans="1:21">
      <c r="A1110" t="s">
        <v>1180</v>
      </c>
      <c r="B1110">
        <v>7</v>
      </c>
      <c r="C1110" t="s">
        <v>443</v>
      </c>
      <c r="D1110" t="s">
        <v>444</v>
      </c>
      <c r="E1110" t="s">
        <v>448</v>
      </c>
      <c r="F1110" t="s">
        <v>1174</v>
      </c>
      <c r="G1110" t="s">
        <v>84</v>
      </c>
      <c r="H1110" s="682">
        <v>110098.63400000001</v>
      </c>
      <c r="I1110" s="682">
        <v>192672.6096</v>
      </c>
      <c r="J1110" s="682">
        <v>143026.01560000001</v>
      </c>
      <c r="K1110" s="682">
        <v>250295.52729999999</v>
      </c>
      <c r="L1110" s="682">
        <v>171016.03200000001</v>
      </c>
      <c r="M1110" s="682">
        <v>299278.05599999998</v>
      </c>
      <c r="N1110" s="682">
        <v>204068.1421</v>
      </c>
      <c r="O1110" s="682">
        <v>357119.2487</v>
      </c>
      <c r="P1110" s="682">
        <v>240872.74660000001</v>
      </c>
      <c r="Q1110" s="682">
        <v>421527.30660000001</v>
      </c>
      <c r="R1110" s="682">
        <v>264285.34840000002</v>
      </c>
      <c r="S1110" s="682">
        <v>462499.35979999998</v>
      </c>
      <c r="T1110" s="682">
        <v>286358.30709999998</v>
      </c>
      <c r="U1110" s="682">
        <v>501127.03730000003</v>
      </c>
    </row>
    <row r="1111" spans="1:21">
      <c r="A1111" t="s">
        <v>1180</v>
      </c>
      <c r="B1111">
        <v>7</v>
      </c>
      <c r="C1111" t="s">
        <v>443</v>
      </c>
      <c r="D1111" t="s">
        <v>444</v>
      </c>
      <c r="E1111" t="s">
        <v>448</v>
      </c>
      <c r="F1111" t="s">
        <v>1175</v>
      </c>
      <c r="G1111" t="s">
        <v>103</v>
      </c>
      <c r="H1111" s="682">
        <v>91779.239100000006</v>
      </c>
      <c r="I1111" s="682">
        <v>160613.6684</v>
      </c>
      <c r="J1111" s="682">
        <v>122295.02770000001</v>
      </c>
      <c r="K1111" s="682">
        <v>214016.2985</v>
      </c>
      <c r="L1111" s="682">
        <v>150686.42319999999</v>
      </c>
      <c r="M1111" s="682">
        <v>263701.24060000002</v>
      </c>
      <c r="N1111" s="682">
        <v>189611.31039999999</v>
      </c>
      <c r="O1111" s="682">
        <v>331819.79320000001</v>
      </c>
      <c r="P1111" s="682">
        <v>229368.5999</v>
      </c>
      <c r="Q1111" s="682">
        <v>401395.04989999998</v>
      </c>
      <c r="R1111" s="682">
        <v>253287.54070000001</v>
      </c>
      <c r="S1111" s="682">
        <v>443253.19620000001</v>
      </c>
      <c r="T1111" s="682">
        <v>275693.51650000003</v>
      </c>
      <c r="U1111" s="682">
        <v>482463.65389999998</v>
      </c>
    </row>
    <row r="1112" spans="1:21">
      <c r="A1112" t="s">
        <v>1180</v>
      </c>
      <c r="B1112">
        <v>7</v>
      </c>
      <c r="C1112" t="s">
        <v>443</v>
      </c>
      <c r="D1112" t="s">
        <v>444</v>
      </c>
      <c r="E1112" t="s">
        <v>448</v>
      </c>
      <c r="F1112" t="s">
        <v>1176</v>
      </c>
      <c r="G1112" t="s">
        <v>104</v>
      </c>
      <c r="H1112" s="682">
        <v>84352.136700000003</v>
      </c>
      <c r="I1112" s="682">
        <v>147616.23920000001</v>
      </c>
      <c r="J1112" s="682">
        <v>116436.65210000001</v>
      </c>
      <c r="K1112" s="682">
        <v>203764.14110000001</v>
      </c>
      <c r="L1112" s="682">
        <v>147578.8309</v>
      </c>
      <c r="M1112" s="682">
        <v>258262.9541</v>
      </c>
      <c r="N1112" s="682">
        <v>192512.61619999999</v>
      </c>
      <c r="O1112" s="682">
        <v>336897.0784</v>
      </c>
      <c r="P1112" s="682">
        <v>239756.89840000001</v>
      </c>
      <c r="Q1112" s="682">
        <v>419574.57209999999</v>
      </c>
      <c r="R1112" s="682">
        <v>269713.2156</v>
      </c>
      <c r="S1112" s="682">
        <v>471998.12729999999</v>
      </c>
      <c r="T1112" s="682">
        <v>299196.29300000001</v>
      </c>
      <c r="U1112" s="682">
        <v>523593.51280000003</v>
      </c>
    </row>
    <row r="1113" spans="1:21">
      <c r="A1113" t="s">
        <v>1180</v>
      </c>
      <c r="B1113">
        <v>7</v>
      </c>
      <c r="C1113" t="s">
        <v>443</v>
      </c>
      <c r="D1113" t="s">
        <v>444</v>
      </c>
      <c r="E1113" t="s">
        <v>448</v>
      </c>
      <c r="F1113" t="s">
        <v>1177</v>
      </c>
      <c r="G1113" t="s">
        <v>101</v>
      </c>
      <c r="H1113" s="682">
        <v>94912.627900000007</v>
      </c>
      <c r="I1113" s="682">
        <v>151860.20699999999</v>
      </c>
      <c r="J1113" s="682">
        <v>132877.67910000001</v>
      </c>
      <c r="K1113" s="682">
        <v>212604.28969999999</v>
      </c>
      <c r="L1113" s="682">
        <v>170842.73019999999</v>
      </c>
      <c r="M1113" s="682">
        <v>273348.3725</v>
      </c>
      <c r="N1113" s="682">
        <v>227790.30710000001</v>
      </c>
      <c r="O1113" s="682">
        <v>364464.49670000002</v>
      </c>
      <c r="P1113" s="682">
        <v>284737.88380000001</v>
      </c>
      <c r="Q1113" s="682">
        <v>455580.62089999998</v>
      </c>
      <c r="R1113" s="682">
        <v>322702.935</v>
      </c>
      <c r="S1113" s="682">
        <v>516324.70360000001</v>
      </c>
      <c r="T1113" s="682">
        <v>360667.98619999998</v>
      </c>
      <c r="U1113" s="682">
        <v>577068.78650000005</v>
      </c>
    </row>
    <row r="1114" spans="1:21">
      <c r="A1114" t="s">
        <v>1180</v>
      </c>
      <c r="B1114">
        <v>7</v>
      </c>
      <c r="C1114" t="s">
        <v>443</v>
      </c>
      <c r="D1114" t="s">
        <v>444</v>
      </c>
      <c r="E1114" t="s">
        <v>449</v>
      </c>
      <c r="F1114" t="s">
        <v>1174</v>
      </c>
      <c r="G1114" t="s">
        <v>84</v>
      </c>
      <c r="H1114" s="682">
        <v>101863.62519999999</v>
      </c>
      <c r="I1114" s="682">
        <v>178261.34409999999</v>
      </c>
      <c r="J1114" s="682">
        <v>132253.6532</v>
      </c>
      <c r="K1114" s="682">
        <v>231443.89309999999</v>
      </c>
      <c r="L1114" s="682">
        <v>158070.62040000001</v>
      </c>
      <c r="M1114" s="682">
        <v>276623.5858</v>
      </c>
      <c r="N1114" s="682">
        <v>188530.59580000001</v>
      </c>
      <c r="O1114" s="682">
        <v>329928.54259999999</v>
      </c>
      <c r="P1114" s="682">
        <v>222469.2041</v>
      </c>
      <c r="Q1114" s="682">
        <v>389321.10729999997</v>
      </c>
      <c r="R1114" s="682">
        <v>244065.95730000001</v>
      </c>
      <c r="S1114" s="682">
        <v>427115.4252</v>
      </c>
      <c r="T1114" s="682">
        <v>264401.98629999999</v>
      </c>
      <c r="U1114" s="682">
        <v>462703.47600000002</v>
      </c>
    </row>
    <row r="1115" spans="1:21">
      <c r="A1115" t="s">
        <v>1180</v>
      </c>
      <c r="B1115">
        <v>7</v>
      </c>
      <c r="C1115" t="s">
        <v>443</v>
      </c>
      <c r="D1115" t="s">
        <v>444</v>
      </c>
      <c r="E1115" t="s">
        <v>449</v>
      </c>
      <c r="F1115" t="s">
        <v>1175</v>
      </c>
      <c r="G1115" t="s">
        <v>103</v>
      </c>
      <c r="H1115" s="682">
        <v>85317.176300000006</v>
      </c>
      <c r="I1115" s="682">
        <v>149305.05859999999</v>
      </c>
      <c r="J1115" s="682">
        <v>113528.8907</v>
      </c>
      <c r="K1115" s="682">
        <v>198675.55859999999</v>
      </c>
      <c r="L1115" s="682">
        <v>139708.3939</v>
      </c>
      <c r="M1115" s="682">
        <v>244489.6894</v>
      </c>
      <c r="N1115" s="682">
        <v>175472.81280000001</v>
      </c>
      <c r="O1115" s="682">
        <v>307077.42249999999</v>
      </c>
      <c r="P1115" s="682">
        <v>212078.36240000001</v>
      </c>
      <c r="Q1115" s="682">
        <v>371137.13410000002</v>
      </c>
      <c r="R1115" s="682">
        <v>234132.45389999999</v>
      </c>
      <c r="S1115" s="682">
        <v>409731.79430000001</v>
      </c>
      <c r="T1115" s="682">
        <v>254769.2726</v>
      </c>
      <c r="U1115" s="682">
        <v>445846.22710000002</v>
      </c>
    </row>
    <row r="1116" spans="1:21">
      <c r="A1116" t="s">
        <v>1180</v>
      </c>
      <c r="B1116">
        <v>7</v>
      </c>
      <c r="C1116" t="s">
        <v>443</v>
      </c>
      <c r="D1116" t="s">
        <v>444</v>
      </c>
      <c r="E1116" t="s">
        <v>449</v>
      </c>
      <c r="F1116" t="s">
        <v>1176</v>
      </c>
      <c r="G1116" t="s">
        <v>104</v>
      </c>
      <c r="H1116" s="682">
        <v>78671.7016</v>
      </c>
      <c r="I1116" s="682">
        <v>137675.47779999999</v>
      </c>
      <c r="J1116" s="682">
        <v>108644.33379999999</v>
      </c>
      <c r="K1116" s="682">
        <v>190127.58429999999</v>
      </c>
      <c r="L1116" s="682">
        <v>137765.8236</v>
      </c>
      <c r="M1116" s="682">
        <v>241090.19130000001</v>
      </c>
      <c r="N1116" s="682">
        <v>179840.78330000001</v>
      </c>
      <c r="O1116" s="682">
        <v>314721.37060000002</v>
      </c>
      <c r="P1116" s="682">
        <v>224002.64309999999</v>
      </c>
      <c r="Q1116" s="682">
        <v>392004.62540000002</v>
      </c>
      <c r="R1116" s="682">
        <v>252053.03200000001</v>
      </c>
      <c r="S1116" s="682">
        <v>441092.80609999999</v>
      </c>
      <c r="T1116" s="682">
        <v>279675.97850000003</v>
      </c>
      <c r="U1116" s="682">
        <v>489432.96240000002</v>
      </c>
    </row>
    <row r="1117" spans="1:21">
      <c r="A1117" t="s">
        <v>1180</v>
      </c>
      <c r="B1117">
        <v>7</v>
      </c>
      <c r="C1117" t="s">
        <v>443</v>
      </c>
      <c r="D1117" t="s">
        <v>444</v>
      </c>
      <c r="E1117" t="s">
        <v>449</v>
      </c>
      <c r="F1117" t="s">
        <v>1177</v>
      </c>
      <c r="G1117" t="s">
        <v>101</v>
      </c>
      <c r="H1117" s="682">
        <v>87822.524000000005</v>
      </c>
      <c r="I1117" s="682">
        <v>140516.0405</v>
      </c>
      <c r="J1117" s="682">
        <v>122951.53350000001</v>
      </c>
      <c r="K1117" s="682">
        <v>196722.4566</v>
      </c>
      <c r="L1117" s="682">
        <v>158080.54319999999</v>
      </c>
      <c r="M1117" s="682">
        <v>252928.87280000001</v>
      </c>
      <c r="N1117" s="682">
        <v>210774.0575</v>
      </c>
      <c r="O1117" s="682">
        <v>337238.49709999998</v>
      </c>
      <c r="P1117" s="682">
        <v>263467.57189999998</v>
      </c>
      <c r="Q1117" s="682">
        <v>421548.1213</v>
      </c>
      <c r="R1117" s="682">
        <v>298596.58140000002</v>
      </c>
      <c r="S1117" s="682">
        <v>477754.53749999998</v>
      </c>
      <c r="T1117" s="682">
        <v>333725.59100000001</v>
      </c>
      <c r="U1117" s="682">
        <v>533960.95369999995</v>
      </c>
    </row>
    <row r="1118" spans="1:21">
      <c r="A1118" t="s">
        <v>1180</v>
      </c>
      <c r="B1118">
        <v>7</v>
      </c>
      <c r="C1118" t="s">
        <v>443</v>
      </c>
      <c r="D1118" t="s">
        <v>444</v>
      </c>
      <c r="E1118" t="s">
        <v>450</v>
      </c>
      <c r="F1118" t="s">
        <v>1174</v>
      </c>
      <c r="G1118" t="s">
        <v>84</v>
      </c>
      <c r="H1118" s="682">
        <v>108898.46520000001</v>
      </c>
      <c r="I1118" s="682">
        <v>190572.31409999999</v>
      </c>
      <c r="J1118" s="682">
        <v>141503.85999999999</v>
      </c>
      <c r="K1118" s="682">
        <v>247631.75520000001</v>
      </c>
      <c r="L1118" s="682">
        <v>169228.1882</v>
      </c>
      <c r="M1118" s="682">
        <v>296149.32939999999</v>
      </c>
      <c r="N1118" s="682">
        <v>201979.49609999999</v>
      </c>
      <c r="O1118" s="682">
        <v>353464.11810000002</v>
      </c>
      <c r="P1118" s="682">
        <v>238439.01389999999</v>
      </c>
      <c r="Q1118" s="682">
        <v>417268.2745</v>
      </c>
      <c r="R1118" s="682">
        <v>261628.47200000001</v>
      </c>
      <c r="S1118" s="682">
        <v>457849.826</v>
      </c>
      <c r="T1118" s="682">
        <v>283503.44579999999</v>
      </c>
      <c r="U1118" s="682">
        <v>496131.03009999997</v>
      </c>
    </row>
    <row r="1119" spans="1:21">
      <c r="A1119" t="s">
        <v>1180</v>
      </c>
      <c r="B1119">
        <v>7</v>
      </c>
      <c r="C1119" t="s">
        <v>443</v>
      </c>
      <c r="D1119" t="s">
        <v>444</v>
      </c>
      <c r="E1119" t="s">
        <v>450</v>
      </c>
      <c r="F1119" t="s">
        <v>1175</v>
      </c>
      <c r="G1119" t="s">
        <v>103</v>
      </c>
      <c r="H1119" s="682">
        <v>90579.020300000004</v>
      </c>
      <c r="I1119" s="682">
        <v>158513.28539999999</v>
      </c>
      <c r="J1119" s="682">
        <v>120772.87209999999</v>
      </c>
      <c r="K1119" s="682">
        <v>211352.52619999999</v>
      </c>
      <c r="L1119" s="682">
        <v>148898.57939999999</v>
      </c>
      <c r="M1119" s="682">
        <v>260572.514</v>
      </c>
      <c r="N1119" s="682">
        <v>187522.66450000001</v>
      </c>
      <c r="O1119" s="682">
        <v>328164.66269999999</v>
      </c>
      <c r="P1119" s="682">
        <v>226934.86730000001</v>
      </c>
      <c r="Q1119" s="682">
        <v>397136.01770000003</v>
      </c>
      <c r="R1119" s="682">
        <v>250630.6643</v>
      </c>
      <c r="S1119" s="682">
        <v>438603.66249999998</v>
      </c>
      <c r="T1119" s="682">
        <v>272838.65519999998</v>
      </c>
      <c r="U1119" s="682">
        <v>477467.64659999998</v>
      </c>
    </row>
    <row r="1120" spans="1:21">
      <c r="A1120" t="s">
        <v>1180</v>
      </c>
      <c r="B1120">
        <v>7</v>
      </c>
      <c r="C1120" t="s">
        <v>443</v>
      </c>
      <c r="D1120" t="s">
        <v>444</v>
      </c>
      <c r="E1120" t="s">
        <v>450</v>
      </c>
      <c r="F1120" t="s">
        <v>1176</v>
      </c>
      <c r="G1120" t="s">
        <v>104</v>
      </c>
      <c r="H1120" s="682">
        <v>83120.731700000004</v>
      </c>
      <c r="I1120" s="682">
        <v>145461.28030000001</v>
      </c>
      <c r="J1120" s="682">
        <v>114712.685</v>
      </c>
      <c r="K1120" s="682">
        <v>200747.19870000001</v>
      </c>
      <c r="L1120" s="682">
        <v>145362.30179999999</v>
      </c>
      <c r="M1120" s="682">
        <v>254384.0281</v>
      </c>
      <c r="N1120" s="682">
        <v>189557.24419999999</v>
      </c>
      <c r="O1120" s="682">
        <v>331725.17729999998</v>
      </c>
      <c r="P1120" s="682">
        <v>236062.6832</v>
      </c>
      <c r="Q1120" s="682">
        <v>413109.69559999998</v>
      </c>
      <c r="R1120" s="682">
        <v>265526.43839999998</v>
      </c>
      <c r="S1120" s="682">
        <v>464671.2672</v>
      </c>
      <c r="T1120" s="682">
        <v>294516.95380000002</v>
      </c>
      <c r="U1120" s="682">
        <v>515404.6692</v>
      </c>
    </row>
    <row r="1121" spans="1:21">
      <c r="A1121" t="s">
        <v>1180</v>
      </c>
      <c r="B1121">
        <v>7</v>
      </c>
      <c r="C1121" t="s">
        <v>443</v>
      </c>
      <c r="D1121" t="s">
        <v>444</v>
      </c>
      <c r="E1121" t="s">
        <v>450</v>
      </c>
      <c r="F1121" t="s">
        <v>1177</v>
      </c>
      <c r="G1121" t="s">
        <v>101</v>
      </c>
      <c r="H1121" s="682">
        <v>93873.5144</v>
      </c>
      <c r="I1121" s="682">
        <v>150197.62530000001</v>
      </c>
      <c r="J1121" s="682">
        <v>131422.92009999999</v>
      </c>
      <c r="K1121" s="682">
        <v>210276.67540000001</v>
      </c>
      <c r="L1121" s="682">
        <v>168972.3259</v>
      </c>
      <c r="M1121" s="682">
        <v>270355.7255</v>
      </c>
      <c r="N1121" s="682">
        <v>225296.43460000001</v>
      </c>
      <c r="O1121" s="682">
        <v>360474.30070000002</v>
      </c>
      <c r="P1121" s="682">
        <v>281620.54320000001</v>
      </c>
      <c r="Q1121" s="682">
        <v>450592.87589999998</v>
      </c>
      <c r="R1121" s="682">
        <v>319169.94890000002</v>
      </c>
      <c r="S1121" s="682">
        <v>510671.92589999997</v>
      </c>
      <c r="T1121" s="682">
        <v>356719.35470000003</v>
      </c>
      <c r="U1121" s="682">
        <v>570750.97609999997</v>
      </c>
    </row>
    <row r="1122" spans="1:21">
      <c r="A1122" t="s">
        <v>1180</v>
      </c>
      <c r="B1122">
        <v>7</v>
      </c>
      <c r="C1122" t="s">
        <v>451</v>
      </c>
      <c r="D1122" t="s">
        <v>452</v>
      </c>
      <c r="E1122" t="s">
        <v>270</v>
      </c>
      <c r="F1122" t="s">
        <v>1174</v>
      </c>
      <c r="G1122" t="s">
        <v>84</v>
      </c>
      <c r="H1122" s="682">
        <v>105753.40459999999</v>
      </c>
      <c r="I1122" s="682">
        <v>185068.45819999999</v>
      </c>
      <c r="J1122" s="682">
        <v>137405.68580000001</v>
      </c>
      <c r="K1122" s="682">
        <v>240459.95</v>
      </c>
      <c r="L1122" s="682">
        <v>164317.101</v>
      </c>
      <c r="M1122" s="682">
        <v>287554.92680000002</v>
      </c>
      <c r="N1122" s="682">
        <v>196104.0961</v>
      </c>
      <c r="O1122" s="682">
        <v>343182.16820000001</v>
      </c>
      <c r="P1122" s="682">
        <v>231493.25260000001</v>
      </c>
      <c r="Q1122" s="682">
        <v>405113.19199999998</v>
      </c>
      <c r="R1122" s="682">
        <v>254003.04620000001</v>
      </c>
      <c r="S1122" s="682">
        <v>444505.3308</v>
      </c>
      <c r="T1122" s="682">
        <v>275233.04810000001</v>
      </c>
      <c r="U1122" s="682">
        <v>481657.83429999999</v>
      </c>
    </row>
    <row r="1123" spans="1:21">
      <c r="A1123" t="s">
        <v>1180</v>
      </c>
      <c r="B1123">
        <v>7</v>
      </c>
      <c r="C1123" t="s">
        <v>451</v>
      </c>
      <c r="D1123" t="s">
        <v>452</v>
      </c>
      <c r="E1123" t="s">
        <v>270</v>
      </c>
      <c r="F1123" t="s">
        <v>1175</v>
      </c>
      <c r="G1123" t="s">
        <v>103</v>
      </c>
      <c r="H1123" s="682">
        <v>88024.925399999993</v>
      </c>
      <c r="I1123" s="682">
        <v>154043.61960000001</v>
      </c>
      <c r="J1123" s="682">
        <v>117343.44010000001</v>
      </c>
      <c r="K1123" s="682">
        <v>205351.02</v>
      </c>
      <c r="L1123" s="682">
        <v>144643.2867</v>
      </c>
      <c r="M1123" s="682">
        <v>253125.7518</v>
      </c>
      <c r="N1123" s="682">
        <v>182113.61429999999</v>
      </c>
      <c r="O1123" s="682">
        <v>318698.82510000002</v>
      </c>
      <c r="P1123" s="682">
        <v>220360.2078</v>
      </c>
      <c r="Q1123" s="682">
        <v>385630.36359999998</v>
      </c>
      <c r="R1123" s="682">
        <v>243360.0068</v>
      </c>
      <c r="S1123" s="682">
        <v>425880.01189999998</v>
      </c>
      <c r="T1123" s="682">
        <v>264912.28350000002</v>
      </c>
      <c r="U1123" s="682">
        <v>463596.49609999999</v>
      </c>
    </row>
    <row r="1124" spans="1:21">
      <c r="A1124" t="s">
        <v>1180</v>
      </c>
      <c r="B1124">
        <v>7</v>
      </c>
      <c r="C1124" t="s">
        <v>451</v>
      </c>
      <c r="D1124" t="s">
        <v>452</v>
      </c>
      <c r="E1124" t="s">
        <v>270</v>
      </c>
      <c r="F1124" t="s">
        <v>1176</v>
      </c>
      <c r="G1124" t="s">
        <v>104</v>
      </c>
      <c r="H1124" s="682">
        <v>80816.784199999995</v>
      </c>
      <c r="I1124" s="682">
        <v>141429.37239999999</v>
      </c>
      <c r="J1124" s="682">
        <v>111540.5889</v>
      </c>
      <c r="K1124" s="682">
        <v>195196.0307</v>
      </c>
      <c r="L1124" s="682">
        <v>141352.45509999999</v>
      </c>
      <c r="M1124" s="682">
        <v>247366.7965</v>
      </c>
      <c r="N1124" s="682">
        <v>184348.17430000001</v>
      </c>
      <c r="O1124" s="682">
        <v>322609.30499999999</v>
      </c>
      <c r="P1124" s="682">
        <v>229579.8579</v>
      </c>
      <c r="Q1124" s="682">
        <v>401764.7512</v>
      </c>
      <c r="R1124" s="682">
        <v>258244.11610000001</v>
      </c>
      <c r="S1124" s="682">
        <v>451927.20319999999</v>
      </c>
      <c r="T1124" s="682">
        <v>286450.40039999998</v>
      </c>
      <c r="U1124" s="682">
        <v>501288.20069999999</v>
      </c>
    </row>
    <row r="1125" spans="1:21">
      <c r="A1125" t="s">
        <v>1180</v>
      </c>
      <c r="B1125">
        <v>7</v>
      </c>
      <c r="C1125" t="s">
        <v>451</v>
      </c>
      <c r="D1125" t="s">
        <v>452</v>
      </c>
      <c r="E1125" t="s">
        <v>270</v>
      </c>
      <c r="F1125" t="s">
        <v>1177</v>
      </c>
      <c r="G1125" t="s">
        <v>101</v>
      </c>
      <c r="H1125" s="682">
        <v>91163.774099999995</v>
      </c>
      <c r="I1125" s="682">
        <v>145862.04079999999</v>
      </c>
      <c r="J1125" s="682">
        <v>127629.2838</v>
      </c>
      <c r="K1125" s="682">
        <v>204206.85709999999</v>
      </c>
      <c r="L1125" s="682">
        <v>164094.7934</v>
      </c>
      <c r="M1125" s="682">
        <v>262551.67330000002</v>
      </c>
      <c r="N1125" s="682">
        <v>218793.05790000001</v>
      </c>
      <c r="O1125" s="682">
        <v>350068.89789999998</v>
      </c>
      <c r="P1125" s="682">
        <v>273491.3223</v>
      </c>
      <c r="Q1125" s="682">
        <v>437586.12229999999</v>
      </c>
      <c r="R1125" s="682">
        <v>309956.8321</v>
      </c>
      <c r="S1125" s="682">
        <v>495930.93859999999</v>
      </c>
      <c r="T1125" s="682">
        <v>346422.34169999999</v>
      </c>
      <c r="U1125" s="682">
        <v>554275.75490000006</v>
      </c>
    </row>
    <row r="1126" spans="1:21">
      <c r="A1126" t="s">
        <v>1180</v>
      </c>
      <c r="B1126">
        <v>7</v>
      </c>
      <c r="C1126" t="s">
        <v>451</v>
      </c>
      <c r="D1126" t="s">
        <v>452</v>
      </c>
      <c r="E1126" t="s">
        <v>453</v>
      </c>
      <c r="F1126" t="s">
        <v>1174</v>
      </c>
      <c r="G1126" t="s">
        <v>84</v>
      </c>
      <c r="H1126" s="682">
        <v>108753.8268</v>
      </c>
      <c r="I1126" s="682">
        <v>190319.19699999999</v>
      </c>
      <c r="J1126" s="682">
        <v>141211.07459999999</v>
      </c>
      <c r="K1126" s="682">
        <v>247119.3805</v>
      </c>
      <c r="L1126" s="682">
        <v>168786.71049999999</v>
      </c>
      <c r="M1126" s="682">
        <v>295376.74339999998</v>
      </c>
      <c r="N1126" s="682">
        <v>201325.71109999999</v>
      </c>
      <c r="O1126" s="682">
        <v>352319.99449999997</v>
      </c>
      <c r="P1126" s="682">
        <v>237577.58429999999</v>
      </c>
      <c r="Q1126" s="682">
        <v>415760.77240000002</v>
      </c>
      <c r="R1126" s="682">
        <v>260645.23730000001</v>
      </c>
      <c r="S1126" s="682">
        <v>456129.16529999999</v>
      </c>
      <c r="T1126" s="682">
        <v>282370.20130000002</v>
      </c>
      <c r="U1126" s="682">
        <v>494147.85239999997</v>
      </c>
    </row>
    <row r="1127" spans="1:21">
      <c r="A1127" t="s">
        <v>1180</v>
      </c>
      <c r="B1127">
        <v>7</v>
      </c>
      <c r="C1127" t="s">
        <v>451</v>
      </c>
      <c r="D1127" t="s">
        <v>452</v>
      </c>
      <c r="E1127" t="s">
        <v>453</v>
      </c>
      <c r="F1127" t="s">
        <v>1175</v>
      </c>
      <c r="G1127" t="s">
        <v>103</v>
      </c>
      <c r="H1127" s="682">
        <v>91025.472599999994</v>
      </c>
      <c r="I1127" s="682">
        <v>159294.57709999999</v>
      </c>
      <c r="J1127" s="682">
        <v>121148.82889999999</v>
      </c>
      <c r="K1127" s="682">
        <v>212010.45050000001</v>
      </c>
      <c r="L1127" s="682">
        <v>149112.89619999999</v>
      </c>
      <c r="M1127" s="682">
        <v>260947.56839999999</v>
      </c>
      <c r="N1127" s="682">
        <v>187335.22940000001</v>
      </c>
      <c r="O1127" s="682">
        <v>327836.65139999997</v>
      </c>
      <c r="P1127" s="682">
        <v>226444.53950000001</v>
      </c>
      <c r="Q1127" s="682">
        <v>396277.94400000002</v>
      </c>
      <c r="R1127" s="682">
        <v>250002.1979</v>
      </c>
      <c r="S1127" s="682">
        <v>437503.84639999998</v>
      </c>
      <c r="T1127" s="682">
        <v>272049.43660000002</v>
      </c>
      <c r="U1127" s="682">
        <v>476086.51419999998</v>
      </c>
    </row>
    <row r="1128" spans="1:21">
      <c r="A1128" t="s">
        <v>1180</v>
      </c>
      <c r="B1128">
        <v>7</v>
      </c>
      <c r="C1128" t="s">
        <v>451</v>
      </c>
      <c r="D1128" t="s">
        <v>452</v>
      </c>
      <c r="E1128" t="s">
        <v>453</v>
      </c>
      <c r="F1128" t="s">
        <v>1176</v>
      </c>
      <c r="G1128" t="s">
        <v>104</v>
      </c>
      <c r="H1128" s="682">
        <v>83895.296799999996</v>
      </c>
      <c r="I1128" s="682">
        <v>146816.76949999999</v>
      </c>
      <c r="J1128" s="682">
        <v>115850.50659999999</v>
      </c>
      <c r="K1128" s="682">
        <v>202738.3866</v>
      </c>
      <c r="L1128" s="682">
        <v>146893.77789999999</v>
      </c>
      <c r="M1128" s="682">
        <v>257064.11120000001</v>
      </c>
      <c r="N1128" s="682">
        <v>191736.60459999999</v>
      </c>
      <c r="O1128" s="682">
        <v>335539.05800000002</v>
      </c>
      <c r="P1128" s="682">
        <v>238815.39569999999</v>
      </c>
      <c r="Q1128" s="682">
        <v>417926.9425</v>
      </c>
      <c r="R1128" s="682">
        <v>268711.05900000001</v>
      </c>
      <c r="S1128" s="682">
        <v>470244.35330000002</v>
      </c>
      <c r="T1128" s="682">
        <v>298148.74839999998</v>
      </c>
      <c r="U1128" s="682">
        <v>521760.30969999998</v>
      </c>
    </row>
    <row r="1129" spans="1:21">
      <c r="A1129" t="s">
        <v>1180</v>
      </c>
      <c r="B1129">
        <v>7</v>
      </c>
      <c r="C1129" t="s">
        <v>451</v>
      </c>
      <c r="D1129" t="s">
        <v>452</v>
      </c>
      <c r="E1129" t="s">
        <v>453</v>
      </c>
      <c r="F1129" t="s">
        <v>1177</v>
      </c>
      <c r="G1129" t="s">
        <v>101</v>
      </c>
      <c r="H1129" s="682">
        <v>93761.558000000005</v>
      </c>
      <c r="I1129" s="682">
        <v>150018.495</v>
      </c>
      <c r="J1129" s="682">
        <v>131266.18109999999</v>
      </c>
      <c r="K1129" s="682">
        <v>210025.89300000001</v>
      </c>
      <c r="L1129" s="682">
        <v>168770.80429999999</v>
      </c>
      <c r="M1129" s="682">
        <v>270033.29090000002</v>
      </c>
      <c r="N1129" s="682">
        <v>225027.73910000001</v>
      </c>
      <c r="O1129" s="682">
        <v>360044.38799999998</v>
      </c>
      <c r="P1129" s="682">
        <v>281284.67389999999</v>
      </c>
      <c r="Q1129" s="682">
        <v>450055.48499999999</v>
      </c>
      <c r="R1129" s="682">
        <v>318789.29710000003</v>
      </c>
      <c r="S1129" s="682">
        <v>510062.88290000003</v>
      </c>
      <c r="T1129" s="682">
        <v>356293.9203</v>
      </c>
      <c r="U1129" s="682">
        <v>570070.28090000001</v>
      </c>
    </row>
    <row r="1130" spans="1:21">
      <c r="A1130" t="s">
        <v>1180</v>
      </c>
      <c r="B1130">
        <v>7</v>
      </c>
      <c r="C1130" t="s">
        <v>451</v>
      </c>
      <c r="D1130" t="s">
        <v>452</v>
      </c>
      <c r="E1130" t="s">
        <v>391</v>
      </c>
      <c r="F1130" t="s">
        <v>1174</v>
      </c>
      <c r="G1130" t="s">
        <v>84</v>
      </c>
      <c r="H1130" s="682">
        <v>109402.1266</v>
      </c>
      <c r="I1130" s="682">
        <v>191453.72159999999</v>
      </c>
      <c r="J1130" s="682">
        <v>142069.75090000001</v>
      </c>
      <c r="K1130" s="682">
        <v>248622.06409999999</v>
      </c>
      <c r="L1130" s="682">
        <v>169827.79579999999</v>
      </c>
      <c r="M1130" s="682">
        <v>297198.64260000002</v>
      </c>
      <c r="N1130" s="682">
        <v>202587.96739999999</v>
      </c>
      <c r="O1130" s="682">
        <v>354528.94309999997</v>
      </c>
      <c r="P1130" s="682">
        <v>239081.5998</v>
      </c>
      <c r="Q1130" s="682">
        <v>418392.79969999997</v>
      </c>
      <c r="R1130" s="682">
        <v>262301.42700000003</v>
      </c>
      <c r="S1130" s="682">
        <v>459027.49729999999</v>
      </c>
      <c r="T1130" s="682">
        <v>284175.3873</v>
      </c>
      <c r="U1130" s="682">
        <v>497306.9277</v>
      </c>
    </row>
    <row r="1131" spans="1:21">
      <c r="A1131" t="s">
        <v>1180</v>
      </c>
      <c r="B1131">
        <v>7</v>
      </c>
      <c r="C1131" t="s">
        <v>451</v>
      </c>
      <c r="D1131" t="s">
        <v>452</v>
      </c>
      <c r="E1131" t="s">
        <v>391</v>
      </c>
      <c r="F1131" t="s">
        <v>1175</v>
      </c>
      <c r="G1131" t="s">
        <v>103</v>
      </c>
      <c r="H1131" s="682">
        <v>91476.766399999993</v>
      </c>
      <c r="I1131" s="682">
        <v>160084.3412</v>
      </c>
      <c r="J1131" s="682">
        <v>121784.59020000001</v>
      </c>
      <c r="K1131" s="682">
        <v>213123.03289999999</v>
      </c>
      <c r="L1131" s="682">
        <v>149935.38250000001</v>
      </c>
      <c r="M1131" s="682">
        <v>262386.91930000001</v>
      </c>
      <c r="N1131" s="682">
        <v>188442.03510000001</v>
      </c>
      <c r="O1131" s="682">
        <v>329773.56150000001</v>
      </c>
      <c r="P1131" s="682">
        <v>227824.85389999999</v>
      </c>
      <c r="Q1131" s="682">
        <v>398693.49430000002</v>
      </c>
      <c r="R1131" s="682">
        <v>251540.13099999999</v>
      </c>
      <c r="S1131" s="682">
        <v>440195.22930000001</v>
      </c>
      <c r="T1131" s="682">
        <v>273739.94689999998</v>
      </c>
      <c r="U1131" s="682">
        <v>479044.90700000001</v>
      </c>
    </row>
    <row r="1132" spans="1:21">
      <c r="A1132" t="s">
        <v>1180</v>
      </c>
      <c r="B1132">
        <v>7</v>
      </c>
      <c r="C1132" t="s">
        <v>451</v>
      </c>
      <c r="D1132" t="s">
        <v>452</v>
      </c>
      <c r="E1132" t="s">
        <v>391</v>
      </c>
      <c r="F1132" t="s">
        <v>1176</v>
      </c>
      <c r="G1132" t="s">
        <v>104</v>
      </c>
      <c r="H1132" s="682">
        <v>84252.812399999995</v>
      </c>
      <c r="I1132" s="682">
        <v>147442.42170000001</v>
      </c>
      <c r="J1132" s="682">
        <v>116333.2182</v>
      </c>
      <c r="K1132" s="682">
        <v>203583.13190000001</v>
      </c>
      <c r="L1132" s="682">
        <v>147491.5528</v>
      </c>
      <c r="M1132" s="682">
        <v>258110.21729999999</v>
      </c>
      <c r="N1132" s="682">
        <v>192487.84020000001</v>
      </c>
      <c r="O1132" s="682">
        <v>336853.72029999999</v>
      </c>
      <c r="P1132" s="682">
        <v>239744.93609999999</v>
      </c>
      <c r="Q1132" s="682">
        <v>419553.63829999999</v>
      </c>
      <c r="R1132" s="682">
        <v>269742.91149999999</v>
      </c>
      <c r="S1132" s="682">
        <v>472050.09519999998</v>
      </c>
      <c r="T1132" s="682">
        <v>299277.82429999998</v>
      </c>
      <c r="U1132" s="682">
        <v>523736.1925</v>
      </c>
    </row>
    <row r="1133" spans="1:21">
      <c r="A1133" t="s">
        <v>1180</v>
      </c>
      <c r="B1133">
        <v>7</v>
      </c>
      <c r="C1133" t="s">
        <v>451</v>
      </c>
      <c r="D1133" t="s">
        <v>452</v>
      </c>
      <c r="E1133" t="s">
        <v>391</v>
      </c>
      <c r="F1133" t="s">
        <v>1177</v>
      </c>
      <c r="G1133" t="s">
        <v>101</v>
      </c>
      <c r="H1133" s="682">
        <v>94318.435800000007</v>
      </c>
      <c r="I1133" s="682">
        <v>150909.49950000001</v>
      </c>
      <c r="J1133" s="682">
        <v>132045.8101</v>
      </c>
      <c r="K1133" s="682">
        <v>211273.29930000001</v>
      </c>
      <c r="L1133" s="682">
        <v>169773.18429999999</v>
      </c>
      <c r="M1133" s="682">
        <v>271637.09899999999</v>
      </c>
      <c r="N1133" s="682">
        <v>226364.24590000001</v>
      </c>
      <c r="O1133" s="682">
        <v>362182.79869999998</v>
      </c>
      <c r="P1133" s="682">
        <v>282955.30729999999</v>
      </c>
      <c r="Q1133" s="682">
        <v>452728.49839999998</v>
      </c>
      <c r="R1133" s="682">
        <v>320682.68160000001</v>
      </c>
      <c r="S1133" s="682">
        <v>513092.29810000001</v>
      </c>
      <c r="T1133" s="682">
        <v>358410.05589999998</v>
      </c>
      <c r="U1133" s="682">
        <v>573456.09790000005</v>
      </c>
    </row>
    <row r="1134" spans="1:21">
      <c r="A1134" t="s">
        <v>1180</v>
      </c>
      <c r="B1134">
        <v>7</v>
      </c>
      <c r="C1134" t="s">
        <v>451</v>
      </c>
      <c r="D1134" t="s">
        <v>452</v>
      </c>
      <c r="E1134" t="s">
        <v>454</v>
      </c>
      <c r="F1134" t="s">
        <v>1174</v>
      </c>
      <c r="G1134" t="s">
        <v>84</v>
      </c>
      <c r="H1134" s="682">
        <v>107409.027</v>
      </c>
      <c r="I1134" s="682">
        <v>187965.79730000001</v>
      </c>
      <c r="J1134" s="682">
        <v>139396.14319999999</v>
      </c>
      <c r="K1134" s="682">
        <v>243943.2506</v>
      </c>
      <c r="L1134" s="682">
        <v>166557.40049999999</v>
      </c>
      <c r="M1134" s="682">
        <v>291475.451</v>
      </c>
      <c r="N1134" s="682">
        <v>198583.29389999999</v>
      </c>
      <c r="O1134" s="682">
        <v>347520.76439999999</v>
      </c>
      <c r="P1134" s="682">
        <v>234282.4382</v>
      </c>
      <c r="Q1134" s="682">
        <v>409994.26669999998</v>
      </c>
      <c r="R1134" s="682">
        <v>257005.1439</v>
      </c>
      <c r="S1134" s="682">
        <v>449759.00189999997</v>
      </c>
      <c r="T1134" s="682">
        <v>278382.11489999999</v>
      </c>
      <c r="U1134" s="682">
        <v>487168.70110000001</v>
      </c>
    </row>
    <row r="1135" spans="1:21">
      <c r="A1135" t="s">
        <v>1180</v>
      </c>
      <c r="B1135">
        <v>7</v>
      </c>
      <c r="C1135" t="s">
        <v>451</v>
      </c>
      <c r="D1135" t="s">
        <v>452</v>
      </c>
      <c r="E1135" t="s">
        <v>454</v>
      </c>
      <c r="F1135" t="s">
        <v>1175</v>
      </c>
      <c r="G1135" t="s">
        <v>103</v>
      </c>
      <c r="H1135" s="682">
        <v>90271.712400000004</v>
      </c>
      <c r="I1135" s="682">
        <v>157975.49669999999</v>
      </c>
      <c r="J1135" s="682">
        <v>120002.6384</v>
      </c>
      <c r="K1135" s="682">
        <v>210004.61720000001</v>
      </c>
      <c r="L1135" s="682">
        <v>147539.37950000001</v>
      </c>
      <c r="M1135" s="682">
        <v>258193.91409999999</v>
      </c>
      <c r="N1135" s="682">
        <v>185059.1611</v>
      </c>
      <c r="O1135" s="682">
        <v>323853.5319</v>
      </c>
      <c r="P1135" s="682">
        <v>223520.4944</v>
      </c>
      <c r="Q1135" s="682">
        <v>391160.8653</v>
      </c>
      <c r="R1135" s="682">
        <v>246716.87220000001</v>
      </c>
      <c r="S1135" s="682">
        <v>431754.52639999997</v>
      </c>
      <c r="T1135" s="682">
        <v>268405.37540000002</v>
      </c>
      <c r="U1135" s="682">
        <v>469709.4069</v>
      </c>
    </row>
    <row r="1136" spans="1:21">
      <c r="A1136" t="s">
        <v>1180</v>
      </c>
      <c r="B1136">
        <v>7</v>
      </c>
      <c r="C1136" t="s">
        <v>451</v>
      </c>
      <c r="D1136" t="s">
        <v>452</v>
      </c>
      <c r="E1136" t="s">
        <v>454</v>
      </c>
      <c r="F1136" t="s">
        <v>1176</v>
      </c>
      <c r="G1136" t="s">
        <v>104</v>
      </c>
      <c r="H1136" s="682">
        <v>83438.462799999994</v>
      </c>
      <c r="I1136" s="682">
        <v>146017.30989999999</v>
      </c>
      <c r="J1136" s="682">
        <v>115264.36930000001</v>
      </c>
      <c r="K1136" s="682">
        <v>201712.64610000001</v>
      </c>
      <c r="L1136" s="682">
        <v>146208.73499999999</v>
      </c>
      <c r="M1136" s="682">
        <v>255865.28630000001</v>
      </c>
      <c r="N1136" s="682">
        <v>190960.60620000001</v>
      </c>
      <c r="O1136" s="682">
        <v>334181.06089999998</v>
      </c>
      <c r="P1136" s="682">
        <v>237873.90969999999</v>
      </c>
      <c r="Q1136" s="682">
        <v>416279.342</v>
      </c>
      <c r="R1136" s="682">
        <v>267708.92109999998</v>
      </c>
      <c r="S1136" s="682">
        <v>468490.61200000002</v>
      </c>
      <c r="T1136" s="682">
        <v>297101.22440000001</v>
      </c>
      <c r="U1136" s="682">
        <v>519927.14260000002</v>
      </c>
    </row>
    <row r="1137" spans="1:21">
      <c r="A1137" t="s">
        <v>1180</v>
      </c>
      <c r="B1137">
        <v>7</v>
      </c>
      <c r="C1137" t="s">
        <v>451</v>
      </c>
      <c r="D1137" t="s">
        <v>452</v>
      </c>
      <c r="E1137" t="s">
        <v>454</v>
      </c>
      <c r="F1137" t="s">
        <v>1177</v>
      </c>
      <c r="G1137" t="s">
        <v>101</v>
      </c>
      <c r="H1137" s="682">
        <v>92610.494399999996</v>
      </c>
      <c r="I1137" s="682">
        <v>148176.79329999999</v>
      </c>
      <c r="J1137" s="682">
        <v>129654.6922</v>
      </c>
      <c r="K1137" s="682">
        <v>207447.51060000001</v>
      </c>
      <c r="L1137" s="682">
        <v>166698.88990000001</v>
      </c>
      <c r="M1137" s="682">
        <v>266718.2279</v>
      </c>
      <c r="N1137" s="682">
        <v>222265.18659999999</v>
      </c>
      <c r="O1137" s="682">
        <v>355624.30379999999</v>
      </c>
      <c r="P1137" s="682">
        <v>277831.48320000002</v>
      </c>
      <c r="Q1137" s="682">
        <v>444530.3798</v>
      </c>
      <c r="R1137" s="682">
        <v>314875.68099999998</v>
      </c>
      <c r="S1137" s="682">
        <v>503801.09700000001</v>
      </c>
      <c r="T1137" s="682">
        <v>351919.8787</v>
      </c>
      <c r="U1137" s="682">
        <v>563071.81440000003</v>
      </c>
    </row>
    <row r="1138" spans="1:21">
      <c r="A1138" t="s">
        <v>1180</v>
      </c>
      <c r="B1138">
        <v>7</v>
      </c>
      <c r="C1138" t="s">
        <v>451</v>
      </c>
      <c r="D1138" t="s">
        <v>452</v>
      </c>
      <c r="E1138" t="s">
        <v>455</v>
      </c>
      <c r="F1138" t="s">
        <v>1174</v>
      </c>
      <c r="G1138" t="s">
        <v>84</v>
      </c>
      <c r="H1138" s="682">
        <v>105801.6165</v>
      </c>
      <c r="I1138" s="682">
        <v>185152.82879999999</v>
      </c>
      <c r="J1138" s="682">
        <v>137503.27970000001</v>
      </c>
      <c r="K1138" s="682">
        <v>240630.7395</v>
      </c>
      <c r="L1138" s="682">
        <v>164464.2591</v>
      </c>
      <c r="M1138" s="682">
        <v>287812.4534</v>
      </c>
      <c r="N1138" s="682">
        <v>196322.0232</v>
      </c>
      <c r="O1138" s="682">
        <v>343563.54060000001</v>
      </c>
      <c r="P1138" s="682">
        <v>231780.39449999999</v>
      </c>
      <c r="Q1138" s="682">
        <v>405615.69040000002</v>
      </c>
      <c r="R1138" s="682">
        <v>254330.78969999999</v>
      </c>
      <c r="S1138" s="682">
        <v>445078.88199999998</v>
      </c>
      <c r="T1138" s="682">
        <v>275610.79499999998</v>
      </c>
      <c r="U1138" s="682">
        <v>482318.89120000001</v>
      </c>
    </row>
    <row r="1139" spans="1:21">
      <c r="A1139" t="s">
        <v>1180</v>
      </c>
      <c r="B1139">
        <v>7</v>
      </c>
      <c r="C1139" t="s">
        <v>451</v>
      </c>
      <c r="D1139" t="s">
        <v>452</v>
      </c>
      <c r="E1139" t="s">
        <v>455</v>
      </c>
      <c r="F1139" t="s">
        <v>1175</v>
      </c>
      <c r="G1139" t="s">
        <v>103</v>
      </c>
      <c r="H1139" s="682">
        <v>87876.106199999995</v>
      </c>
      <c r="I1139" s="682">
        <v>153783.18599999999</v>
      </c>
      <c r="J1139" s="682">
        <v>117218.11900000001</v>
      </c>
      <c r="K1139" s="682">
        <v>205131.7084</v>
      </c>
      <c r="L1139" s="682">
        <v>144571.84580000001</v>
      </c>
      <c r="M1139" s="682">
        <v>253000.73009999999</v>
      </c>
      <c r="N1139" s="682">
        <v>182176.09090000001</v>
      </c>
      <c r="O1139" s="682">
        <v>318808.15909999999</v>
      </c>
      <c r="P1139" s="682">
        <v>220523.64859999999</v>
      </c>
      <c r="Q1139" s="682">
        <v>385916.38510000001</v>
      </c>
      <c r="R1139" s="682">
        <v>243569.49369999999</v>
      </c>
      <c r="S1139" s="682">
        <v>426246.614</v>
      </c>
      <c r="T1139" s="682">
        <v>265175.35450000002</v>
      </c>
      <c r="U1139" s="682">
        <v>464056.87040000001</v>
      </c>
    </row>
    <row r="1140" spans="1:21">
      <c r="A1140" t="s">
        <v>1180</v>
      </c>
      <c r="B1140">
        <v>7</v>
      </c>
      <c r="C1140" t="s">
        <v>451</v>
      </c>
      <c r="D1140" t="s">
        <v>452</v>
      </c>
      <c r="E1140" t="s">
        <v>455</v>
      </c>
      <c r="F1140" t="s">
        <v>1176</v>
      </c>
      <c r="G1140" t="s">
        <v>104</v>
      </c>
      <c r="H1140" s="682">
        <v>80558.593599999993</v>
      </c>
      <c r="I1140" s="682">
        <v>140977.53880000001</v>
      </c>
      <c r="J1140" s="682">
        <v>111161.3118</v>
      </c>
      <c r="K1140" s="682">
        <v>194532.29569999999</v>
      </c>
      <c r="L1140" s="682">
        <v>140841.9589</v>
      </c>
      <c r="M1140" s="682">
        <v>246473.42800000001</v>
      </c>
      <c r="N1140" s="682">
        <v>183621.715</v>
      </c>
      <c r="O1140" s="682">
        <v>321338.0012</v>
      </c>
      <c r="P1140" s="682">
        <v>228662.27970000001</v>
      </c>
      <c r="Q1140" s="682">
        <v>400158.98950000003</v>
      </c>
      <c r="R1140" s="682">
        <v>257182.5675</v>
      </c>
      <c r="S1140" s="682">
        <v>450069.49310000002</v>
      </c>
      <c r="T1140" s="682">
        <v>285239.7928</v>
      </c>
      <c r="U1140" s="682">
        <v>499169.6373</v>
      </c>
    </row>
    <row r="1141" spans="1:21">
      <c r="A1141" t="s">
        <v>1180</v>
      </c>
      <c r="B1141">
        <v>7</v>
      </c>
      <c r="C1141" t="s">
        <v>451</v>
      </c>
      <c r="D1141" t="s">
        <v>452</v>
      </c>
      <c r="E1141" t="s">
        <v>455</v>
      </c>
      <c r="F1141" t="s">
        <v>1177</v>
      </c>
      <c r="G1141" t="s">
        <v>101</v>
      </c>
      <c r="H1141" s="682">
        <v>91201.092099999994</v>
      </c>
      <c r="I1141" s="682">
        <v>145921.74950000001</v>
      </c>
      <c r="J1141" s="682">
        <v>127681.5289</v>
      </c>
      <c r="K1141" s="682">
        <v>204290.44930000001</v>
      </c>
      <c r="L1141" s="682">
        <v>164161.9656</v>
      </c>
      <c r="M1141" s="682">
        <v>262659.14899999998</v>
      </c>
      <c r="N1141" s="682">
        <v>218882.62100000001</v>
      </c>
      <c r="O1141" s="682">
        <v>350212.1986</v>
      </c>
      <c r="P1141" s="682">
        <v>273603.27610000002</v>
      </c>
      <c r="Q1141" s="682">
        <v>437765.24839999998</v>
      </c>
      <c r="R1141" s="682">
        <v>310083.71299999999</v>
      </c>
      <c r="S1141" s="682">
        <v>496133.94819999998</v>
      </c>
      <c r="T1141" s="682">
        <v>346564.14980000001</v>
      </c>
      <c r="U1141" s="682">
        <v>554502.64800000004</v>
      </c>
    </row>
    <row r="1142" spans="1:21">
      <c r="A1142" t="s">
        <v>1180</v>
      </c>
      <c r="B1142">
        <v>7</v>
      </c>
      <c r="C1142" t="s">
        <v>451</v>
      </c>
      <c r="D1142" t="s">
        <v>452</v>
      </c>
      <c r="E1142" t="s">
        <v>456</v>
      </c>
      <c r="F1142" t="s">
        <v>1174</v>
      </c>
      <c r="G1142" t="s">
        <v>84</v>
      </c>
      <c r="H1142" s="682">
        <v>110602.2991</v>
      </c>
      <c r="I1142" s="682">
        <v>193554.02340000001</v>
      </c>
      <c r="J1142" s="682">
        <v>143591.91099999999</v>
      </c>
      <c r="K1142" s="682">
        <v>251285.84419999999</v>
      </c>
      <c r="L1142" s="682">
        <v>171615.64490000001</v>
      </c>
      <c r="M1142" s="682">
        <v>300327.3786</v>
      </c>
      <c r="N1142" s="682">
        <v>204676.61970000001</v>
      </c>
      <c r="O1142" s="682">
        <v>358184.0845</v>
      </c>
      <c r="P1142" s="682">
        <v>241515.33979999999</v>
      </c>
      <c r="Q1142" s="682">
        <v>422651.84450000001</v>
      </c>
      <c r="R1142" s="682">
        <v>264958.31140000001</v>
      </c>
      <c r="S1142" s="682">
        <v>463677.04489999998</v>
      </c>
      <c r="T1142" s="682">
        <v>287030.25709999999</v>
      </c>
      <c r="U1142" s="682">
        <v>502302.9498</v>
      </c>
    </row>
    <row r="1143" spans="1:21">
      <c r="A1143" t="s">
        <v>1180</v>
      </c>
      <c r="B1143">
        <v>7</v>
      </c>
      <c r="C1143" t="s">
        <v>451</v>
      </c>
      <c r="D1143" t="s">
        <v>452</v>
      </c>
      <c r="E1143" t="s">
        <v>456</v>
      </c>
      <c r="F1143" t="s">
        <v>1175</v>
      </c>
      <c r="G1143" t="s">
        <v>103</v>
      </c>
      <c r="H1143" s="682">
        <v>92676.988800000006</v>
      </c>
      <c r="I1143" s="682">
        <v>162184.73050000001</v>
      </c>
      <c r="J1143" s="682">
        <v>123306.7503</v>
      </c>
      <c r="K1143" s="682">
        <v>215786.8131</v>
      </c>
      <c r="L1143" s="682">
        <v>151723.2316</v>
      </c>
      <c r="M1143" s="682">
        <v>265515.65529999998</v>
      </c>
      <c r="N1143" s="682">
        <v>190530.68729999999</v>
      </c>
      <c r="O1143" s="682">
        <v>333428.70289999997</v>
      </c>
      <c r="P1143" s="682">
        <v>230258.59390000001</v>
      </c>
      <c r="Q1143" s="682">
        <v>402952.5392</v>
      </c>
      <c r="R1143" s="682">
        <v>254197.01550000001</v>
      </c>
      <c r="S1143" s="682">
        <v>444844.777</v>
      </c>
      <c r="T1143" s="682">
        <v>276594.81660000002</v>
      </c>
      <c r="U1143" s="682">
        <v>484040.92910000001</v>
      </c>
    </row>
    <row r="1144" spans="1:21">
      <c r="A1144" t="s">
        <v>1180</v>
      </c>
      <c r="B1144">
        <v>7</v>
      </c>
      <c r="C1144" t="s">
        <v>451</v>
      </c>
      <c r="D1144" t="s">
        <v>452</v>
      </c>
      <c r="E1144" t="s">
        <v>456</v>
      </c>
      <c r="F1144" t="s">
        <v>1176</v>
      </c>
      <c r="G1144" t="s">
        <v>104</v>
      </c>
      <c r="H1144" s="682">
        <v>85484.221099999995</v>
      </c>
      <c r="I1144" s="682">
        <v>149597.38690000001</v>
      </c>
      <c r="J1144" s="682">
        <v>118057.19040000001</v>
      </c>
      <c r="K1144" s="682">
        <v>206600.08319999999</v>
      </c>
      <c r="L1144" s="682">
        <v>149708.08850000001</v>
      </c>
      <c r="M1144" s="682">
        <v>261989.15479999999</v>
      </c>
      <c r="N1144" s="682">
        <v>195443.2211</v>
      </c>
      <c r="O1144" s="682">
        <v>342025.63689999998</v>
      </c>
      <c r="P1144" s="682">
        <v>243439.1623</v>
      </c>
      <c r="Q1144" s="682">
        <v>426018.53409999999</v>
      </c>
      <c r="R1144" s="682">
        <v>273929.70110000001</v>
      </c>
      <c r="S1144" s="682">
        <v>479376.97700000001</v>
      </c>
      <c r="T1144" s="682">
        <v>303957.17749999999</v>
      </c>
      <c r="U1144" s="682">
        <v>531925.06050000002</v>
      </c>
    </row>
    <row r="1145" spans="1:21">
      <c r="A1145" t="s">
        <v>1180</v>
      </c>
      <c r="B1145">
        <v>7</v>
      </c>
      <c r="C1145" t="s">
        <v>451</v>
      </c>
      <c r="D1145" t="s">
        <v>452</v>
      </c>
      <c r="E1145" t="s">
        <v>456</v>
      </c>
      <c r="F1145" t="s">
        <v>1177</v>
      </c>
      <c r="G1145" t="s">
        <v>101</v>
      </c>
      <c r="H1145" s="682">
        <v>95357.5524</v>
      </c>
      <c r="I1145" s="682">
        <v>152572.08609999999</v>
      </c>
      <c r="J1145" s="682">
        <v>133500.57329999999</v>
      </c>
      <c r="K1145" s="682">
        <v>213600.92060000001</v>
      </c>
      <c r="L1145" s="682">
        <v>171643.5943</v>
      </c>
      <c r="M1145" s="682">
        <v>274629.7549</v>
      </c>
      <c r="N1145" s="682">
        <v>228858.12580000001</v>
      </c>
      <c r="O1145" s="682">
        <v>366173.00660000002</v>
      </c>
      <c r="P1145" s="682">
        <v>286072.65720000002</v>
      </c>
      <c r="Q1145" s="682">
        <v>457716.25829999999</v>
      </c>
      <c r="R1145" s="682">
        <v>324215.67810000002</v>
      </c>
      <c r="S1145" s="682">
        <v>518745.09279999998</v>
      </c>
      <c r="T1145" s="682">
        <v>362358.69910000003</v>
      </c>
      <c r="U1145" s="682">
        <v>579773.92720000003</v>
      </c>
    </row>
    <row r="1146" spans="1:21">
      <c r="A1146" t="s">
        <v>1180</v>
      </c>
      <c r="B1146">
        <v>7</v>
      </c>
      <c r="C1146" t="s">
        <v>451</v>
      </c>
      <c r="D1146" t="s">
        <v>452</v>
      </c>
      <c r="E1146" t="s">
        <v>457</v>
      </c>
      <c r="F1146" t="s">
        <v>1174</v>
      </c>
      <c r="G1146" t="s">
        <v>84</v>
      </c>
      <c r="H1146" s="682">
        <v>110050.42260000001</v>
      </c>
      <c r="I1146" s="682">
        <v>192588.2395</v>
      </c>
      <c r="J1146" s="682">
        <v>142928.4222</v>
      </c>
      <c r="K1146" s="682">
        <v>250124.73879999999</v>
      </c>
      <c r="L1146" s="682">
        <v>170868.87479999999</v>
      </c>
      <c r="M1146" s="682">
        <v>299020.53090000001</v>
      </c>
      <c r="N1146" s="682">
        <v>203850.2163</v>
      </c>
      <c r="O1146" s="682">
        <v>356737.87849999999</v>
      </c>
      <c r="P1146" s="682">
        <v>240585.60639999999</v>
      </c>
      <c r="Q1146" s="682">
        <v>421024.8112</v>
      </c>
      <c r="R1146" s="682">
        <v>263957.60680000001</v>
      </c>
      <c r="S1146" s="682">
        <v>461925.81199999998</v>
      </c>
      <c r="T1146" s="682">
        <v>285980.5625</v>
      </c>
      <c r="U1146" s="682">
        <v>500465.98430000001</v>
      </c>
    </row>
    <row r="1147" spans="1:21">
      <c r="A1147" t="s">
        <v>1180</v>
      </c>
      <c r="B1147">
        <v>7</v>
      </c>
      <c r="C1147" t="s">
        <v>451</v>
      </c>
      <c r="D1147" t="s">
        <v>452</v>
      </c>
      <c r="E1147" t="s">
        <v>457</v>
      </c>
      <c r="F1147" t="s">
        <v>1175</v>
      </c>
      <c r="G1147" t="s">
        <v>103</v>
      </c>
      <c r="H1147" s="682">
        <v>91928.057400000005</v>
      </c>
      <c r="I1147" s="682">
        <v>160874.10060000001</v>
      </c>
      <c r="J1147" s="682">
        <v>122420.34789999999</v>
      </c>
      <c r="K1147" s="682">
        <v>214235.60879999999</v>
      </c>
      <c r="L1147" s="682">
        <v>150757.86379999999</v>
      </c>
      <c r="M1147" s="682">
        <v>263826.26169999997</v>
      </c>
      <c r="N1147" s="682">
        <v>189548.83429999999</v>
      </c>
      <c r="O1147" s="682">
        <v>331710.46000000002</v>
      </c>
      <c r="P1147" s="682">
        <v>229205.16010000001</v>
      </c>
      <c r="Q1147" s="682">
        <v>401109.03009999997</v>
      </c>
      <c r="R1147" s="682">
        <v>253078.05499999999</v>
      </c>
      <c r="S1147" s="682">
        <v>442886.59629999998</v>
      </c>
      <c r="T1147" s="682">
        <v>275430.44699999999</v>
      </c>
      <c r="U1147" s="682">
        <v>482003.28220000002</v>
      </c>
    </row>
    <row r="1148" spans="1:21">
      <c r="A1148" t="s">
        <v>1180</v>
      </c>
      <c r="B1148">
        <v>7</v>
      </c>
      <c r="C1148" t="s">
        <v>451</v>
      </c>
      <c r="D1148" t="s">
        <v>452</v>
      </c>
      <c r="E1148" t="s">
        <v>457</v>
      </c>
      <c r="F1148" t="s">
        <v>1176</v>
      </c>
      <c r="G1148" t="s">
        <v>104</v>
      </c>
      <c r="H1148" s="682">
        <v>84610.325800000006</v>
      </c>
      <c r="I1148" s="682">
        <v>148068.07019999999</v>
      </c>
      <c r="J1148" s="682">
        <v>116815.92690000001</v>
      </c>
      <c r="K1148" s="682">
        <v>204427.87210000001</v>
      </c>
      <c r="L1148" s="682">
        <v>148089.3242</v>
      </c>
      <c r="M1148" s="682">
        <v>259156.31709999999</v>
      </c>
      <c r="N1148" s="682">
        <v>193239.07130000001</v>
      </c>
      <c r="O1148" s="682">
        <v>338168.37469999999</v>
      </c>
      <c r="P1148" s="682">
        <v>240674.47099999999</v>
      </c>
      <c r="Q1148" s="682">
        <v>421180.32429999998</v>
      </c>
      <c r="R1148" s="682">
        <v>270774.75780000002</v>
      </c>
      <c r="S1148" s="682">
        <v>473855.82620000001</v>
      </c>
      <c r="T1148" s="682">
        <v>300406.89350000001</v>
      </c>
      <c r="U1148" s="682">
        <v>525712.06350000005</v>
      </c>
    </row>
    <row r="1149" spans="1:21">
      <c r="A1149" t="s">
        <v>1180</v>
      </c>
      <c r="B1149">
        <v>7</v>
      </c>
      <c r="C1149" t="s">
        <v>451</v>
      </c>
      <c r="D1149" t="s">
        <v>452</v>
      </c>
      <c r="E1149" t="s">
        <v>457</v>
      </c>
      <c r="F1149" t="s">
        <v>1177</v>
      </c>
      <c r="G1149" t="s">
        <v>101</v>
      </c>
      <c r="H1149" s="682">
        <v>94875.310200000007</v>
      </c>
      <c r="I1149" s="682">
        <v>151800.49859999999</v>
      </c>
      <c r="J1149" s="682">
        <v>132825.43429999999</v>
      </c>
      <c r="K1149" s="682">
        <v>212520.69810000001</v>
      </c>
      <c r="L1149" s="682">
        <v>170775.55840000001</v>
      </c>
      <c r="M1149" s="682">
        <v>273240.89750000002</v>
      </c>
      <c r="N1149" s="682">
        <v>227700.74460000001</v>
      </c>
      <c r="O1149" s="682">
        <v>364321.19679999998</v>
      </c>
      <c r="P1149" s="682">
        <v>284625.93070000003</v>
      </c>
      <c r="Q1149" s="682">
        <v>455401.49589999998</v>
      </c>
      <c r="R1149" s="682">
        <v>322576.05479999998</v>
      </c>
      <c r="S1149" s="682">
        <v>516121.69530000002</v>
      </c>
      <c r="T1149" s="682">
        <v>360526.1789</v>
      </c>
      <c r="U1149" s="682">
        <v>576841.89480000001</v>
      </c>
    </row>
    <row r="1150" spans="1:21">
      <c r="A1150" t="s">
        <v>1180</v>
      </c>
      <c r="B1150">
        <v>7</v>
      </c>
      <c r="C1150" t="s">
        <v>458</v>
      </c>
      <c r="D1150" t="s">
        <v>459</v>
      </c>
      <c r="E1150" t="s">
        <v>460</v>
      </c>
      <c r="F1150" t="s">
        <v>1174</v>
      </c>
      <c r="G1150" t="s">
        <v>84</v>
      </c>
      <c r="H1150" s="682">
        <v>111850.67939999999</v>
      </c>
      <c r="I1150" s="682">
        <v>195738.68900000001</v>
      </c>
      <c r="J1150" s="682">
        <v>145211.66010000001</v>
      </c>
      <c r="K1150" s="682">
        <v>254120.4051</v>
      </c>
      <c r="L1150" s="682">
        <v>173550.6459</v>
      </c>
      <c r="M1150" s="682">
        <v>303713.63020000001</v>
      </c>
      <c r="N1150" s="682">
        <v>206983.19149999999</v>
      </c>
      <c r="O1150" s="682">
        <v>362220.58510000003</v>
      </c>
      <c r="P1150" s="682">
        <v>244236.2127</v>
      </c>
      <c r="Q1150" s="682">
        <v>427413.37219999998</v>
      </c>
      <c r="R1150" s="682">
        <v>267942.92940000002</v>
      </c>
      <c r="S1150" s="682">
        <v>468900.12650000001</v>
      </c>
      <c r="T1150" s="682">
        <v>290262.86290000001</v>
      </c>
      <c r="U1150" s="682">
        <v>507960.01</v>
      </c>
    </row>
    <row r="1151" spans="1:21">
      <c r="A1151" t="s">
        <v>1180</v>
      </c>
      <c r="B1151">
        <v>7</v>
      </c>
      <c r="C1151" t="s">
        <v>458</v>
      </c>
      <c r="D1151" t="s">
        <v>459</v>
      </c>
      <c r="E1151" t="s">
        <v>460</v>
      </c>
      <c r="F1151" t="s">
        <v>1175</v>
      </c>
      <c r="G1151" t="s">
        <v>103</v>
      </c>
      <c r="H1151" s="682">
        <v>93728.389299999995</v>
      </c>
      <c r="I1151" s="682">
        <v>164024.6813</v>
      </c>
      <c r="J1151" s="682">
        <v>124703.5857</v>
      </c>
      <c r="K1151" s="682">
        <v>218231.27499999999</v>
      </c>
      <c r="L1151" s="682">
        <v>153439.6348</v>
      </c>
      <c r="M1151" s="682">
        <v>268519.36099999998</v>
      </c>
      <c r="N1151" s="682">
        <v>192681.80960000001</v>
      </c>
      <c r="O1151" s="682">
        <v>337193.1667</v>
      </c>
      <c r="P1151" s="682">
        <v>232855.76629999999</v>
      </c>
      <c r="Q1151" s="682">
        <v>407497.59100000001</v>
      </c>
      <c r="R1151" s="682">
        <v>257063.37760000001</v>
      </c>
      <c r="S1151" s="682">
        <v>449860.91080000001</v>
      </c>
      <c r="T1151" s="682">
        <v>279712.74739999999</v>
      </c>
      <c r="U1151" s="682">
        <v>489497.30790000001</v>
      </c>
    </row>
    <row r="1152" spans="1:21">
      <c r="A1152" t="s">
        <v>1180</v>
      </c>
      <c r="B1152">
        <v>7</v>
      </c>
      <c r="C1152" t="s">
        <v>458</v>
      </c>
      <c r="D1152" t="s">
        <v>459</v>
      </c>
      <c r="E1152" t="s">
        <v>460</v>
      </c>
      <c r="F1152" t="s">
        <v>1176</v>
      </c>
      <c r="G1152" t="s">
        <v>104</v>
      </c>
      <c r="H1152" s="682">
        <v>86457.437000000005</v>
      </c>
      <c r="I1152" s="682">
        <v>151300.51490000001</v>
      </c>
      <c r="J1152" s="682">
        <v>119401.8826</v>
      </c>
      <c r="K1152" s="682">
        <v>208953.29459999999</v>
      </c>
      <c r="L1152" s="682">
        <v>151414.1244</v>
      </c>
      <c r="M1152" s="682">
        <v>264974.71759999997</v>
      </c>
      <c r="N1152" s="682">
        <v>197672.13819999999</v>
      </c>
      <c r="O1152" s="682">
        <v>345926.24190000002</v>
      </c>
      <c r="P1152" s="682">
        <v>246215.80480000001</v>
      </c>
      <c r="Q1152" s="682">
        <v>430877.65830000001</v>
      </c>
      <c r="R1152" s="682">
        <v>277054.93609999999</v>
      </c>
      <c r="S1152" s="682">
        <v>484846.13819999999</v>
      </c>
      <c r="T1152" s="682">
        <v>307425.91629999998</v>
      </c>
      <c r="U1152" s="682">
        <v>537995.35329999996</v>
      </c>
    </row>
    <row r="1153" spans="1:21">
      <c r="A1153" t="s">
        <v>1180</v>
      </c>
      <c r="B1153">
        <v>7</v>
      </c>
      <c r="C1153" t="s">
        <v>458</v>
      </c>
      <c r="D1153" t="s">
        <v>459</v>
      </c>
      <c r="E1153" t="s">
        <v>460</v>
      </c>
      <c r="F1153" t="s">
        <v>1177</v>
      </c>
      <c r="G1153" t="s">
        <v>101</v>
      </c>
      <c r="H1153" s="682">
        <v>96433.983600000007</v>
      </c>
      <c r="I1153" s="682">
        <v>154294.37609999999</v>
      </c>
      <c r="J1153" s="682">
        <v>135007.57709999999</v>
      </c>
      <c r="K1153" s="682">
        <v>216012.12650000001</v>
      </c>
      <c r="L1153" s="682">
        <v>173581.17050000001</v>
      </c>
      <c r="M1153" s="682">
        <v>277729.87699999998</v>
      </c>
      <c r="N1153" s="682">
        <v>231441.5607</v>
      </c>
      <c r="O1153" s="682">
        <v>370306.50270000001</v>
      </c>
      <c r="P1153" s="682">
        <v>289301.9509</v>
      </c>
      <c r="Q1153" s="682">
        <v>462883.12839999999</v>
      </c>
      <c r="R1153" s="682">
        <v>327875.54430000001</v>
      </c>
      <c r="S1153" s="682">
        <v>524600.87879999995</v>
      </c>
      <c r="T1153" s="682">
        <v>366449.13780000003</v>
      </c>
      <c r="U1153" s="682">
        <v>586318.62919999997</v>
      </c>
    </row>
    <row r="1154" spans="1:21">
      <c r="A1154" t="s">
        <v>1180</v>
      </c>
      <c r="B1154">
        <v>7</v>
      </c>
      <c r="C1154" t="s">
        <v>458</v>
      </c>
      <c r="D1154" t="s">
        <v>459</v>
      </c>
      <c r="E1154" t="s">
        <v>461</v>
      </c>
      <c r="F1154" t="s">
        <v>1174</v>
      </c>
      <c r="G1154" t="s">
        <v>84</v>
      </c>
      <c r="H1154" s="682">
        <v>112547.1869</v>
      </c>
      <c r="I1154" s="682">
        <v>196957.57699999999</v>
      </c>
      <c r="J1154" s="682">
        <v>146167.9247</v>
      </c>
      <c r="K1154" s="682">
        <v>255793.8682</v>
      </c>
      <c r="L1154" s="682">
        <v>174738.88200000001</v>
      </c>
      <c r="M1154" s="682">
        <v>305793.04359999998</v>
      </c>
      <c r="N1154" s="682">
        <v>208463.36610000001</v>
      </c>
      <c r="O1154" s="682">
        <v>364810.89069999999</v>
      </c>
      <c r="P1154" s="682">
        <v>246027.35949999999</v>
      </c>
      <c r="Q1154" s="682">
        <v>430547.87900000002</v>
      </c>
      <c r="R1154" s="682">
        <v>269926.85090000002</v>
      </c>
      <c r="S1154" s="682">
        <v>472371.989</v>
      </c>
      <c r="T1154" s="682">
        <v>292445.78259999998</v>
      </c>
      <c r="U1154" s="682">
        <v>511780.11959999998</v>
      </c>
    </row>
    <row r="1155" spans="1:21">
      <c r="A1155" t="s">
        <v>1180</v>
      </c>
      <c r="B1155">
        <v>7</v>
      </c>
      <c r="C1155" t="s">
        <v>458</v>
      </c>
      <c r="D1155" t="s">
        <v>459</v>
      </c>
      <c r="E1155" t="s">
        <v>461</v>
      </c>
      <c r="F1155" t="s">
        <v>1175</v>
      </c>
      <c r="G1155" t="s">
        <v>103</v>
      </c>
      <c r="H1155" s="682">
        <v>94030.861999999994</v>
      </c>
      <c r="I1155" s="682">
        <v>164554.0086</v>
      </c>
      <c r="J1155" s="682">
        <v>125214.02310000001</v>
      </c>
      <c r="K1155" s="682">
        <v>219124.5405</v>
      </c>
      <c r="L1155" s="682">
        <v>154190.67559999999</v>
      </c>
      <c r="M1155" s="682">
        <v>269833.68219999998</v>
      </c>
      <c r="N1155" s="682">
        <v>193851.08489999999</v>
      </c>
      <c r="O1155" s="682">
        <v>339239.39840000001</v>
      </c>
      <c r="P1155" s="682">
        <v>234399.51240000001</v>
      </c>
      <c r="Q1155" s="682">
        <v>410199.14669999998</v>
      </c>
      <c r="R1155" s="682">
        <v>258810.7873</v>
      </c>
      <c r="S1155" s="682">
        <v>452918.87770000001</v>
      </c>
      <c r="T1155" s="682">
        <v>281666.31709999999</v>
      </c>
      <c r="U1155" s="682">
        <v>492916.05479999998</v>
      </c>
    </row>
    <row r="1156" spans="1:21">
      <c r="A1156" t="s">
        <v>1180</v>
      </c>
      <c r="B1156">
        <v>7</v>
      </c>
      <c r="C1156" t="s">
        <v>458</v>
      </c>
      <c r="D1156" t="s">
        <v>459</v>
      </c>
      <c r="E1156" t="s">
        <v>461</v>
      </c>
      <c r="F1156" t="s">
        <v>1176</v>
      </c>
      <c r="G1156" t="s">
        <v>104</v>
      </c>
      <c r="H1156" s="682">
        <v>86556.761400000003</v>
      </c>
      <c r="I1156" s="682">
        <v>151474.33240000001</v>
      </c>
      <c r="J1156" s="682">
        <v>119505.3164</v>
      </c>
      <c r="K1156" s="682">
        <v>209134.30379999999</v>
      </c>
      <c r="L1156" s="682">
        <v>151501.4025</v>
      </c>
      <c r="M1156" s="682">
        <v>265127.45439999999</v>
      </c>
      <c r="N1156" s="682">
        <v>197696.91440000001</v>
      </c>
      <c r="O1156" s="682">
        <v>345969.60019999999</v>
      </c>
      <c r="P1156" s="682">
        <v>246227.76689999999</v>
      </c>
      <c r="Q1156" s="682">
        <v>430898.59210000001</v>
      </c>
      <c r="R1156" s="682">
        <v>277025.2402</v>
      </c>
      <c r="S1156" s="682">
        <v>484794.1703</v>
      </c>
      <c r="T1156" s="682">
        <v>307344.38500000001</v>
      </c>
      <c r="U1156" s="682">
        <v>537852.67370000004</v>
      </c>
    </row>
    <row r="1157" spans="1:21">
      <c r="A1157" t="s">
        <v>1180</v>
      </c>
      <c r="B1157">
        <v>7</v>
      </c>
      <c r="C1157" t="s">
        <v>458</v>
      </c>
      <c r="D1157" t="s">
        <v>459</v>
      </c>
      <c r="E1157" t="s">
        <v>461</v>
      </c>
      <c r="F1157" t="s">
        <v>1177</v>
      </c>
      <c r="G1157" t="s">
        <v>101</v>
      </c>
      <c r="H1157" s="682">
        <v>97028.175799999997</v>
      </c>
      <c r="I1157" s="682">
        <v>155245.08360000001</v>
      </c>
      <c r="J1157" s="682">
        <v>135839.4461</v>
      </c>
      <c r="K1157" s="682">
        <v>217343.1171</v>
      </c>
      <c r="L1157" s="682">
        <v>174650.71650000001</v>
      </c>
      <c r="M1157" s="682">
        <v>279441.15049999999</v>
      </c>
      <c r="N1157" s="682">
        <v>232867.622</v>
      </c>
      <c r="O1157" s="682">
        <v>372588.20069999999</v>
      </c>
      <c r="P1157" s="682">
        <v>291084.52740000002</v>
      </c>
      <c r="Q1157" s="682">
        <v>465735.25089999998</v>
      </c>
      <c r="R1157" s="682">
        <v>329895.7978</v>
      </c>
      <c r="S1157" s="682">
        <v>527833.28430000006</v>
      </c>
      <c r="T1157" s="682">
        <v>368707.06809999997</v>
      </c>
      <c r="U1157" s="682">
        <v>589931.31779999996</v>
      </c>
    </row>
    <row r="1158" spans="1:21">
      <c r="A1158" t="s">
        <v>1180</v>
      </c>
      <c r="B1158">
        <v>7</v>
      </c>
      <c r="C1158" t="s">
        <v>458</v>
      </c>
      <c r="D1158" t="s">
        <v>459</v>
      </c>
      <c r="E1158" t="s">
        <v>462</v>
      </c>
      <c r="F1158" t="s">
        <v>1174</v>
      </c>
      <c r="G1158" t="s">
        <v>84</v>
      </c>
      <c r="H1158" s="682">
        <v>113795.5672</v>
      </c>
      <c r="I1158" s="682">
        <v>199142.2427</v>
      </c>
      <c r="J1158" s="682">
        <v>147787.67370000001</v>
      </c>
      <c r="K1158" s="682">
        <v>258628.429</v>
      </c>
      <c r="L1158" s="682">
        <v>176673.883</v>
      </c>
      <c r="M1158" s="682">
        <v>309179.2953</v>
      </c>
      <c r="N1158" s="682">
        <v>210769.93789999999</v>
      </c>
      <c r="O1158" s="682">
        <v>368847.39140000002</v>
      </c>
      <c r="P1158" s="682">
        <v>248748.23240000001</v>
      </c>
      <c r="Q1158" s="682">
        <v>435309.40669999999</v>
      </c>
      <c r="R1158" s="682">
        <v>272911.46889999998</v>
      </c>
      <c r="S1158" s="682">
        <v>477595.07059999998</v>
      </c>
      <c r="T1158" s="682">
        <v>295678.3885</v>
      </c>
      <c r="U1158" s="682">
        <v>517437.17979999998</v>
      </c>
    </row>
    <row r="1159" spans="1:21">
      <c r="A1159" t="s">
        <v>1180</v>
      </c>
      <c r="B1159">
        <v>7</v>
      </c>
      <c r="C1159" t="s">
        <v>458</v>
      </c>
      <c r="D1159" t="s">
        <v>459</v>
      </c>
      <c r="E1159" t="s">
        <v>462</v>
      </c>
      <c r="F1159" t="s">
        <v>1175</v>
      </c>
      <c r="G1159" t="s">
        <v>103</v>
      </c>
      <c r="H1159" s="682">
        <v>95082.262499999997</v>
      </c>
      <c r="I1159" s="682">
        <v>166393.95939999999</v>
      </c>
      <c r="J1159" s="682">
        <v>126610.8585</v>
      </c>
      <c r="K1159" s="682">
        <v>221569.0024</v>
      </c>
      <c r="L1159" s="682">
        <v>155907.07870000001</v>
      </c>
      <c r="M1159" s="682">
        <v>272837.38789999997</v>
      </c>
      <c r="N1159" s="682">
        <v>196002.20699999999</v>
      </c>
      <c r="O1159" s="682">
        <v>343003.86219999997</v>
      </c>
      <c r="P1159" s="682">
        <v>236996.68489999999</v>
      </c>
      <c r="Q1159" s="682">
        <v>414744.1986</v>
      </c>
      <c r="R1159" s="682">
        <v>261677.14939999999</v>
      </c>
      <c r="S1159" s="682">
        <v>457935.01150000002</v>
      </c>
      <c r="T1159" s="682">
        <v>284784.24780000001</v>
      </c>
      <c r="U1159" s="682">
        <v>498372.43359999999</v>
      </c>
    </row>
    <row r="1160" spans="1:21">
      <c r="A1160" t="s">
        <v>1180</v>
      </c>
      <c r="B1160">
        <v>7</v>
      </c>
      <c r="C1160" t="s">
        <v>458</v>
      </c>
      <c r="D1160" t="s">
        <v>459</v>
      </c>
      <c r="E1160" t="s">
        <v>462</v>
      </c>
      <c r="F1160" t="s">
        <v>1176</v>
      </c>
      <c r="G1160" t="s">
        <v>104</v>
      </c>
      <c r="H1160" s="682">
        <v>87529.977199999994</v>
      </c>
      <c r="I1160" s="682">
        <v>153177.46030000001</v>
      </c>
      <c r="J1160" s="682">
        <v>120850.00870000001</v>
      </c>
      <c r="K1160" s="682">
        <v>211487.51519999999</v>
      </c>
      <c r="L1160" s="682">
        <v>153207.43840000001</v>
      </c>
      <c r="M1160" s="682">
        <v>268113.0172</v>
      </c>
      <c r="N1160" s="682">
        <v>199925.8316</v>
      </c>
      <c r="O1160" s="682">
        <v>349870.20510000002</v>
      </c>
      <c r="P1160" s="682">
        <v>249004.4094</v>
      </c>
      <c r="Q1160" s="682">
        <v>435757.71649999998</v>
      </c>
      <c r="R1160" s="682">
        <v>280150.47509999998</v>
      </c>
      <c r="S1160" s="682">
        <v>490263.33130000002</v>
      </c>
      <c r="T1160" s="682">
        <v>310813.1238</v>
      </c>
      <c r="U1160" s="682">
        <v>543922.96660000004</v>
      </c>
    </row>
    <row r="1161" spans="1:21">
      <c r="A1161" t="s">
        <v>1180</v>
      </c>
      <c r="B1161">
        <v>7</v>
      </c>
      <c r="C1161" t="s">
        <v>458</v>
      </c>
      <c r="D1161" t="s">
        <v>459</v>
      </c>
      <c r="E1161" t="s">
        <v>462</v>
      </c>
      <c r="F1161" t="s">
        <v>1177</v>
      </c>
      <c r="G1161" t="s">
        <v>101</v>
      </c>
      <c r="H1161" s="682">
        <v>98104.607099999994</v>
      </c>
      <c r="I1161" s="682">
        <v>156967.37359999999</v>
      </c>
      <c r="J1161" s="682">
        <v>137346.44990000001</v>
      </c>
      <c r="K1161" s="682">
        <v>219754.32310000001</v>
      </c>
      <c r="L1161" s="682">
        <v>176588.29259999999</v>
      </c>
      <c r="M1161" s="682">
        <v>282541.27250000002</v>
      </c>
      <c r="N1161" s="682">
        <v>235451.0569</v>
      </c>
      <c r="O1161" s="682">
        <v>376721.69669999997</v>
      </c>
      <c r="P1161" s="682">
        <v>294313.82120000001</v>
      </c>
      <c r="Q1161" s="682">
        <v>470902.12089999998</v>
      </c>
      <c r="R1161" s="682">
        <v>333555.66399999999</v>
      </c>
      <c r="S1161" s="682">
        <v>533689.07039999997</v>
      </c>
      <c r="T1161" s="682">
        <v>372797.50679999997</v>
      </c>
      <c r="U1161" s="682">
        <v>596476.01980000001</v>
      </c>
    </row>
    <row r="1162" spans="1:21">
      <c r="A1162" t="s">
        <v>1180</v>
      </c>
      <c r="B1162">
        <v>7</v>
      </c>
      <c r="C1162" t="s">
        <v>458</v>
      </c>
      <c r="D1162" t="s">
        <v>459</v>
      </c>
      <c r="E1162" t="s">
        <v>463</v>
      </c>
      <c r="F1162" t="s">
        <v>1174</v>
      </c>
      <c r="G1162" t="s">
        <v>84</v>
      </c>
      <c r="H1162" s="682">
        <v>110554.0837</v>
      </c>
      <c r="I1162" s="682">
        <v>193469.6465</v>
      </c>
      <c r="J1162" s="682">
        <v>143494.3124</v>
      </c>
      <c r="K1162" s="682">
        <v>251115.04680000001</v>
      </c>
      <c r="L1162" s="682">
        <v>171468.48149999999</v>
      </c>
      <c r="M1162" s="682">
        <v>300069.84269999998</v>
      </c>
      <c r="N1162" s="682">
        <v>204458.68640000001</v>
      </c>
      <c r="O1162" s="682">
        <v>357802.70110000001</v>
      </c>
      <c r="P1162" s="682">
        <v>241228.1905</v>
      </c>
      <c r="Q1162" s="682">
        <v>422149.3334</v>
      </c>
      <c r="R1162" s="682">
        <v>264630.55989999999</v>
      </c>
      <c r="S1162" s="682">
        <v>463103.47979999997</v>
      </c>
      <c r="T1162" s="682">
        <v>286652.50170000002</v>
      </c>
      <c r="U1162" s="682">
        <v>501641.87800000003</v>
      </c>
    </row>
    <row r="1163" spans="1:21">
      <c r="A1163" t="s">
        <v>1180</v>
      </c>
      <c r="B1163">
        <v>7</v>
      </c>
      <c r="C1163" t="s">
        <v>458</v>
      </c>
      <c r="D1163" t="s">
        <v>459</v>
      </c>
      <c r="E1163" t="s">
        <v>463</v>
      </c>
      <c r="F1163" t="s">
        <v>1175</v>
      </c>
      <c r="G1163" t="s">
        <v>103</v>
      </c>
      <c r="H1163" s="682">
        <v>92825.804399999994</v>
      </c>
      <c r="I1163" s="682">
        <v>162445.15779999999</v>
      </c>
      <c r="J1163" s="682">
        <v>123432.0667</v>
      </c>
      <c r="K1163" s="682">
        <v>216006.11670000001</v>
      </c>
      <c r="L1163" s="682">
        <v>151794.6672</v>
      </c>
      <c r="M1163" s="682">
        <v>265640.66769999999</v>
      </c>
      <c r="N1163" s="682">
        <v>190468.2046</v>
      </c>
      <c r="O1163" s="682">
        <v>333319.35800000001</v>
      </c>
      <c r="P1163" s="682">
        <v>230095.14569999999</v>
      </c>
      <c r="Q1163" s="682">
        <v>402666.505</v>
      </c>
      <c r="R1163" s="682">
        <v>253987.52050000001</v>
      </c>
      <c r="S1163" s="682">
        <v>444478.16090000002</v>
      </c>
      <c r="T1163" s="682">
        <v>276331.73710000003</v>
      </c>
      <c r="U1163" s="682">
        <v>483580.53989999997</v>
      </c>
    </row>
    <row r="1164" spans="1:21">
      <c r="A1164" t="s">
        <v>1180</v>
      </c>
      <c r="B1164">
        <v>7</v>
      </c>
      <c r="C1164" t="s">
        <v>458</v>
      </c>
      <c r="D1164" t="s">
        <v>459</v>
      </c>
      <c r="E1164" t="s">
        <v>463</v>
      </c>
      <c r="F1164" t="s">
        <v>1176</v>
      </c>
      <c r="G1164" t="s">
        <v>104</v>
      </c>
      <c r="H1164" s="682">
        <v>85742.407999999996</v>
      </c>
      <c r="I1164" s="682">
        <v>150049.21419999999</v>
      </c>
      <c r="J1164" s="682">
        <v>118436.4624</v>
      </c>
      <c r="K1164" s="682">
        <v>207263.80910000001</v>
      </c>
      <c r="L1164" s="682">
        <v>150218.57810000001</v>
      </c>
      <c r="M1164" s="682">
        <v>262882.51169999997</v>
      </c>
      <c r="N1164" s="682">
        <v>196169.6716</v>
      </c>
      <c r="O1164" s="682">
        <v>343296.9252</v>
      </c>
      <c r="P1164" s="682">
        <v>244356.72949999999</v>
      </c>
      <c r="Q1164" s="682">
        <v>427624.27659999998</v>
      </c>
      <c r="R1164" s="682">
        <v>274991.23729999998</v>
      </c>
      <c r="S1164" s="682">
        <v>481234.66529999999</v>
      </c>
      <c r="T1164" s="682">
        <v>305167.77110000001</v>
      </c>
      <c r="U1164" s="682">
        <v>534043.59939999995</v>
      </c>
    </row>
    <row r="1165" spans="1:21">
      <c r="A1165" t="s">
        <v>1180</v>
      </c>
      <c r="B1165">
        <v>7</v>
      </c>
      <c r="C1165" t="s">
        <v>458</v>
      </c>
      <c r="D1165" t="s">
        <v>459</v>
      </c>
      <c r="E1165" t="s">
        <v>463</v>
      </c>
      <c r="F1165" t="s">
        <v>1177</v>
      </c>
      <c r="G1165" t="s">
        <v>101</v>
      </c>
      <c r="H1165" s="682">
        <v>95320.231400000004</v>
      </c>
      <c r="I1165" s="682">
        <v>152512.3725</v>
      </c>
      <c r="J1165" s="682">
        <v>133448.32389999999</v>
      </c>
      <c r="K1165" s="682">
        <v>213517.32139999999</v>
      </c>
      <c r="L1165" s="682">
        <v>171576.41639999999</v>
      </c>
      <c r="M1165" s="682">
        <v>274522.27039999998</v>
      </c>
      <c r="N1165" s="682">
        <v>228768.55530000001</v>
      </c>
      <c r="O1165" s="682">
        <v>366029.69390000001</v>
      </c>
      <c r="P1165" s="682">
        <v>285960.69410000002</v>
      </c>
      <c r="Q1165" s="682">
        <v>457537.11739999999</v>
      </c>
      <c r="R1165" s="682">
        <v>324088.7867</v>
      </c>
      <c r="S1165" s="682">
        <v>518542.06630000001</v>
      </c>
      <c r="T1165" s="682">
        <v>362216.87920000002</v>
      </c>
      <c r="U1165" s="682">
        <v>579547.01540000003</v>
      </c>
    </row>
    <row r="1166" spans="1:21">
      <c r="A1166" t="s">
        <v>1180</v>
      </c>
      <c r="B1166">
        <v>7</v>
      </c>
      <c r="C1166" t="s">
        <v>458</v>
      </c>
      <c r="D1166" t="s">
        <v>459</v>
      </c>
      <c r="E1166" t="s">
        <v>464</v>
      </c>
      <c r="F1166" t="s">
        <v>1174</v>
      </c>
      <c r="G1166" t="s">
        <v>84</v>
      </c>
      <c r="H1166" s="682">
        <v>111947.10249999999</v>
      </c>
      <c r="I1166" s="682">
        <v>195907.42929999999</v>
      </c>
      <c r="J1166" s="682">
        <v>145406.84700000001</v>
      </c>
      <c r="K1166" s="682">
        <v>254461.98209999999</v>
      </c>
      <c r="L1166" s="682">
        <v>173844.9601</v>
      </c>
      <c r="M1166" s="682">
        <v>304228.68030000001</v>
      </c>
      <c r="N1166" s="682">
        <v>207419.04319999999</v>
      </c>
      <c r="O1166" s="682">
        <v>362983.32539999997</v>
      </c>
      <c r="P1166" s="682">
        <v>244810.49309999999</v>
      </c>
      <c r="Q1166" s="682">
        <v>428418.36300000001</v>
      </c>
      <c r="R1166" s="682">
        <v>268598.41269999999</v>
      </c>
      <c r="S1166" s="682">
        <v>470047.22210000001</v>
      </c>
      <c r="T1166" s="682">
        <v>291018.35190000001</v>
      </c>
      <c r="U1166" s="682">
        <v>509282.11599999998</v>
      </c>
    </row>
    <row r="1167" spans="1:21">
      <c r="A1167" t="s">
        <v>1180</v>
      </c>
      <c r="B1167">
        <v>7</v>
      </c>
      <c r="C1167" t="s">
        <v>458</v>
      </c>
      <c r="D1167" t="s">
        <v>459</v>
      </c>
      <c r="E1167" t="s">
        <v>464</v>
      </c>
      <c r="F1167" t="s">
        <v>1175</v>
      </c>
      <c r="G1167" t="s">
        <v>103</v>
      </c>
      <c r="H1167" s="682">
        <v>93430.752600000007</v>
      </c>
      <c r="I1167" s="682">
        <v>163503.81709999999</v>
      </c>
      <c r="J1167" s="682">
        <v>124452.94530000001</v>
      </c>
      <c r="K1167" s="682">
        <v>217792.6544</v>
      </c>
      <c r="L1167" s="682">
        <v>153296.7536</v>
      </c>
      <c r="M1167" s="682">
        <v>268269.31890000001</v>
      </c>
      <c r="N1167" s="682">
        <v>192806.76190000001</v>
      </c>
      <c r="O1167" s="682">
        <v>337411.83319999999</v>
      </c>
      <c r="P1167" s="682">
        <v>233182.64610000001</v>
      </c>
      <c r="Q1167" s="682">
        <v>408069.63059999997</v>
      </c>
      <c r="R1167" s="682">
        <v>257482.34899999999</v>
      </c>
      <c r="S1167" s="682">
        <v>450594.11080000002</v>
      </c>
      <c r="T1167" s="682">
        <v>280238.88640000002</v>
      </c>
      <c r="U1167" s="682">
        <v>490418.05119999999</v>
      </c>
    </row>
    <row r="1168" spans="1:21">
      <c r="A1168" t="s">
        <v>1180</v>
      </c>
      <c r="B1168">
        <v>7</v>
      </c>
      <c r="C1168" t="s">
        <v>458</v>
      </c>
      <c r="D1168" t="s">
        <v>459</v>
      </c>
      <c r="E1168" t="s">
        <v>464</v>
      </c>
      <c r="F1168" t="s">
        <v>1176</v>
      </c>
      <c r="G1168" t="s">
        <v>104</v>
      </c>
      <c r="H1168" s="682">
        <v>85941.058799999999</v>
      </c>
      <c r="I1168" s="682">
        <v>150396.853</v>
      </c>
      <c r="J1168" s="682">
        <v>118643.33289999999</v>
      </c>
      <c r="K1168" s="682">
        <v>207625.8327</v>
      </c>
      <c r="L1168" s="682">
        <v>150393.13800000001</v>
      </c>
      <c r="M1168" s="682">
        <v>263187.9914</v>
      </c>
      <c r="N1168" s="682">
        <v>196219.22829999999</v>
      </c>
      <c r="O1168" s="682">
        <v>343383.6495</v>
      </c>
      <c r="P1168" s="682">
        <v>244380.6594</v>
      </c>
      <c r="Q1168" s="682">
        <v>427666.15389999998</v>
      </c>
      <c r="R1168" s="682">
        <v>274931.85159999999</v>
      </c>
      <c r="S1168" s="682">
        <v>481130.7402</v>
      </c>
      <c r="T1168" s="682">
        <v>305004.71539999999</v>
      </c>
      <c r="U1168" s="682">
        <v>533758.25190000003</v>
      </c>
    </row>
    <row r="1169" spans="1:21">
      <c r="A1169" t="s">
        <v>1180</v>
      </c>
      <c r="B1169">
        <v>7</v>
      </c>
      <c r="C1169" t="s">
        <v>458</v>
      </c>
      <c r="D1169" t="s">
        <v>459</v>
      </c>
      <c r="E1169" t="s">
        <v>464</v>
      </c>
      <c r="F1169" t="s">
        <v>1177</v>
      </c>
      <c r="G1169" t="s">
        <v>101</v>
      </c>
      <c r="H1169" s="682">
        <v>96508.619000000006</v>
      </c>
      <c r="I1169" s="682">
        <v>154413.7928</v>
      </c>
      <c r="J1169" s="682">
        <v>135112.06659999999</v>
      </c>
      <c r="K1169" s="682">
        <v>216179.30989999999</v>
      </c>
      <c r="L1169" s="682">
        <v>173715.51430000001</v>
      </c>
      <c r="M1169" s="682">
        <v>277944.82699999999</v>
      </c>
      <c r="N1169" s="682">
        <v>231620.6857</v>
      </c>
      <c r="O1169" s="682">
        <v>370593.10269999999</v>
      </c>
      <c r="P1169" s="682">
        <v>289525.85710000002</v>
      </c>
      <c r="Q1169" s="682">
        <v>463241.37839999999</v>
      </c>
      <c r="R1169" s="682">
        <v>328129.30479999998</v>
      </c>
      <c r="S1169" s="682">
        <v>525006.89540000004</v>
      </c>
      <c r="T1169" s="682">
        <v>366732.7524</v>
      </c>
      <c r="U1169" s="682">
        <v>586772.41260000004</v>
      </c>
    </row>
    <row r="1170" spans="1:21">
      <c r="A1170" t="s">
        <v>1180</v>
      </c>
      <c r="B1170">
        <v>7</v>
      </c>
      <c r="C1170" t="s">
        <v>458</v>
      </c>
      <c r="D1170" t="s">
        <v>459</v>
      </c>
      <c r="E1170" t="s">
        <v>465</v>
      </c>
      <c r="F1170" t="s">
        <v>1174</v>
      </c>
      <c r="G1170" t="s">
        <v>84</v>
      </c>
      <c r="H1170" s="682">
        <v>113195.4828</v>
      </c>
      <c r="I1170" s="682">
        <v>198092.0949</v>
      </c>
      <c r="J1170" s="682">
        <v>147026.59589999999</v>
      </c>
      <c r="K1170" s="682">
        <v>257296.5429</v>
      </c>
      <c r="L1170" s="682">
        <v>175779.96109999999</v>
      </c>
      <c r="M1170" s="682">
        <v>307614.93190000003</v>
      </c>
      <c r="N1170" s="682">
        <v>209725.61489999999</v>
      </c>
      <c r="O1170" s="682">
        <v>367019.82610000001</v>
      </c>
      <c r="P1170" s="682">
        <v>247531.36610000001</v>
      </c>
      <c r="Q1170" s="682">
        <v>433179.89059999998</v>
      </c>
      <c r="R1170" s="682">
        <v>271583.0307</v>
      </c>
      <c r="S1170" s="682">
        <v>475270.30369999999</v>
      </c>
      <c r="T1170" s="682">
        <v>294250.95779999997</v>
      </c>
      <c r="U1170" s="682">
        <v>514939.17619999999</v>
      </c>
    </row>
    <row r="1171" spans="1:21">
      <c r="A1171" t="s">
        <v>1180</v>
      </c>
      <c r="B1171">
        <v>7</v>
      </c>
      <c r="C1171" t="s">
        <v>458</v>
      </c>
      <c r="D1171" t="s">
        <v>459</v>
      </c>
      <c r="E1171" t="s">
        <v>465</v>
      </c>
      <c r="F1171" t="s">
        <v>1175</v>
      </c>
      <c r="G1171" t="s">
        <v>103</v>
      </c>
      <c r="H1171" s="682">
        <v>94482.153099999996</v>
      </c>
      <c r="I1171" s="682">
        <v>165343.76800000001</v>
      </c>
      <c r="J1171" s="682">
        <v>125849.7807</v>
      </c>
      <c r="K1171" s="682">
        <v>220237.11629999999</v>
      </c>
      <c r="L1171" s="682">
        <v>155013.1568</v>
      </c>
      <c r="M1171" s="682">
        <v>271273.0245</v>
      </c>
      <c r="N1171" s="682">
        <v>194957.88399999999</v>
      </c>
      <c r="O1171" s="682">
        <v>341176.29690000002</v>
      </c>
      <c r="P1171" s="682">
        <v>235779.8186</v>
      </c>
      <c r="Q1171" s="682">
        <v>412614.6825</v>
      </c>
      <c r="R1171" s="682">
        <v>260348.71119999999</v>
      </c>
      <c r="S1171" s="682">
        <v>455610.24459999998</v>
      </c>
      <c r="T1171" s="682">
        <v>283356.81719999999</v>
      </c>
      <c r="U1171" s="682">
        <v>495874.43</v>
      </c>
    </row>
    <row r="1172" spans="1:21">
      <c r="A1172" t="s">
        <v>1180</v>
      </c>
      <c r="B1172">
        <v>7</v>
      </c>
      <c r="C1172" t="s">
        <v>458</v>
      </c>
      <c r="D1172" t="s">
        <v>459</v>
      </c>
      <c r="E1172" t="s">
        <v>465</v>
      </c>
      <c r="F1172" t="s">
        <v>1176</v>
      </c>
      <c r="G1172" t="s">
        <v>104</v>
      </c>
      <c r="H1172" s="682">
        <v>86914.274699999994</v>
      </c>
      <c r="I1172" s="682">
        <v>152099.98079999999</v>
      </c>
      <c r="J1172" s="682">
        <v>119988.0252</v>
      </c>
      <c r="K1172" s="682">
        <v>209979.04399999999</v>
      </c>
      <c r="L1172" s="682">
        <v>152099.17379999999</v>
      </c>
      <c r="M1172" s="682">
        <v>266173.55420000001</v>
      </c>
      <c r="N1172" s="682">
        <v>198448.14550000001</v>
      </c>
      <c r="O1172" s="682">
        <v>347284.25459999999</v>
      </c>
      <c r="P1172" s="682">
        <v>247157.30179999999</v>
      </c>
      <c r="Q1172" s="682">
        <v>432525.2782</v>
      </c>
      <c r="R1172" s="682">
        <v>278057.08649999998</v>
      </c>
      <c r="S1172" s="682">
        <v>486599.90130000003</v>
      </c>
      <c r="T1172" s="682">
        <v>308473.45419999998</v>
      </c>
      <c r="U1172" s="682">
        <v>539828.54480000003</v>
      </c>
    </row>
    <row r="1173" spans="1:21">
      <c r="A1173" t="s">
        <v>1180</v>
      </c>
      <c r="B1173">
        <v>7</v>
      </c>
      <c r="C1173" t="s">
        <v>458</v>
      </c>
      <c r="D1173" t="s">
        <v>459</v>
      </c>
      <c r="E1173" t="s">
        <v>465</v>
      </c>
      <c r="F1173" t="s">
        <v>1177</v>
      </c>
      <c r="G1173" t="s">
        <v>101</v>
      </c>
      <c r="H1173" s="682">
        <v>97585.050300000003</v>
      </c>
      <c r="I1173" s="682">
        <v>156136.0828</v>
      </c>
      <c r="J1173" s="682">
        <v>136619.0704</v>
      </c>
      <c r="K1173" s="682">
        <v>218590.516</v>
      </c>
      <c r="L1173" s="682">
        <v>175653.09049999999</v>
      </c>
      <c r="M1173" s="682">
        <v>281044.94900000002</v>
      </c>
      <c r="N1173" s="682">
        <v>234204.1207</v>
      </c>
      <c r="O1173" s="682">
        <v>374726.59869999997</v>
      </c>
      <c r="P1173" s="682">
        <v>292755.15090000001</v>
      </c>
      <c r="Q1173" s="682">
        <v>468408.24839999998</v>
      </c>
      <c r="R1173" s="682">
        <v>331789.17099999997</v>
      </c>
      <c r="S1173" s="682">
        <v>530862.68149999995</v>
      </c>
      <c r="T1173" s="682">
        <v>370823.1911</v>
      </c>
      <c r="U1173" s="682">
        <v>593317.11459999997</v>
      </c>
    </row>
    <row r="1174" spans="1:21">
      <c r="A1174" t="s">
        <v>1180</v>
      </c>
      <c r="B1174">
        <v>7</v>
      </c>
      <c r="C1174" t="s">
        <v>458</v>
      </c>
      <c r="D1174" t="s">
        <v>459</v>
      </c>
      <c r="E1174" t="s">
        <v>466</v>
      </c>
      <c r="F1174" t="s">
        <v>1174</v>
      </c>
      <c r="G1174" t="s">
        <v>84</v>
      </c>
      <c r="H1174" s="682">
        <v>114443.86320000001</v>
      </c>
      <c r="I1174" s="682">
        <v>200276.76060000001</v>
      </c>
      <c r="J1174" s="682">
        <v>148646.3449</v>
      </c>
      <c r="K1174" s="682">
        <v>260131.10370000001</v>
      </c>
      <c r="L1174" s="682">
        <v>177714.9621</v>
      </c>
      <c r="M1174" s="682">
        <v>311001.18369999999</v>
      </c>
      <c r="N1174" s="682">
        <v>212032.18669999999</v>
      </c>
      <c r="O1174" s="682">
        <v>371056.32679999998</v>
      </c>
      <c r="P1174" s="682">
        <v>250252.2389</v>
      </c>
      <c r="Q1174" s="682">
        <v>437941.41820000001</v>
      </c>
      <c r="R1174" s="682">
        <v>274567.64870000002</v>
      </c>
      <c r="S1174" s="682">
        <v>480493.38530000002</v>
      </c>
      <c r="T1174" s="682">
        <v>297483.5637</v>
      </c>
      <c r="U1174" s="682">
        <v>520596.23629999999</v>
      </c>
    </row>
    <row r="1175" spans="1:21">
      <c r="A1175" t="s">
        <v>1180</v>
      </c>
      <c r="B1175">
        <v>7</v>
      </c>
      <c r="C1175" t="s">
        <v>458</v>
      </c>
      <c r="D1175" t="s">
        <v>459</v>
      </c>
      <c r="E1175" t="s">
        <v>466</v>
      </c>
      <c r="F1175" t="s">
        <v>1175</v>
      </c>
      <c r="G1175" t="s">
        <v>103</v>
      </c>
      <c r="H1175" s="682">
        <v>95533.553599999999</v>
      </c>
      <c r="I1175" s="682">
        <v>167183.71890000001</v>
      </c>
      <c r="J1175" s="682">
        <v>127246.6161</v>
      </c>
      <c r="K1175" s="682">
        <v>222681.57819999999</v>
      </c>
      <c r="L1175" s="682">
        <v>156729.5601</v>
      </c>
      <c r="M1175" s="682">
        <v>274276.73019999999</v>
      </c>
      <c r="N1175" s="682">
        <v>197109.0062</v>
      </c>
      <c r="O1175" s="682">
        <v>344940.76079999999</v>
      </c>
      <c r="P1175" s="682">
        <v>238376.99110000001</v>
      </c>
      <c r="Q1175" s="682">
        <v>417159.73440000002</v>
      </c>
      <c r="R1175" s="682">
        <v>263215.07339999999</v>
      </c>
      <c r="S1175" s="682">
        <v>460626.37839999999</v>
      </c>
      <c r="T1175" s="682">
        <v>286474.74790000002</v>
      </c>
      <c r="U1175" s="682">
        <v>501330.8088</v>
      </c>
    </row>
    <row r="1176" spans="1:21">
      <c r="A1176" t="s">
        <v>1180</v>
      </c>
      <c r="B1176">
        <v>7</v>
      </c>
      <c r="C1176" t="s">
        <v>458</v>
      </c>
      <c r="D1176" t="s">
        <v>459</v>
      </c>
      <c r="E1176" t="s">
        <v>466</v>
      </c>
      <c r="F1176" t="s">
        <v>1176</v>
      </c>
      <c r="G1176" t="s">
        <v>104</v>
      </c>
      <c r="H1176" s="682">
        <v>87887.490699999995</v>
      </c>
      <c r="I1176" s="682">
        <v>153803.10879999999</v>
      </c>
      <c r="J1176" s="682">
        <v>121332.71739999999</v>
      </c>
      <c r="K1176" s="682">
        <v>212332.25539999999</v>
      </c>
      <c r="L1176" s="682">
        <v>153805.20970000001</v>
      </c>
      <c r="M1176" s="682">
        <v>269159.11690000002</v>
      </c>
      <c r="N1176" s="682">
        <v>200677.06270000001</v>
      </c>
      <c r="O1176" s="682">
        <v>351184.85950000002</v>
      </c>
      <c r="P1176" s="682">
        <v>249933.9443</v>
      </c>
      <c r="Q1176" s="682">
        <v>437384.40240000002</v>
      </c>
      <c r="R1176" s="682">
        <v>281182.32140000002</v>
      </c>
      <c r="S1176" s="682">
        <v>492069.0625</v>
      </c>
      <c r="T1176" s="682">
        <v>311942.19290000002</v>
      </c>
      <c r="U1176" s="682">
        <v>545898.83770000003</v>
      </c>
    </row>
    <row r="1177" spans="1:21">
      <c r="A1177" t="s">
        <v>1180</v>
      </c>
      <c r="B1177">
        <v>7</v>
      </c>
      <c r="C1177" t="s">
        <v>458</v>
      </c>
      <c r="D1177" t="s">
        <v>459</v>
      </c>
      <c r="E1177" t="s">
        <v>466</v>
      </c>
      <c r="F1177" t="s">
        <v>1177</v>
      </c>
      <c r="G1177" t="s">
        <v>101</v>
      </c>
      <c r="H1177" s="682">
        <v>98661.481499999994</v>
      </c>
      <c r="I1177" s="682">
        <v>157858.37289999999</v>
      </c>
      <c r="J1177" s="682">
        <v>138126.0742</v>
      </c>
      <c r="K1177" s="682">
        <v>221001.72200000001</v>
      </c>
      <c r="L1177" s="682">
        <v>177590.66680000001</v>
      </c>
      <c r="M1177" s="682">
        <v>284145.071</v>
      </c>
      <c r="N1177" s="682">
        <v>236787.55559999999</v>
      </c>
      <c r="O1177" s="682">
        <v>378860.09470000002</v>
      </c>
      <c r="P1177" s="682">
        <v>295984.44459999999</v>
      </c>
      <c r="Q1177" s="682">
        <v>473575.11849999998</v>
      </c>
      <c r="R1177" s="682">
        <v>335449.03720000002</v>
      </c>
      <c r="S1177" s="682">
        <v>536718.46750000003</v>
      </c>
      <c r="T1177" s="682">
        <v>374913.6298</v>
      </c>
      <c r="U1177" s="682">
        <v>599861.81669999997</v>
      </c>
    </row>
    <row r="1178" spans="1:21">
      <c r="A1178" t="s">
        <v>1180</v>
      </c>
      <c r="B1178">
        <v>7</v>
      </c>
      <c r="C1178" t="s">
        <v>467</v>
      </c>
      <c r="D1178" t="s">
        <v>468</v>
      </c>
      <c r="E1178" t="s">
        <v>469</v>
      </c>
      <c r="F1178" t="s">
        <v>1174</v>
      </c>
      <c r="G1178" t="s">
        <v>84</v>
      </c>
      <c r="H1178" s="682">
        <v>105105.1087</v>
      </c>
      <c r="I1178" s="682">
        <v>183933.94029999999</v>
      </c>
      <c r="J1178" s="682">
        <v>136547.01449999999</v>
      </c>
      <c r="K1178" s="682">
        <v>238957.27540000001</v>
      </c>
      <c r="L1178" s="682">
        <v>163276.02189999999</v>
      </c>
      <c r="M1178" s="682">
        <v>285733.03840000002</v>
      </c>
      <c r="N1178" s="682">
        <v>194841.84729999999</v>
      </c>
      <c r="O1178" s="682">
        <v>340973.2328</v>
      </c>
      <c r="P1178" s="682">
        <v>229989.24600000001</v>
      </c>
      <c r="Q1178" s="682">
        <v>402481.18050000002</v>
      </c>
      <c r="R1178" s="682">
        <v>252346.86629999999</v>
      </c>
      <c r="S1178" s="682">
        <v>441607.016</v>
      </c>
      <c r="T1178" s="682">
        <v>273427.87300000002</v>
      </c>
      <c r="U1178" s="682">
        <v>478498.77769999998</v>
      </c>
    </row>
    <row r="1179" spans="1:21">
      <c r="A1179" t="s">
        <v>1180</v>
      </c>
      <c r="B1179">
        <v>7</v>
      </c>
      <c r="C1179" t="s">
        <v>467</v>
      </c>
      <c r="D1179" t="s">
        <v>468</v>
      </c>
      <c r="E1179" t="s">
        <v>469</v>
      </c>
      <c r="F1179" t="s">
        <v>1175</v>
      </c>
      <c r="G1179" t="s">
        <v>103</v>
      </c>
      <c r="H1179" s="682">
        <v>87573.634399999995</v>
      </c>
      <c r="I1179" s="682">
        <v>153253.8602</v>
      </c>
      <c r="J1179" s="682">
        <v>116707.68240000001</v>
      </c>
      <c r="K1179" s="682">
        <v>204238.4442</v>
      </c>
      <c r="L1179" s="682">
        <v>143820.80549999999</v>
      </c>
      <c r="M1179" s="682">
        <v>251686.40950000001</v>
      </c>
      <c r="N1179" s="682">
        <v>181006.81520000001</v>
      </c>
      <c r="O1179" s="682">
        <v>316761.92660000001</v>
      </c>
      <c r="P1179" s="682">
        <v>218979.90160000001</v>
      </c>
      <c r="Q1179" s="682">
        <v>383214.82770000002</v>
      </c>
      <c r="R1179" s="682">
        <v>241822.0828</v>
      </c>
      <c r="S1179" s="682">
        <v>423188.64490000001</v>
      </c>
      <c r="T1179" s="682">
        <v>263221.78330000001</v>
      </c>
      <c r="U1179" s="682">
        <v>460638.12089999998</v>
      </c>
    </row>
    <row r="1180" spans="1:21">
      <c r="A1180" t="s">
        <v>1180</v>
      </c>
      <c r="B1180">
        <v>7</v>
      </c>
      <c r="C1180" t="s">
        <v>467</v>
      </c>
      <c r="D1180" t="s">
        <v>468</v>
      </c>
      <c r="E1180" t="s">
        <v>469</v>
      </c>
      <c r="F1180" t="s">
        <v>1176</v>
      </c>
      <c r="G1180" t="s">
        <v>104</v>
      </c>
      <c r="H1180" s="682">
        <v>80459.270799999998</v>
      </c>
      <c r="I1180" s="682">
        <v>140803.72390000001</v>
      </c>
      <c r="J1180" s="682">
        <v>111057.8802</v>
      </c>
      <c r="K1180" s="682">
        <v>194351.2905</v>
      </c>
      <c r="L1180" s="682">
        <v>140754.6838</v>
      </c>
      <c r="M1180" s="682">
        <v>246320.6967</v>
      </c>
      <c r="N1180" s="682">
        <v>183596.94320000001</v>
      </c>
      <c r="O1180" s="682">
        <v>321294.65059999999</v>
      </c>
      <c r="P1180" s="682">
        <v>228650.323</v>
      </c>
      <c r="Q1180" s="682">
        <v>400138.06520000001</v>
      </c>
      <c r="R1180" s="682">
        <v>257212.26980000001</v>
      </c>
      <c r="S1180" s="682">
        <v>450121.47210000001</v>
      </c>
      <c r="T1180" s="682">
        <v>285321.33120000002</v>
      </c>
      <c r="U1180" s="682">
        <v>499312.3296</v>
      </c>
    </row>
    <row r="1181" spans="1:21">
      <c r="A1181" t="s">
        <v>1180</v>
      </c>
      <c r="B1181">
        <v>7</v>
      </c>
      <c r="C1181" t="s">
        <v>467</v>
      </c>
      <c r="D1181" t="s">
        <v>468</v>
      </c>
      <c r="E1181" t="s">
        <v>469</v>
      </c>
      <c r="F1181" t="s">
        <v>1177</v>
      </c>
      <c r="G1181" t="s">
        <v>101</v>
      </c>
      <c r="H1181" s="682">
        <v>90606.899699999994</v>
      </c>
      <c r="I1181" s="682">
        <v>144971.0416</v>
      </c>
      <c r="J1181" s="682">
        <v>126849.65949999999</v>
      </c>
      <c r="K1181" s="682">
        <v>202959.45819999999</v>
      </c>
      <c r="L1181" s="682">
        <v>163092.41940000001</v>
      </c>
      <c r="M1181" s="682">
        <v>260947.87479999999</v>
      </c>
      <c r="N1181" s="682">
        <v>217456.55910000001</v>
      </c>
      <c r="O1181" s="682">
        <v>347930.4999</v>
      </c>
      <c r="P1181" s="682">
        <v>271820.69890000002</v>
      </c>
      <c r="Q1181" s="682">
        <v>434913.12479999999</v>
      </c>
      <c r="R1181" s="682">
        <v>308063.45880000002</v>
      </c>
      <c r="S1181" s="682">
        <v>492901.54139999999</v>
      </c>
      <c r="T1181" s="682">
        <v>344306.21860000002</v>
      </c>
      <c r="U1181" s="682">
        <v>550889.95810000005</v>
      </c>
    </row>
    <row r="1182" spans="1:21">
      <c r="A1182" t="s">
        <v>1180</v>
      </c>
      <c r="B1182">
        <v>7</v>
      </c>
      <c r="C1182" t="s">
        <v>467</v>
      </c>
      <c r="D1182" t="s">
        <v>468</v>
      </c>
      <c r="E1182" t="s">
        <v>470</v>
      </c>
      <c r="F1182" t="s">
        <v>1174</v>
      </c>
      <c r="G1182" t="s">
        <v>84</v>
      </c>
      <c r="H1182" s="682">
        <v>105656.9817</v>
      </c>
      <c r="I1182" s="682">
        <v>184899.71789999999</v>
      </c>
      <c r="J1182" s="682">
        <v>137210.4988</v>
      </c>
      <c r="K1182" s="682">
        <v>240118.37289999999</v>
      </c>
      <c r="L1182" s="682">
        <v>164022.7867</v>
      </c>
      <c r="M1182" s="682">
        <v>287039.87670000002</v>
      </c>
      <c r="N1182" s="682">
        <v>195668.2445</v>
      </c>
      <c r="O1182" s="682">
        <v>342419.4278</v>
      </c>
      <c r="P1182" s="682">
        <v>230918.97210000001</v>
      </c>
      <c r="Q1182" s="682">
        <v>404108.20120000001</v>
      </c>
      <c r="R1182" s="682">
        <v>253347.56289999999</v>
      </c>
      <c r="S1182" s="682">
        <v>443358.2352</v>
      </c>
      <c r="T1182" s="682">
        <v>274477.55900000001</v>
      </c>
      <c r="U1182" s="682">
        <v>480335.72830000002</v>
      </c>
    </row>
    <row r="1183" spans="1:21">
      <c r="A1183" t="s">
        <v>1180</v>
      </c>
      <c r="B1183">
        <v>7</v>
      </c>
      <c r="C1183" t="s">
        <v>467</v>
      </c>
      <c r="D1183" t="s">
        <v>468</v>
      </c>
      <c r="E1183" t="s">
        <v>470</v>
      </c>
      <c r="F1183" t="s">
        <v>1175</v>
      </c>
      <c r="G1183" t="s">
        <v>103</v>
      </c>
      <c r="H1183" s="682">
        <v>88322.562099999996</v>
      </c>
      <c r="I1183" s="682">
        <v>154564.48379999999</v>
      </c>
      <c r="J1183" s="682">
        <v>117594.08040000001</v>
      </c>
      <c r="K1183" s="682">
        <v>205789.64060000001</v>
      </c>
      <c r="L1183" s="682">
        <v>144786.1679</v>
      </c>
      <c r="M1183" s="682">
        <v>253375.79380000001</v>
      </c>
      <c r="N1183" s="682">
        <v>181988.66209999999</v>
      </c>
      <c r="O1183" s="682">
        <v>318480.15850000002</v>
      </c>
      <c r="P1183" s="682">
        <v>220033.32810000001</v>
      </c>
      <c r="Q1183" s="682">
        <v>385058.32410000003</v>
      </c>
      <c r="R1183" s="682">
        <v>242941.03529999999</v>
      </c>
      <c r="S1183" s="682">
        <v>425146.81180000002</v>
      </c>
      <c r="T1183" s="682">
        <v>264386.14449999999</v>
      </c>
      <c r="U1183" s="682">
        <v>462675.75280000002</v>
      </c>
    </row>
    <row r="1184" spans="1:21">
      <c r="A1184" t="s">
        <v>1180</v>
      </c>
      <c r="B1184">
        <v>7</v>
      </c>
      <c r="C1184" t="s">
        <v>467</v>
      </c>
      <c r="D1184" t="s">
        <v>468</v>
      </c>
      <c r="E1184" t="s">
        <v>470</v>
      </c>
      <c r="F1184" t="s">
        <v>1176</v>
      </c>
      <c r="G1184" t="s">
        <v>104</v>
      </c>
      <c r="H1184" s="682">
        <v>81333.162500000006</v>
      </c>
      <c r="I1184" s="682">
        <v>142333.0343</v>
      </c>
      <c r="J1184" s="682">
        <v>112299.13860000001</v>
      </c>
      <c r="K1184" s="682">
        <v>196523.4926</v>
      </c>
      <c r="L1184" s="682">
        <v>142373.44149999999</v>
      </c>
      <c r="M1184" s="682">
        <v>249153.52280000001</v>
      </c>
      <c r="N1184" s="682">
        <v>185801.08429999999</v>
      </c>
      <c r="O1184" s="682">
        <v>325151.89740000002</v>
      </c>
      <c r="P1184" s="682">
        <v>231415.00330000001</v>
      </c>
      <c r="Q1184" s="682">
        <v>404976.25579999998</v>
      </c>
      <c r="R1184" s="682">
        <v>260367.20069999999</v>
      </c>
      <c r="S1184" s="682">
        <v>455642.60110000003</v>
      </c>
      <c r="T1184" s="682">
        <v>288871.60119999998</v>
      </c>
      <c r="U1184" s="682">
        <v>505525.30219999998</v>
      </c>
    </row>
    <row r="1185" spans="1:21">
      <c r="A1185" t="s">
        <v>1180</v>
      </c>
      <c r="B1185">
        <v>7</v>
      </c>
      <c r="C1185" t="s">
        <v>467</v>
      </c>
      <c r="D1185" t="s">
        <v>468</v>
      </c>
      <c r="E1185" t="s">
        <v>470</v>
      </c>
      <c r="F1185" t="s">
        <v>1177</v>
      </c>
      <c r="G1185" t="s">
        <v>101</v>
      </c>
      <c r="H1185" s="682">
        <v>91089.138699999996</v>
      </c>
      <c r="I1185" s="682">
        <v>145742.62409999999</v>
      </c>
      <c r="J1185" s="682">
        <v>127524.7942</v>
      </c>
      <c r="K1185" s="682">
        <v>204039.67370000001</v>
      </c>
      <c r="L1185" s="682">
        <v>163960.44959999999</v>
      </c>
      <c r="M1185" s="682">
        <v>262336.72340000002</v>
      </c>
      <c r="N1185" s="682">
        <v>218613.93290000001</v>
      </c>
      <c r="O1185" s="682">
        <v>349782.29790000001</v>
      </c>
      <c r="P1185" s="682">
        <v>273267.41609999997</v>
      </c>
      <c r="Q1185" s="682">
        <v>437227.87239999999</v>
      </c>
      <c r="R1185" s="682">
        <v>309703.07160000002</v>
      </c>
      <c r="S1185" s="682">
        <v>495524.92190000002</v>
      </c>
      <c r="T1185" s="682">
        <v>346138.72710000002</v>
      </c>
      <c r="U1185" s="682">
        <v>553821.97160000005</v>
      </c>
    </row>
    <row r="1186" spans="1:21">
      <c r="A1186" t="s">
        <v>1180</v>
      </c>
      <c r="B1186">
        <v>7</v>
      </c>
      <c r="C1186" t="s">
        <v>467</v>
      </c>
      <c r="D1186" t="s">
        <v>468</v>
      </c>
      <c r="E1186" t="s">
        <v>471</v>
      </c>
      <c r="F1186" t="s">
        <v>1174</v>
      </c>
      <c r="G1186" t="s">
        <v>84</v>
      </c>
      <c r="H1186" s="682">
        <v>103663.87850000001</v>
      </c>
      <c r="I1186" s="682">
        <v>181411.7873</v>
      </c>
      <c r="J1186" s="682">
        <v>134536.88649999999</v>
      </c>
      <c r="K1186" s="682">
        <v>235439.5514</v>
      </c>
      <c r="L1186" s="682">
        <v>160752.38620000001</v>
      </c>
      <c r="M1186" s="682">
        <v>281316.67580000003</v>
      </c>
      <c r="N1186" s="682">
        <v>191663.56469999999</v>
      </c>
      <c r="O1186" s="682">
        <v>335411.23830000003</v>
      </c>
      <c r="P1186" s="682">
        <v>226119.80309999999</v>
      </c>
      <c r="Q1186" s="682">
        <v>395709.6556</v>
      </c>
      <c r="R1186" s="682">
        <v>248051.272</v>
      </c>
      <c r="S1186" s="682">
        <v>434089.72590000002</v>
      </c>
      <c r="T1186" s="682">
        <v>268684.2782</v>
      </c>
      <c r="U1186" s="682">
        <v>470197.48680000001</v>
      </c>
    </row>
    <row r="1187" spans="1:21">
      <c r="A1187" t="s">
        <v>1180</v>
      </c>
      <c r="B1187">
        <v>7</v>
      </c>
      <c r="C1187" t="s">
        <v>467</v>
      </c>
      <c r="D1187" t="s">
        <v>468</v>
      </c>
      <c r="E1187" t="s">
        <v>471</v>
      </c>
      <c r="F1187" t="s">
        <v>1175</v>
      </c>
      <c r="G1187" t="s">
        <v>103</v>
      </c>
      <c r="H1187" s="682">
        <v>87117.504700000005</v>
      </c>
      <c r="I1187" s="682">
        <v>152455.63310000001</v>
      </c>
      <c r="J1187" s="682">
        <v>115812.12390000001</v>
      </c>
      <c r="K1187" s="682">
        <v>202671.2169</v>
      </c>
      <c r="L1187" s="682">
        <v>142390.15960000001</v>
      </c>
      <c r="M1187" s="682">
        <v>249182.77929999999</v>
      </c>
      <c r="N1187" s="682">
        <v>178605.7818</v>
      </c>
      <c r="O1187" s="682">
        <v>312560.11820000003</v>
      </c>
      <c r="P1187" s="682">
        <v>215728.9614</v>
      </c>
      <c r="Q1187" s="682">
        <v>377525.68239999999</v>
      </c>
      <c r="R1187" s="682">
        <v>238117.76860000001</v>
      </c>
      <c r="S1187" s="682">
        <v>416706.09509999998</v>
      </c>
      <c r="T1187" s="682">
        <v>259051.56460000001</v>
      </c>
      <c r="U1187" s="682">
        <v>453340.23790000001</v>
      </c>
    </row>
    <row r="1188" spans="1:21">
      <c r="A1188" t="s">
        <v>1180</v>
      </c>
      <c r="B1188">
        <v>7</v>
      </c>
      <c r="C1188" t="s">
        <v>467</v>
      </c>
      <c r="D1188" t="s">
        <v>468</v>
      </c>
      <c r="E1188" t="s">
        <v>471</v>
      </c>
      <c r="F1188" t="s">
        <v>1176</v>
      </c>
      <c r="G1188" t="s">
        <v>104</v>
      </c>
      <c r="H1188" s="682">
        <v>80518.809200000003</v>
      </c>
      <c r="I1188" s="682">
        <v>140907.916</v>
      </c>
      <c r="J1188" s="682">
        <v>111230.28449999999</v>
      </c>
      <c r="K1188" s="682">
        <v>194652.99789999999</v>
      </c>
      <c r="L1188" s="682">
        <v>141090.61720000001</v>
      </c>
      <c r="M1188" s="682">
        <v>246908.58009999999</v>
      </c>
      <c r="N1188" s="682">
        <v>184273.84150000001</v>
      </c>
      <c r="O1188" s="682">
        <v>322479.22249999997</v>
      </c>
      <c r="P1188" s="682">
        <v>229543.96580000001</v>
      </c>
      <c r="Q1188" s="682">
        <v>401701.94020000001</v>
      </c>
      <c r="R1188" s="682">
        <v>258333.19779999999</v>
      </c>
      <c r="S1188" s="682">
        <v>452083.09610000002</v>
      </c>
      <c r="T1188" s="682">
        <v>286694.98739999998</v>
      </c>
      <c r="U1188" s="682">
        <v>501716.2279</v>
      </c>
    </row>
    <row r="1189" spans="1:21">
      <c r="A1189" t="s">
        <v>1180</v>
      </c>
      <c r="B1189">
        <v>7</v>
      </c>
      <c r="C1189" t="s">
        <v>467</v>
      </c>
      <c r="D1189" t="s">
        <v>468</v>
      </c>
      <c r="E1189" t="s">
        <v>471</v>
      </c>
      <c r="F1189" t="s">
        <v>1177</v>
      </c>
      <c r="G1189" t="s">
        <v>101</v>
      </c>
      <c r="H1189" s="682">
        <v>89381.194300000003</v>
      </c>
      <c r="I1189" s="682">
        <v>143009.913</v>
      </c>
      <c r="J1189" s="682">
        <v>125133.67200000001</v>
      </c>
      <c r="K1189" s="682">
        <v>200213.8781</v>
      </c>
      <c r="L1189" s="682">
        <v>160886.14970000001</v>
      </c>
      <c r="M1189" s="682">
        <v>257417.84330000001</v>
      </c>
      <c r="N1189" s="682">
        <v>214514.86619999999</v>
      </c>
      <c r="O1189" s="682">
        <v>343223.79109999997</v>
      </c>
      <c r="P1189" s="682">
        <v>268143.58279999997</v>
      </c>
      <c r="Q1189" s="682">
        <v>429029.7389</v>
      </c>
      <c r="R1189" s="682">
        <v>303896.06050000002</v>
      </c>
      <c r="S1189" s="682">
        <v>486233.70409999997</v>
      </c>
      <c r="T1189" s="682">
        <v>339648.53820000001</v>
      </c>
      <c r="U1189" s="682">
        <v>543437.6692</v>
      </c>
    </row>
    <row r="1190" spans="1:21">
      <c r="A1190" t="s">
        <v>1180</v>
      </c>
      <c r="B1190">
        <v>7</v>
      </c>
      <c r="C1190" t="s">
        <v>467</v>
      </c>
      <c r="D1190" t="s">
        <v>468</v>
      </c>
      <c r="E1190" t="s">
        <v>472</v>
      </c>
      <c r="F1190" t="s">
        <v>1174</v>
      </c>
      <c r="G1190" t="s">
        <v>84</v>
      </c>
      <c r="H1190" s="682">
        <v>111347.0145</v>
      </c>
      <c r="I1190" s="682">
        <v>194857.27530000001</v>
      </c>
      <c r="J1190" s="682">
        <v>144645.76459999999</v>
      </c>
      <c r="K1190" s="682">
        <v>253130.08809999999</v>
      </c>
      <c r="L1190" s="682">
        <v>172951.03289999999</v>
      </c>
      <c r="M1190" s="682">
        <v>302664.3076</v>
      </c>
      <c r="N1190" s="682">
        <v>206374.7139</v>
      </c>
      <c r="O1190" s="682">
        <v>361155.74930000002</v>
      </c>
      <c r="P1190" s="682">
        <v>243593.61960000001</v>
      </c>
      <c r="Q1190" s="682">
        <v>426288.83419999998</v>
      </c>
      <c r="R1190" s="682">
        <v>267269.96649999998</v>
      </c>
      <c r="S1190" s="682">
        <v>467722.44130000001</v>
      </c>
      <c r="T1190" s="682">
        <v>289590.91279999999</v>
      </c>
      <c r="U1190" s="682">
        <v>506784.09749999997</v>
      </c>
    </row>
    <row r="1191" spans="1:21">
      <c r="A1191" t="s">
        <v>1180</v>
      </c>
      <c r="B1191">
        <v>7</v>
      </c>
      <c r="C1191" t="s">
        <v>467</v>
      </c>
      <c r="D1191" t="s">
        <v>468</v>
      </c>
      <c r="E1191" t="s">
        <v>472</v>
      </c>
      <c r="F1191" t="s">
        <v>1175</v>
      </c>
      <c r="G1191" t="s">
        <v>103</v>
      </c>
      <c r="H1191" s="682">
        <v>92830.639599999995</v>
      </c>
      <c r="I1191" s="682">
        <v>162453.61929999999</v>
      </c>
      <c r="J1191" s="682">
        <v>123691.863</v>
      </c>
      <c r="K1191" s="682">
        <v>216460.76029999999</v>
      </c>
      <c r="L1191" s="682">
        <v>152402.82639999999</v>
      </c>
      <c r="M1191" s="682">
        <v>266704.94620000001</v>
      </c>
      <c r="N1191" s="682">
        <v>191762.4326</v>
      </c>
      <c r="O1191" s="682">
        <v>335584.25709999999</v>
      </c>
      <c r="P1191" s="682">
        <v>231965.77239999999</v>
      </c>
      <c r="Q1191" s="682">
        <v>405940.1018</v>
      </c>
      <c r="R1191" s="682">
        <v>256153.90289999999</v>
      </c>
      <c r="S1191" s="682">
        <v>448269.33</v>
      </c>
      <c r="T1191" s="682">
        <v>278811.4473</v>
      </c>
      <c r="U1191" s="682">
        <v>487920.03269999998</v>
      </c>
    </row>
    <row r="1192" spans="1:21">
      <c r="A1192" t="s">
        <v>1180</v>
      </c>
      <c r="B1192">
        <v>7</v>
      </c>
      <c r="C1192" t="s">
        <v>467</v>
      </c>
      <c r="D1192" t="s">
        <v>468</v>
      </c>
      <c r="E1192" t="s">
        <v>472</v>
      </c>
      <c r="F1192" t="s">
        <v>1176</v>
      </c>
      <c r="G1192" t="s">
        <v>104</v>
      </c>
      <c r="H1192" s="682">
        <v>85325.352700000003</v>
      </c>
      <c r="I1192" s="682">
        <v>149319.3671</v>
      </c>
      <c r="J1192" s="682">
        <v>117781.34420000001</v>
      </c>
      <c r="K1192" s="682">
        <v>206117.35250000001</v>
      </c>
      <c r="L1192" s="682">
        <v>149284.86679999999</v>
      </c>
      <c r="M1192" s="682">
        <v>261248.51689999999</v>
      </c>
      <c r="N1192" s="682">
        <v>194741.53339999999</v>
      </c>
      <c r="O1192" s="682">
        <v>340797.68349999998</v>
      </c>
      <c r="P1192" s="682">
        <v>242533.54070000001</v>
      </c>
      <c r="Q1192" s="682">
        <v>424433.69630000001</v>
      </c>
      <c r="R1192" s="682">
        <v>272838.45049999998</v>
      </c>
      <c r="S1192" s="682">
        <v>477467.28830000001</v>
      </c>
      <c r="T1192" s="682">
        <v>302665.0319</v>
      </c>
      <c r="U1192" s="682">
        <v>529663.80570000003</v>
      </c>
    </row>
    <row r="1193" spans="1:21">
      <c r="A1193" t="s">
        <v>1180</v>
      </c>
      <c r="B1193">
        <v>7</v>
      </c>
      <c r="C1193" t="s">
        <v>467</v>
      </c>
      <c r="D1193" t="s">
        <v>468</v>
      </c>
      <c r="E1193" t="s">
        <v>472</v>
      </c>
      <c r="F1193" t="s">
        <v>1177</v>
      </c>
      <c r="G1193" t="s">
        <v>101</v>
      </c>
      <c r="H1193" s="682">
        <v>95989.059200000003</v>
      </c>
      <c r="I1193" s="682">
        <v>153582.497</v>
      </c>
      <c r="J1193" s="682">
        <v>134384.68290000001</v>
      </c>
      <c r="K1193" s="682">
        <v>215015.4958</v>
      </c>
      <c r="L1193" s="682">
        <v>172780.30650000001</v>
      </c>
      <c r="M1193" s="682">
        <v>276448.49459999998</v>
      </c>
      <c r="N1193" s="682">
        <v>230373.7421</v>
      </c>
      <c r="O1193" s="682">
        <v>368597.9927</v>
      </c>
      <c r="P1193" s="682">
        <v>287967.1776</v>
      </c>
      <c r="Q1193" s="682">
        <v>460747.49099999998</v>
      </c>
      <c r="R1193" s="682">
        <v>326362.80119999999</v>
      </c>
      <c r="S1193" s="682">
        <v>522180.48969999998</v>
      </c>
      <c r="T1193" s="682">
        <v>364758.42489999998</v>
      </c>
      <c r="U1193" s="682">
        <v>583613.48849999998</v>
      </c>
    </row>
    <row r="1194" spans="1:21">
      <c r="A1194" t="s">
        <v>1180</v>
      </c>
      <c r="B1194">
        <v>7</v>
      </c>
      <c r="C1194" t="s">
        <v>467</v>
      </c>
      <c r="D1194" t="s">
        <v>468</v>
      </c>
      <c r="E1194" t="s">
        <v>473</v>
      </c>
      <c r="F1194" t="s">
        <v>1174</v>
      </c>
      <c r="G1194" t="s">
        <v>84</v>
      </c>
      <c r="H1194" s="682">
        <v>106857.1505</v>
      </c>
      <c r="I1194" s="682">
        <v>187000.0134</v>
      </c>
      <c r="J1194" s="682">
        <v>138732.65429999999</v>
      </c>
      <c r="K1194" s="682">
        <v>242782.14509999999</v>
      </c>
      <c r="L1194" s="682">
        <v>165810.6305</v>
      </c>
      <c r="M1194" s="682">
        <v>290168.60340000002</v>
      </c>
      <c r="N1194" s="682">
        <v>197756.89050000001</v>
      </c>
      <c r="O1194" s="682">
        <v>346074.55839999998</v>
      </c>
      <c r="P1194" s="682">
        <v>233352.70480000001</v>
      </c>
      <c r="Q1194" s="682">
        <v>408367.23330000002</v>
      </c>
      <c r="R1194" s="682">
        <v>256004.4394</v>
      </c>
      <c r="S1194" s="682">
        <v>448007.76890000002</v>
      </c>
      <c r="T1194" s="682">
        <v>277332.4203</v>
      </c>
      <c r="U1194" s="682">
        <v>485331.73560000001</v>
      </c>
    </row>
    <row r="1195" spans="1:21">
      <c r="A1195" t="s">
        <v>1180</v>
      </c>
      <c r="B1195">
        <v>7</v>
      </c>
      <c r="C1195" t="s">
        <v>467</v>
      </c>
      <c r="D1195" t="s">
        <v>468</v>
      </c>
      <c r="E1195" t="s">
        <v>473</v>
      </c>
      <c r="F1195" t="s">
        <v>1175</v>
      </c>
      <c r="G1195" t="s">
        <v>103</v>
      </c>
      <c r="H1195" s="682">
        <v>89522.781000000003</v>
      </c>
      <c r="I1195" s="682">
        <v>156664.86679999999</v>
      </c>
      <c r="J1195" s="682">
        <v>119116.2359</v>
      </c>
      <c r="K1195" s="682">
        <v>208453.41279999999</v>
      </c>
      <c r="L1195" s="682">
        <v>146574.0117</v>
      </c>
      <c r="M1195" s="682">
        <v>256504.52050000001</v>
      </c>
      <c r="N1195" s="682">
        <v>184077.30799999999</v>
      </c>
      <c r="O1195" s="682">
        <v>322135.28909999999</v>
      </c>
      <c r="P1195" s="682">
        <v>222467.0607</v>
      </c>
      <c r="Q1195" s="682">
        <v>389317.35629999998</v>
      </c>
      <c r="R1195" s="682">
        <v>245597.9118</v>
      </c>
      <c r="S1195" s="682">
        <v>429796.3456</v>
      </c>
      <c r="T1195" s="682">
        <v>267241.00579999998</v>
      </c>
      <c r="U1195" s="682">
        <v>467671.76010000001</v>
      </c>
    </row>
    <row r="1196" spans="1:21">
      <c r="A1196" t="s">
        <v>1180</v>
      </c>
      <c r="B1196">
        <v>7</v>
      </c>
      <c r="C1196" t="s">
        <v>467</v>
      </c>
      <c r="D1196" t="s">
        <v>468</v>
      </c>
      <c r="E1196" t="s">
        <v>473</v>
      </c>
      <c r="F1196" t="s">
        <v>1176</v>
      </c>
      <c r="G1196" t="s">
        <v>104</v>
      </c>
      <c r="H1196" s="682">
        <v>82564.567500000005</v>
      </c>
      <c r="I1196" s="682">
        <v>144487.99309999999</v>
      </c>
      <c r="J1196" s="682">
        <v>114023.1057</v>
      </c>
      <c r="K1196" s="682">
        <v>199540.43489999999</v>
      </c>
      <c r="L1196" s="682">
        <v>144589.97070000001</v>
      </c>
      <c r="M1196" s="682">
        <v>253032.44870000001</v>
      </c>
      <c r="N1196" s="682">
        <v>188756.45629999999</v>
      </c>
      <c r="O1196" s="682">
        <v>330323.79859999998</v>
      </c>
      <c r="P1196" s="682">
        <v>235109.21840000001</v>
      </c>
      <c r="Q1196" s="682">
        <v>411441.1323</v>
      </c>
      <c r="R1196" s="682">
        <v>264553.97779999999</v>
      </c>
      <c r="S1196" s="682">
        <v>462969.46110000001</v>
      </c>
      <c r="T1196" s="682">
        <v>293550.94040000002</v>
      </c>
      <c r="U1196" s="682">
        <v>513714.14569999999</v>
      </c>
    </row>
    <row r="1197" spans="1:21">
      <c r="A1197" t="s">
        <v>1180</v>
      </c>
      <c r="B1197">
        <v>7</v>
      </c>
      <c r="C1197" t="s">
        <v>467</v>
      </c>
      <c r="D1197" t="s">
        <v>468</v>
      </c>
      <c r="E1197" t="s">
        <v>473</v>
      </c>
      <c r="F1197" t="s">
        <v>1177</v>
      </c>
      <c r="G1197" t="s">
        <v>101</v>
      </c>
      <c r="H1197" s="682">
        <v>92128.252299999993</v>
      </c>
      <c r="I1197" s="682">
        <v>147405.2058</v>
      </c>
      <c r="J1197" s="682">
        <v>128979.55319999999</v>
      </c>
      <c r="K1197" s="682">
        <v>206367.28810000001</v>
      </c>
      <c r="L1197" s="682">
        <v>165830.85399999999</v>
      </c>
      <c r="M1197" s="682">
        <v>265329.37040000001</v>
      </c>
      <c r="N1197" s="682">
        <v>221107.80540000001</v>
      </c>
      <c r="O1197" s="682">
        <v>353772.4939</v>
      </c>
      <c r="P1197" s="682">
        <v>276384.75679999997</v>
      </c>
      <c r="Q1197" s="682">
        <v>442215.61739999999</v>
      </c>
      <c r="R1197" s="682">
        <v>313236.0576</v>
      </c>
      <c r="S1197" s="682">
        <v>501177.6997</v>
      </c>
      <c r="T1197" s="682">
        <v>350087.35859999998</v>
      </c>
      <c r="U1197" s="682">
        <v>560139.78200000001</v>
      </c>
    </row>
    <row r="1198" spans="1:21">
      <c r="A1198" t="s">
        <v>1180</v>
      </c>
      <c r="B1198">
        <v>7</v>
      </c>
      <c r="C1198" t="s">
        <v>474</v>
      </c>
      <c r="D1198" t="s">
        <v>475</v>
      </c>
      <c r="E1198" t="s">
        <v>476</v>
      </c>
      <c r="F1198" t="s">
        <v>1174</v>
      </c>
      <c r="G1198" t="s">
        <v>84</v>
      </c>
      <c r="H1198" s="682">
        <v>107505.44650000001</v>
      </c>
      <c r="I1198" s="682">
        <v>188134.5313</v>
      </c>
      <c r="J1198" s="682">
        <v>139591.32560000001</v>
      </c>
      <c r="K1198" s="682">
        <v>244284.81969999999</v>
      </c>
      <c r="L1198" s="682">
        <v>166851.7095</v>
      </c>
      <c r="M1198" s="682">
        <v>291990.49170000001</v>
      </c>
      <c r="N1198" s="682">
        <v>199019.13939999999</v>
      </c>
      <c r="O1198" s="682">
        <v>348283.4939</v>
      </c>
      <c r="P1198" s="682">
        <v>234856.7113</v>
      </c>
      <c r="Q1198" s="682">
        <v>410999.24489999999</v>
      </c>
      <c r="R1198" s="682">
        <v>257660.61919999999</v>
      </c>
      <c r="S1198" s="682">
        <v>450906.08360000001</v>
      </c>
      <c r="T1198" s="682">
        <v>279137.5956</v>
      </c>
      <c r="U1198" s="682">
        <v>488490.79210000002</v>
      </c>
    </row>
    <row r="1199" spans="1:21">
      <c r="A1199" t="s">
        <v>1180</v>
      </c>
      <c r="B1199">
        <v>7</v>
      </c>
      <c r="C1199" t="s">
        <v>474</v>
      </c>
      <c r="D1199" t="s">
        <v>475</v>
      </c>
      <c r="E1199" t="s">
        <v>476</v>
      </c>
      <c r="F1199" t="s">
        <v>1175</v>
      </c>
      <c r="G1199" t="s">
        <v>103</v>
      </c>
      <c r="H1199" s="682">
        <v>89974.072100000005</v>
      </c>
      <c r="I1199" s="682">
        <v>157454.6262</v>
      </c>
      <c r="J1199" s="682">
        <v>119751.9935</v>
      </c>
      <c r="K1199" s="682">
        <v>209565.98860000001</v>
      </c>
      <c r="L1199" s="682">
        <v>147396.49299999999</v>
      </c>
      <c r="M1199" s="682">
        <v>257943.8628</v>
      </c>
      <c r="N1199" s="682">
        <v>185184.1072</v>
      </c>
      <c r="O1199" s="682">
        <v>324072.1876</v>
      </c>
      <c r="P1199" s="682">
        <v>223847.36689999999</v>
      </c>
      <c r="Q1199" s="682">
        <v>391732.8921</v>
      </c>
      <c r="R1199" s="682">
        <v>247135.8357</v>
      </c>
      <c r="S1199" s="682">
        <v>432487.71250000002</v>
      </c>
      <c r="T1199" s="682">
        <v>268931.50589999999</v>
      </c>
      <c r="U1199" s="682">
        <v>470630.13530000002</v>
      </c>
    </row>
    <row r="1200" spans="1:21">
      <c r="A1200" t="s">
        <v>1180</v>
      </c>
      <c r="B1200">
        <v>7</v>
      </c>
      <c r="C1200" t="s">
        <v>474</v>
      </c>
      <c r="D1200" t="s">
        <v>475</v>
      </c>
      <c r="E1200" t="s">
        <v>476</v>
      </c>
      <c r="F1200" t="s">
        <v>1176</v>
      </c>
      <c r="G1200" t="s">
        <v>104</v>
      </c>
      <c r="H1200" s="682">
        <v>82922.080900000001</v>
      </c>
      <c r="I1200" s="682">
        <v>145113.6416</v>
      </c>
      <c r="J1200" s="682">
        <v>114505.8144</v>
      </c>
      <c r="K1200" s="682">
        <v>200385.1752</v>
      </c>
      <c r="L1200" s="682">
        <v>145187.742</v>
      </c>
      <c r="M1200" s="682">
        <v>254078.5485</v>
      </c>
      <c r="N1200" s="682">
        <v>189507.6874</v>
      </c>
      <c r="O1200" s="682">
        <v>331638.45299999998</v>
      </c>
      <c r="P1200" s="682">
        <v>236038.75330000001</v>
      </c>
      <c r="Q1200" s="682">
        <v>413067.81829999998</v>
      </c>
      <c r="R1200" s="682">
        <v>265585.82410000003</v>
      </c>
      <c r="S1200" s="682">
        <v>464775.1923</v>
      </c>
      <c r="T1200" s="682">
        <v>294680.00959999999</v>
      </c>
      <c r="U1200" s="682">
        <v>515690.01679999998</v>
      </c>
    </row>
    <row r="1201" spans="1:21">
      <c r="A1201" t="s">
        <v>1180</v>
      </c>
      <c r="B1201">
        <v>7</v>
      </c>
      <c r="C1201" t="s">
        <v>474</v>
      </c>
      <c r="D1201" t="s">
        <v>475</v>
      </c>
      <c r="E1201" t="s">
        <v>476</v>
      </c>
      <c r="F1201" t="s">
        <v>1177</v>
      </c>
      <c r="G1201" t="s">
        <v>101</v>
      </c>
      <c r="H1201" s="682">
        <v>92685.126699999993</v>
      </c>
      <c r="I1201" s="682">
        <v>148296.20499999999</v>
      </c>
      <c r="J1201" s="682">
        <v>129759.1774</v>
      </c>
      <c r="K1201" s="682">
        <v>207614.68700000001</v>
      </c>
      <c r="L1201" s="682">
        <v>166833.22810000001</v>
      </c>
      <c r="M1201" s="682">
        <v>266933.16899999999</v>
      </c>
      <c r="N1201" s="682">
        <v>222444.30420000001</v>
      </c>
      <c r="O1201" s="682">
        <v>355910.89189999999</v>
      </c>
      <c r="P1201" s="682">
        <v>278055.38020000001</v>
      </c>
      <c r="Q1201" s="682">
        <v>444888.61489999999</v>
      </c>
      <c r="R1201" s="682">
        <v>315129.43089999998</v>
      </c>
      <c r="S1201" s="682">
        <v>504207.0968</v>
      </c>
      <c r="T1201" s="682">
        <v>352203.4816</v>
      </c>
      <c r="U1201" s="682">
        <v>563525.57889999996</v>
      </c>
    </row>
    <row r="1202" spans="1:21">
      <c r="A1202" t="s">
        <v>1180</v>
      </c>
      <c r="B1202">
        <v>7</v>
      </c>
      <c r="C1202" t="s">
        <v>474</v>
      </c>
      <c r="D1202" t="s">
        <v>475</v>
      </c>
      <c r="E1202" t="s">
        <v>477</v>
      </c>
      <c r="F1202" t="s">
        <v>1174</v>
      </c>
      <c r="G1202" t="s">
        <v>84</v>
      </c>
      <c r="H1202" s="682">
        <v>108850.2537</v>
      </c>
      <c r="I1202" s="682">
        <v>190487.94399999999</v>
      </c>
      <c r="J1202" s="682">
        <v>141406.26670000001</v>
      </c>
      <c r="K1202" s="682">
        <v>247460.96660000001</v>
      </c>
      <c r="L1202" s="682">
        <v>169081.03099999999</v>
      </c>
      <c r="M1202" s="682">
        <v>295891.80430000002</v>
      </c>
      <c r="N1202" s="682">
        <v>201761.57029999999</v>
      </c>
      <c r="O1202" s="682">
        <v>353082.74790000002</v>
      </c>
      <c r="P1202" s="682">
        <v>238151.8737</v>
      </c>
      <c r="Q1202" s="682">
        <v>416765.77909999999</v>
      </c>
      <c r="R1202" s="682">
        <v>261300.7303</v>
      </c>
      <c r="S1202" s="682">
        <v>457276.2782</v>
      </c>
      <c r="T1202" s="682">
        <v>283125.70120000001</v>
      </c>
      <c r="U1202" s="682">
        <v>495469.97700000001</v>
      </c>
    </row>
    <row r="1203" spans="1:21">
      <c r="A1203" t="s">
        <v>1180</v>
      </c>
      <c r="B1203">
        <v>7</v>
      </c>
      <c r="C1203" t="s">
        <v>474</v>
      </c>
      <c r="D1203" t="s">
        <v>475</v>
      </c>
      <c r="E1203" t="s">
        <v>477</v>
      </c>
      <c r="F1203" t="s">
        <v>1175</v>
      </c>
      <c r="G1203" t="s">
        <v>103</v>
      </c>
      <c r="H1203" s="682">
        <v>90727.838600000003</v>
      </c>
      <c r="I1203" s="682">
        <v>158773.7176</v>
      </c>
      <c r="J1203" s="682">
        <v>120898.1923</v>
      </c>
      <c r="K1203" s="682">
        <v>211571.83660000001</v>
      </c>
      <c r="L1203" s="682">
        <v>148970.01999999999</v>
      </c>
      <c r="M1203" s="682">
        <v>260697.535</v>
      </c>
      <c r="N1203" s="682">
        <v>187460.18830000001</v>
      </c>
      <c r="O1203" s="682">
        <v>328055.32949999999</v>
      </c>
      <c r="P1203" s="682">
        <v>226771.42739999999</v>
      </c>
      <c r="Q1203" s="682">
        <v>396849.99790000002</v>
      </c>
      <c r="R1203" s="682">
        <v>250421.17860000001</v>
      </c>
      <c r="S1203" s="682">
        <v>438237.0625</v>
      </c>
      <c r="T1203" s="682">
        <v>272575.5857</v>
      </c>
      <c r="U1203" s="682">
        <v>477007.27500000002</v>
      </c>
    </row>
    <row r="1204" spans="1:21">
      <c r="A1204" t="s">
        <v>1180</v>
      </c>
      <c r="B1204">
        <v>7</v>
      </c>
      <c r="C1204" t="s">
        <v>474</v>
      </c>
      <c r="D1204" t="s">
        <v>475</v>
      </c>
      <c r="E1204" t="s">
        <v>477</v>
      </c>
      <c r="F1204" t="s">
        <v>1176</v>
      </c>
      <c r="G1204" t="s">
        <v>104</v>
      </c>
      <c r="H1204" s="682">
        <v>83378.920800000007</v>
      </c>
      <c r="I1204" s="682">
        <v>145913.11129999999</v>
      </c>
      <c r="J1204" s="682">
        <v>115091.9598</v>
      </c>
      <c r="K1204" s="682">
        <v>201410.92970000001</v>
      </c>
      <c r="L1204" s="682">
        <v>145872.79500000001</v>
      </c>
      <c r="M1204" s="682">
        <v>255277.39120000001</v>
      </c>
      <c r="N1204" s="682">
        <v>190283.6991</v>
      </c>
      <c r="O1204" s="682">
        <v>332996.47340000002</v>
      </c>
      <c r="P1204" s="682">
        <v>236980.25589999999</v>
      </c>
      <c r="Q1204" s="682">
        <v>414715.44780000002</v>
      </c>
      <c r="R1204" s="682">
        <v>266587.98070000001</v>
      </c>
      <c r="S1204" s="682">
        <v>466528.96610000002</v>
      </c>
      <c r="T1204" s="682">
        <v>295727.55430000002</v>
      </c>
      <c r="U1204" s="682">
        <v>517523.22</v>
      </c>
    </row>
    <row r="1205" spans="1:21">
      <c r="A1205" t="s">
        <v>1180</v>
      </c>
      <c r="B1205">
        <v>7</v>
      </c>
      <c r="C1205" t="s">
        <v>474</v>
      </c>
      <c r="D1205" t="s">
        <v>475</v>
      </c>
      <c r="E1205" t="s">
        <v>477</v>
      </c>
      <c r="F1205" t="s">
        <v>1177</v>
      </c>
      <c r="G1205" t="s">
        <v>101</v>
      </c>
      <c r="H1205" s="682">
        <v>93836.1967</v>
      </c>
      <c r="I1205" s="682">
        <v>150137.91699999999</v>
      </c>
      <c r="J1205" s="682">
        <v>131370.67540000001</v>
      </c>
      <c r="K1205" s="682">
        <v>210193.08369999999</v>
      </c>
      <c r="L1205" s="682">
        <v>168905.15410000001</v>
      </c>
      <c r="M1205" s="682">
        <v>270248.25050000002</v>
      </c>
      <c r="N1205" s="682">
        <v>225206.87210000001</v>
      </c>
      <c r="O1205" s="682">
        <v>360331.00069999998</v>
      </c>
      <c r="P1205" s="682">
        <v>281508.59009999997</v>
      </c>
      <c r="Q1205" s="682">
        <v>450413.75089999998</v>
      </c>
      <c r="R1205" s="682">
        <v>319043.06880000001</v>
      </c>
      <c r="S1205" s="682">
        <v>510468.91769999999</v>
      </c>
      <c r="T1205" s="682">
        <v>356577.54749999999</v>
      </c>
      <c r="U1205" s="682">
        <v>570524.08440000005</v>
      </c>
    </row>
    <row r="1206" spans="1:21">
      <c r="A1206" t="s">
        <v>1180</v>
      </c>
      <c r="B1206">
        <v>7</v>
      </c>
      <c r="C1206" t="s">
        <v>474</v>
      </c>
      <c r="D1206" t="s">
        <v>475</v>
      </c>
      <c r="E1206" t="s">
        <v>478</v>
      </c>
      <c r="F1206" t="s">
        <v>1174</v>
      </c>
      <c r="G1206" t="s">
        <v>84</v>
      </c>
      <c r="H1206" s="682">
        <v>103712.09390000001</v>
      </c>
      <c r="I1206" s="682">
        <v>181496.1643</v>
      </c>
      <c r="J1206" s="682">
        <v>134634.48509999999</v>
      </c>
      <c r="K1206" s="682">
        <v>235610.34890000001</v>
      </c>
      <c r="L1206" s="682">
        <v>160899.54949999999</v>
      </c>
      <c r="M1206" s="682">
        <v>281574.21169999999</v>
      </c>
      <c r="N1206" s="682">
        <v>191881.4981</v>
      </c>
      <c r="O1206" s="682">
        <v>335792.62160000001</v>
      </c>
      <c r="P1206" s="682">
        <v>226406.95240000001</v>
      </c>
      <c r="Q1206" s="682">
        <v>396212.1667</v>
      </c>
      <c r="R1206" s="682">
        <v>248379.02350000001</v>
      </c>
      <c r="S1206" s="682">
        <v>434663.29100000003</v>
      </c>
      <c r="T1206" s="682">
        <v>269062.03350000002</v>
      </c>
      <c r="U1206" s="682">
        <v>470858.55859999999</v>
      </c>
    </row>
    <row r="1207" spans="1:21">
      <c r="A1207" t="s">
        <v>1180</v>
      </c>
      <c r="B1207">
        <v>7</v>
      </c>
      <c r="C1207" t="s">
        <v>474</v>
      </c>
      <c r="D1207" t="s">
        <v>475</v>
      </c>
      <c r="E1207" t="s">
        <v>478</v>
      </c>
      <c r="F1207" t="s">
        <v>1175</v>
      </c>
      <c r="G1207" t="s">
        <v>103</v>
      </c>
      <c r="H1207" s="682">
        <v>86968.688899999994</v>
      </c>
      <c r="I1207" s="682">
        <v>152195.20569999999</v>
      </c>
      <c r="J1207" s="682">
        <v>115686.8075</v>
      </c>
      <c r="K1207" s="682">
        <v>202451.91320000001</v>
      </c>
      <c r="L1207" s="682">
        <v>142318.72399999999</v>
      </c>
      <c r="M1207" s="682">
        <v>249057.76689999999</v>
      </c>
      <c r="N1207" s="682">
        <v>178668.26459999999</v>
      </c>
      <c r="O1207" s="682">
        <v>312669.46299999999</v>
      </c>
      <c r="P1207" s="682">
        <v>215892.40950000001</v>
      </c>
      <c r="Q1207" s="682">
        <v>377811.71659999999</v>
      </c>
      <c r="R1207" s="682">
        <v>238327.2635</v>
      </c>
      <c r="S1207" s="682">
        <v>417072.71110000001</v>
      </c>
      <c r="T1207" s="682">
        <v>259314.6441</v>
      </c>
      <c r="U1207" s="682">
        <v>453800.62719999999</v>
      </c>
    </row>
    <row r="1208" spans="1:21">
      <c r="A1208" t="s">
        <v>1180</v>
      </c>
      <c r="B1208">
        <v>7</v>
      </c>
      <c r="C1208" t="s">
        <v>474</v>
      </c>
      <c r="D1208" t="s">
        <v>475</v>
      </c>
      <c r="E1208" t="s">
        <v>478</v>
      </c>
      <c r="F1208" t="s">
        <v>1176</v>
      </c>
      <c r="G1208" t="s">
        <v>104</v>
      </c>
      <c r="H1208" s="682">
        <v>80260.622199999998</v>
      </c>
      <c r="I1208" s="682">
        <v>140456.0889</v>
      </c>
      <c r="J1208" s="682">
        <v>110851.0125</v>
      </c>
      <c r="K1208" s="682">
        <v>193989.27189999999</v>
      </c>
      <c r="L1208" s="682">
        <v>140580.12760000001</v>
      </c>
      <c r="M1208" s="682">
        <v>246015.22330000001</v>
      </c>
      <c r="N1208" s="682">
        <v>183547.391</v>
      </c>
      <c r="O1208" s="682">
        <v>321207.93410000001</v>
      </c>
      <c r="P1208" s="682">
        <v>228626.39869999999</v>
      </c>
      <c r="Q1208" s="682">
        <v>400096.19760000001</v>
      </c>
      <c r="R1208" s="682">
        <v>257271.66159999999</v>
      </c>
      <c r="S1208" s="682">
        <v>450225.40789999999</v>
      </c>
      <c r="T1208" s="682">
        <v>285484.39360000001</v>
      </c>
      <c r="U1208" s="682">
        <v>499597.68890000001</v>
      </c>
    </row>
    <row r="1209" spans="1:21">
      <c r="A1209" t="s">
        <v>1180</v>
      </c>
      <c r="B1209">
        <v>7</v>
      </c>
      <c r="C1209" t="s">
        <v>474</v>
      </c>
      <c r="D1209" t="s">
        <v>475</v>
      </c>
      <c r="E1209" t="s">
        <v>478</v>
      </c>
      <c r="F1209" t="s">
        <v>1177</v>
      </c>
      <c r="G1209" t="s">
        <v>101</v>
      </c>
      <c r="H1209" s="682">
        <v>89418.515299999999</v>
      </c>
      <c r="I1209" s="682">
        <v>143069.62659999999</v>
      </c>
      <c r="J1209" s="682">
        <v>125185.92140000001</v>
      </c>
      <c r="K1209" s="682">
        <v>200297.47719999999</v>
      </c>
      <c r="L1209" s="682">
        <v>160953.32750000001</v>
      </c>
      <c r="M1209" s="682">
        <v>257525.3279</v>
      </c>
      <c r="N1209" s="682">
        <v>214604.43669999999</v>
      </c>
      <c r="O1209" s="682">
        <v>343367.10389999999</v>
      </c>
      <c r="P1209" s="682">
        <v>268255.54580000002</v>
      </c>
      <c r="Q1209" s="682">
        <v>429208.8798</v>
      </c>
      <c r="R1209" s="682">
        <v>304022.95199999999</v>
      </c>
      <c r="S1209" s="682">
        <v>486436.7304</v>
      </c>
      <c r="T1209" s="682">
        <v>339790.35810000001</v>
      </c>
      <c r="U1209" s="682">
        <v>543664.58109999995</v>
      </c>
    </row>
    <row r="1210" spans="1:21">
      <c r="A1210" t="s">
        <v>1180</v>
      </c>
      <c r="B1210">
        <v>7</v>
      </c>
      <c r="C1210" t="s">
        <v>474</v>
      </c>
      <c r="D1210" t="s">
        <v>475</v>
      </c>
      <c r="E1210" t="s">
        <v>479</v>
      </c>
      <c r="F1210" t="s">
        <v>1174</v>
      </c>
      <c r="G1210" t="s">
        <v>84</v>
      </c>
      <c r="H1210" s="682">
        <v>108753.8268</v>
      </c>
      <c r="I1210" s="682">
        <v>190319.19699999999</v>
      </c>
      <c r="J1210" s="682">
        <v>141211.07459999999</v>
      </c>
      <c r="K1210" s="682">
        <v>247119.3805</v>
      </c>
      <c r="L1210" s="682">
        <v>168786.71049999999</v>
      </c>
      <c r="M1210" s="682">
        <v>295376.74339999998</v>
      </c>
      <c r="N1210" s="682">
        <v>201325.71109999999</v>
      </c>
      <c r="O1210" s="682">
        <v>352319.99449999997</v>
      </c>
      <c r="P1210" s="682">
        <v>237577.58429999999</v>
      </c>
      <c r="Q1210" s="682">
        <v>415760.77240000002</v>
      </c>
      <c r="R1210" s="682">
        <v>260645.23730000001</v>
      </c>
      <c r="S1210" s="682">
        <v>456129.16529999999</v>
      </c>
      <c r="T1210" s="682">
        <v>282370.20130000002</v>
      </c>
      <c r="U1210" s="682">
        <v>494147.85239999997</v>
      </c>
    </row>
    <row r="1211" spans="1:21">
      <c r="A1211" t="s">
        <v>1180</v>
      </c>
      <c r="B1211">
        <v>7</v>
      </c>
      <c r="C1211" t="s">
        <v>474</v>
      </c>
      <c r="D1211" t="s">
        <v>475</v>
      </c>
      <c r="E1211" t="s">
        <v>479</v>
      </c>
      <c r="F1211" t="s">
        <v>1175</v>
      </c>
      <c r="G1211" t="s">
        <v>103</v>
      </c>
      <c r="H1211" s="682">
        <v>91025.472599999994</v>
      </c>
      <c r="I1211" s="682">
        <v>159294.57709999999</v>
      </c>
      <c r="J1211" s="682">
        <v>121148.82889999999</v>
      </c>
      <c r="K1211" s="682">
        <v>212010.45050000001</v>
      </c>
      <c r="L1211" s="682">
        <v>149112.89619999999</v>
      </c>
      <c r="M1211" s="682">
        <v>260947.56839999999</v>
      </c>
      <c r="N1211" s="682">
        <v>187335.22940000001</v>
      </c>
      <c r="O1211" s="682">
        <v>327836.65139999997</v>
      </c>
      <c r="P1211" s="682">
        <v>226444.53950000001</v>
      </c>
      <c r="Q1211" s="682">
        <v>396277.94400000002</v>
      </c>
      <c r="R1211" s="682">
        <v>250002.1979</v>
      </c>
      <c r="S1211" s="682">
        <v>437503.84639999998</v>
      </c>
      <c r="T1211" s="682">
        <v>272049.43660000002</v>
      </c>
      <c r="U1211" s="682">
        <v>476086.51419999998</v>
      </c>
    </row>
    <row r="1212" spans="1:21">
      <c r="A1212" t="s">
        <v>1180</v>
      </c>
      <c r="B1212">
        <v>7</v>
      </c>
      <c r="C1212" t="s">
        <v>474</v>
      </c>
      <c r="D1212" t="s">
        <v>475</v>
      </c>
      <c r="E1212" t="s">
        <v>479</v>
      </c>
      <c r="F1212" t="s">
        <v>1176</v>
      </c>
      <c r="G1212" t="s">
        <v>104</v>
      </c>
      <c r="H1212" s="682">
        <v>83895.296799999996</v>
      </c>
      <c r="I1212" s="682">
        <v>146816.76949999999</v>
      </c>
      <c r="J1212" s="682">
        <v>115850.50659999999</v>
      </c>
      <c r="K1212" s="682">
        <v>202738.3866</v>
      </c>
      <c r="L1212" s="682">
        <v>146893.77789999999</v>
      </c>
      <c r="M1212" s="682">
        <v>257064.11120000001</v>
      </c>
      <c r="N1212" s="682">
        <v>191736.60459999999</v>
      </c>
      <c r="O1212" s="682">
        <v>335539.05800000002</v>
      </c>
      <c r="P1212" s="682">
        <v>238815.39569999999</v>
      </c>
      <c r="Q1212" s="682">
        <v>417926.9425</v>
      </c>
      <c r="R1212" s="682">
        <v>268711.05900000001</v>
      </c>
      <c r="S1212" s="682">
        <v>470244.35330000002</v>
      </c>
      <c r="T1212" s="682">
        <v>298148.74839999998</v>
      </c>
      <c r="U1212" s="682">
        <v>521760.30969999998</v>
      </c>
    </row>
    <row r="1213" spans="1:21">
      <c r="A1213" t="s">
        <v>1180</v>
      </c>
      <c r="B1213">
        <v>7</v>
      </c>
      <c r="C1213" t="s">
        <v>474</v>
      </c>
      <c r="D1213" t="s">
        <v>475</v>
      </c>
      <c r="E1213" t="s">
        <v>479</v>
      </c>
      <c r="F1213" t="s">
        <v>1177</v>
      </c>
      <c r="G1213" t="s">
        <v>101</v>
      </c>
      <c r="H1213" s="682">
        <v>93761.558000000005</v>
      </c>
      <c r="I1213" s="682">
        <v>150018.495</v>
      </c>
      <c r="J1213" s="682">
        <v>131266.18109999999</v>
      </c>
      <c r="K1213" s="682">
        <v>210025.89300000001</v>
      </c>
      <c r="L1213" s="682">
        <v>168770.80429999999</v>
      </c>
      <c r="M1213" s="682">
        <v>270033.29090000002</v>
      </c>
      <c r="N1213" s="682">
        <v>225027.73910000001</v>
      </c>
      <c r="O1213" s="682">
        <v>360044.38799999998</v>
      </c>
      <c r="P1213" s="682">
        <v>281284.67389999999</v>
      </c>
      <c r="Q1213" s="682">
        <v>450055.48499999999</v>
      </c>
      <c r="R1213" s="682">
        <v>318789.29710000003</v>
      </c>
      <c r="S1213" s="682">
        <v>510062.88290000003</v>
      </c>
      <c r="T1213" s="682">
        <v>356293.9203</v>
      </c>
      <c r="U1213" s="682">
        <v>570070.28090000001</v>
      </c>
    </row>
    <row r="1214" spans="1:21">
      <c r="A1214" t="s">
        <v>1180</v>
      </c>
      <c r="B1214">
        <v>7</v>
      </c>
      <c r="C1214" t="s">
        <v>474</v>
      </c>
      <c r="D1214" t="s">
        <v>475</v>
      </c>
      <c r="E1214" t="s">
        <v>480</v>
      </c>
      <c r="F1214" t="s">
        <v>1174</v>
      </c>
      <c r="G1214" t="s">
        <v>84</v>
      </c>
      <c r="H1214" s="682">
        <v>108753.8268</v>
      </c>
      <c r="I1214" s="682">
        <v>190319.19699999999</v>
      </c>
      <c r="J1214" s="682">
        <v>141211.07459999999</v>
      </c>
      <c r="K1214" s="682">
        <v>247119.3805</v>
      </c>
      <c r="L1214" s="682">
        <v>168786.71049999999</v>
      </c>
      <c r="M1214" s="682">
        <v>295376.74339999998</v>
      </c>
      <c r="N1214" s="682">
        <v>201325.71109999999</v>
      </c>
      <c r="O1214" s="682">
        <v>352319.99449999997</v>
      </c>
      <c r="P1214" s="682">
        <v>237577.58429999999</v>
      </c>
      <c r="Q1214" s="682">
        <v>415760.77240000002</v>
      </c>
      <c r="R1214" s="682">
        <v>260645.23730000001</v>
      </c>
      <c r="S1214" s="682">
        <v>456129.16529999999</v>
      </c>
      <c r="T1214" s="682">
        <v>282370.20130000002</v>
      </c>
      <c r="U1214" s="682">
        <v>494147.85239999997</v>
      </c>
    </row>
    <row r="1215" spans="1:21">
      <c r="A1215" t="s">
        <v>1180</v>
      </c>
      <c r="B1215">
        <v>7</v>
      </c>
      <c r="C1215" t="s">
        <v>474</v>
      </c>
      <c r="D1215" t="s">
        <v>475</v>
      </c>
      <c r="E1215" t="s">
        <v>480</v>
      </c>
      <c r="F1215" t="s">
        <v>1175</v>
      </c>
      <c r="G1215" t="s">
        <v>103</v>
      </c>
      <c r="H1215" s="682">
        <v>91025.472599999994</v>
      </c>
      <c r="I1215" s="682">
        <v>159294.57709999999</v>
      </c>
      <c r="J1215" s="682">
        <v>121148.82889999999</v>
      </c>
      <c r="K1215" s="682">
        <v>212010.45050000001</v>
      </c>
      <c r="L1215" s="682">
        <v>149112.89619999999</v>
      </c>
      <c r="M1215" s="682">
        <v>260947.56839999999</v>
      </c>
      <c r="N1215" s="682">
        <v>187335.22940000001</v>
      </c>
      <c r="O1215" s="682">
        <v>327836.65139999997</v>
      </c>
      <c r="P1215" s="682">
        <v>226444.53950000001</v>
      </c>
      <c r="Q1215" s="682">
        <v>396277.94400000002</v>
      </c>
      <c r="R1215" s="682">
        <v>250002.1979</v>
      </c>
      <c r="S1215" s="682">
        <v>437503.84639999998</v>
      </c>
      <c r="T1215" s="682">
        <v>272049.43660000002</v>
      </c>
      <c r="U1215" s="682">
        <v>476086.51419999998</v>
      </c>
    </row>
    <row r="1216" spans="1:21">
      <c r="A1216" t="s">
        <v>1180</v>
      </c>
      <c r="B1216">
        <v>7</v>
      </c>
      <c r="C1216" t="s">
        <v>474</v>
      </c>
      <c r="D1216" t="s">
        <v>475</v>
      </c>
      <c r="E1216" t="s">
        <v>480</v>
      </c>
      <c r="F1216" t="s">
        <v>1176</v>
      </c>
      <c r="G1216" t="s">
        <v>104</v>
      </c>
      <c r="H1216" s="682">
        <v>83895.296799999996</v>
      </c>
      <c r="I1216" s="682">
        <v>146816.76949999999</v>
      </c>
      <c r="J1216" s="682">
        <v>115850.50659999999</v>
      </c>
      <c r="K1216" s="682">
        <v>202738.3866</v>
      </c>
      <c r="L1216" s="682">
        <v>146893.77789999999</v>
      </c>
      <c r="M1216" s="682">
        <v>257064.11120000001</v>
      </c>
      <c r="N1216" s="682">
        <v>191736.60459999999</v>
      </c>
      <c r="O1216" s="682">
        <v>335539.05800000002</v>
      </c>
      <c r="P1216" s="682">
        <v>238815.39569999999</v>
      </c>
      <c r="Q1216" s="682">
        <v>417926.9425</v>
      </c>
      <c r="R1216" s="682">
        <v>268711.05900000001</v>
      </c>
      <c r="S1216" s="682">
        <v>470244.35330000002</v>
      </c>
      <c r="T1216" s="682">
        <v>298148.74839999998</v>
      </c>
      <c r="U1216" s="682">
        <v>521760.30969999998</v>
      </c>
    </row>
    <row r="1217" spans="1:21">
      <c r="A1217" t="s">
        <v>1180</v>
      </c>
      <c r="B1217">
        <v>7</v>
      </c>
      <c r="C1217" t="s">
        <v>474</v>
      </c>
      <c r="D1217" t="s">
        <v>475</v>
      </c>
      <c r="E1217" t="s">
        <v>480</v>
      </c>
      <c r="F1217" t="s">
        <v>1177</v>
      </c>
      <c r="G1217" t="s">
        <v>101</v>
      </c>
      <c r="H1217" s="682">
        <v>93761.558000000005</v>
      </c>
      <c r="I1217" s="682">
        <v>150018.495</v>
      </c>
      <c r="J1217" s="682">
        <v>131266.18109999999</v>
      </c>
      <c r="K1217" s="682">
        <v>210025.89300000001</v>
      </c>
      <c r="L1217" s="682">
        <v>168770.80429999999</v>
      </c>
      <c r="M1217" s="682">
        <v>270033.29090000002</v>
      </c>
      <c r="N1217" s="682">
        <v>225027.73910000001</v>
      </c>
      <c r="O1217" s="682">
        <v>360044.38799999998</v>
      </c>
      <c r="P1217" s="682">
        <v>281284.67389999999</v>
      </c>
      <c r="Q1217" s="682">
        <v>450055.48499999999</v>
      </c>
      <c r="R1217" s="682">
        <v>318789.29710000003</v>
      </c>
      <c r="S1217" s="682">
        <v>510062.88290000003</v>
      </c>
      <c r="T1217" s="682">
        <v>356293.9203</v>
      </c>
      <c r="U1217" s="682">
        <v>570070.28090000001</v>
      </c>
    </row>
    <row r="1218" spans="1:21">
      <c r="A1218" t="s">
        <v>1180</v>
      </c>
      <c r="B1218">
        <v>7</v>
      </c>
      <c r="C1218" t="s">
        <v>474</v>
      </c>
      <c r="D1218" t="s">
        <v>475</v>
      </c>
      <c r="E1218" t="s">
        <v>481</v>
      </c>
      <c r="F1218" t="s">
        <v>1174</v>
      </c>
      <c r="G1218" t="s">
        <v>84</v>
      </c>
      <c r="H1218" s="682">
        <v>110650.51059999999</v>
      </c>
      <c r="I1218" s="682">
        <v>193638.39350000001</v>
      </c>
      <c r="J1218" s="682">
        <v>143689.50450000001</v>
      </c>
      <c r="K1218" s="682">
        <v>251456.63279999999</v>
      </c>
      <c r="L1218" s="682">
        <v>171762.802</v>
      </c>
      <c r="M1218" s="682">
        <v>300584.90360000002</v>
      </c>
      <c r="N1218" s="682">
        <v>204894.54560000001</v>
      </c>
      <c r="O1218" s="682">
        <v>358565.4546</v>
      </c>
      <c r="P1218" s="682">
        <v>241802.48</v>
      </c>
      <c r="Q1218" s="682">
        <v>423154.34</v>
      </c>
      <c r="R1218" s="682">
        <v>265286.05290000001</v>
      </c>
      <c r="S1218" s="682">
        <v>464250.59269999998</v>
      </c>
      <c r="T1218" s="682">
        <v>287408.00160000002</v>
      </c>
      <c r="U1218" s="682">
        <v>502964.00280000002</v>
      </c>
    </row>
    <row r="1219" spans="1:21">
      <c r="A1219" t="s">
        <v>1180</v>
      </c>
      <c r="B1219">
        <v>7</v>
      </c>
      <c r="C1219" t="s">
        <v>474</v>
      </c>
      <c r="D1219" t="s">
        <v>475</v>
      </c>
      <c r="E1219" t="s">
        <v>481</v>
      </c>
      <c r="F1219" t="s">
        <v>1175</v>
      </c>
      <c r="G1219" t="s">
        <v>103</v>
      </c>
      <c r="H1219" s="682">
        <v>92528.170499999993</v>
      </c>
      <c r="I1219" s="682">
        <v>161924.29829999999</v>
      </c>
      <c r="J1219" s="682">
        <v>123181.4302</v>
      </c>
      <c r="K1219" s="682">
        <v>215567.50279999999</v>
      </c>
      <c r="L1219" s="682">
        <v>151651.791</v>
      </c>
      <c r="M1219" s="682">
        <v>265390.63429999998</v>
      </c>
      <c r="N1219" s="682">
        <v>190593.1635</v>
      </c>
      <c r="O1219" s="682">
        <v>333538.03610000003</v>
      </c>
      <c r="P1219" s="682">
        <v>230422.0337</v>
      </c>
      <c r="Q1219" s="682">
        <v>403238.5589</v>
      </c>
      <c r="R1219" s="682">
        <v>254406.50109999999</v>
      </c>
      <c r="S1219" s="682">
        <v>445211.37699999998</v>
      </c>
      <c r="T1219" s="682">
        <v>276857.8861</v>
      </c>
      <c r="U1219" s="682">
        <v>484501.30070000002</v>
      </c>
    </row>
    <row r="1220" spans="1:21">
      <c r="A1220" t="s">
        <v>1180</v>
      </c>
      <c r="B1220">
        <v>7</v>
      </c>
      <c r="C1220" t="s">
        <v>474</v>
      </c>
      <c r="D1220" t="s">
        <v>475</v>
      </c>
      <c r="E1220" t="s">
        <v>481</v>
      </c>
      <c r="F1220" t="s">
        <v>1176</v>
      </c>
      <c r="G1220" t="s">
        <v>104</v>
      </c>
      <c r="H1220" s="682">
        <v>85226.032000000007</v>
      </c>
      <c r="I1220" s="682">
        <v>149145.55600000001</v>
      </c>
      <c r="J1220" s="682">
        <v>117677.91559999999</v>
      </c>
      <c r="K1220" s="682">
        <v>205936.35219999999</v>
      </c>
      <c r="L1220" s="682">
        <v>149197.59529999999</v>
      </c>
      <c r="M1220" s="682">
        <v>261095.7917</v>
      </c>
      <c r="N1220" s="682">
        <v>194716.76610000001</v>
      </c>
      <c r="O1220" s="682">
        <v>340754.3407</v>
      </c>
      <c r="P1220" s="682">
        <v>242521.58970000001</v>
      </c>
      <c r="Q1220" s="682">
        <v>424412.7819</v>
      </c>
      <c r="R1220" s="682">
        <v>272868.15889999998</v>
      </c>
      <c r="S1220" s="682">
        <v>477519.2781</v>
      </c>
      <c r="T1220" s="682">
        <v>302746.57709999999</v>
      </c>
      <c r="U1220" s="682">
        <v>529806.50970000005</v>
      </c>
    </row>
    <row r="1221" spans="1:21">
      <c r="A1221" t="s">
        <v>1180</v>
      </c>
      <c r="B1221">
        <v>7</v>
      </c>
      <c r="C1221" t="s">
        <v>474</v>
      </c>
      <c r="D1221" t="s">
        <v>475</v>
      </c>
      <c r="E1221" t="s">
        <v>481</v>
      </c>
      <c r="F1221" t="s">
        <v>1177</v>
      </c>
      <c r="G1221" t="s">
        <v>101</v>
      </c>
      <c r="H1221" s="682">
        <v>95394.8701</v>
      </c>
      <c r="I1221" s="682">
        <v>152631.79440000001</v>
      </c>
      <c r="J1221" s="682">
        <v>133552.81820000001</v>
      </c>
      <c r="K1221" s="682">
        <v>213684.5122</v>
      </c>
      <c r="L1221" s="682">
        <v>171710.76620000001</v>
      </c>
      <c r="M1221" s="682">
        <v>274737.23</v>
      </c>
      <c r="N1221" s="682">
        <v>228947.6882</v>
      </c>
      <c r="O1221" s="682">
        <v>366316.30660000001</v>
      </c>
      <c r="P1221" s="682">
        <v>286184.6103</v>
      </c>
      <c r="Q1221" s="682">
        <v>457895.38329999999</v>
      </c>
      <c r="R1221" s="682">
        <v>324342.55839999998</v>
      </c>
      <c r="S1221" s="682">
        <v>518948.10100000002</v>
      </c>
      <c r="T1221" s="682">
        <v>362500.50630000001</v>
      </c>
      <c r="U1221" s="682">
        <v>580000.81889999995</v>
      </c>
    </row>
    <row r="1222" spans="1:21">
      <c r="A1222" t="s">
        <v>1180</v>
      </c>
      <c r="B1222">
        <v>7</v>
      </c>
      <c r="C1222" t="s">
        <v>474</v>
      </c>
      <c r="D1222" t="s">
        <v>475</v>
      </c>
      <c r="E1222" t="s">
        <v>482</v>
      </c>
      <c r="F1222" t="s">
        <v>1174</v>
      </c>
      <c r="G1222" t="s">
        <v>84</v>
      </c>
      <c r="H1222" s="682">
        <v>106857.1505</v>
      </c>
      <c r="I1222" s="682">
        <v>187000.0134</v>
      </c>
      <c r="J1222" s="682">
        <v>138732.65429999999</v>
      </c>
      <c r="K1222" s="682">
        <v>242782.14509999999</v>
      </c>
      <c r="L1222" s="682">
        <v>165810.6305</v>
      </c>
      <c r="M1222" s="682">
        <v>290168.60340000002</v>
      </c>
      <c r="N1222" s="682">
        <v>197756.89050000001</v>
      </c>
      <c r="O1222" s="682">
        <v>346074.55839999998</v>
      </c>
      <c r="P1222" s="682">
        <v>233352.70480000001</v>
      </c>
      <c r="Q1222" s="682">
        <v>408367.23330000002</v>
      </c>
      <c r="R1222" s="682">
        <v>256004.4394</v>
      </c>
      <c r="S1222" s="682">
        <v>448007.76890000002</v>
      </c>
      <c r="T1222" s="682">
        <v>277332.4203</v>
      </c>
      <c r="U1222" s="682">
        <v>485331.73560000001</v>
      </c>
    </row>
    <row r="1223" spans="1:21">
      <c r="A1223" t="s">
        <v>1180</v>
      </c>
      <c r="B1223">
        <v>7</v>
      </c>
      <c r="C1223" t="s">
        <v>474</v>
      </c>
      <c r="D1223" t="s">
        <v>475</v>
      </c>
      <c r="E1223" t="s">
        <v>482</v>
      </c>
      <c r="F1223" t="s">
        <v>1175</v>
      </c>
      <c r="G1223" t="s">
        <v>103</v>
      </c>
      <c r="H1223" s="682">
        <v>89522.781000000003</v>
      </c>
      <c r="I1223" s="682">
        <v>156664.86679999999</v>
      </c>
      <c r="J1223" s="682">
        <v>119116.2359</v>
      </c>
      <c r="K1223" s="682">
        <v>208453.41279999999</v>
      </c>
      <c r="L1223" s="682">
        <v>146574.0117</v>
      </c>
      <c r="M1223" s="682">
        <v>256504.52050000001</v>
      </c>
      <c r="N1223" s="682">
        <v>184077.30799999999</v>
      </c>
      <c r="O1223" s="682">
        <v>322135.28909999999</v>
      </c>
      <c r="P1223" s="682">
        <v>222467.0607</v>
      </c>
      <c r="Q1223" s="682">
        <v>389317.35629999998</v>
      </c>
      <c r="R1223" s="682">
        <v>245597.9118</v>
      </c>
      <c r="S1223" s="682">
        <v>429796.3456</v>
      </c>
      <c r="T1223" s="682">
        <v>267241.00579999998</v>
      </c>
      <c r="U1223" s="682">
        <v>467671.76010000001</v>
      </c>
    </row>
    <row r="1224" spans="1:21">
      <c r="A1224" t="s">
        <v>1180</v>
      </c>
      <c r="B1224">
        <v>7</v>
      </c>
      <c r="C1224" t="s">
        <v>474</v>
      </c>
      <c r="D1224" t="s">
        <v>475</v>
      </c>
      <c r="E1224" t="s">
        <v>482</v>
      </c>
      <c r="F1224" t="s">
        <v>1176</v>
      </c>
      <c r="G1224" t="s">
        <v>104</v>
      </c>
      <c r="H1224" s="682">
        <v>82564.567500000005</v>
      </c>
      <c r="I1224" s="682">
        <v>144487.99309999999</v>
      </c>
      <c r="J1224" s="682">
        <v>114023.1057</v>
      </c>
      <c r="K1224" s="682">
        <v>199540.43489999999</v>
      </c>
      <c r="L1224" s="682">
        <v>144589.97070000001</v>
      </c>
      <c r="M1224" s="682">
        <v>253032.44870000001</v>
      </c>
      <c r="N1224" s="682">
        <v>188756.45629999999</v>
      </c>
      <c r="O1224" s="682">
        <v>330323.79859999998</v>
      </c>
      <c r="P1224" s="682">
        <v>235109.21840000001</v>
      </c>
      <c r="Q1224" s="682">
        <v>411441.1323</v>
      </c>
      <c r="R1224" s="682">
        <v>264553.97779999999</v>
      </c>
      <c r="S1224" s="682">
        <v>462969.46110000001</v>
      </c>
      <c r="T1224" s="682">
        <v>293550.94040000002</v>
      </c>
      <c r="U1224" s="682">
        <v>513714.14569999999</v>
      </c>
    </row>
    <row r="1225" spans="1:21">
      <c r="A1225" t="s">
        <v>1180</v>
      </c>
      <c r="B1225">
        <v>7</v>
      </c>
      <c r="C1225" t="s">
        <v>474</v>
      </c>
      <c r="D1225" t="s">
        <v>475</v>
      </c>
      <c r="E1225" t="s">
        <v>482</v>
      </c>
      <c r="F1225" t="s">
        <v>1177</v>
      </c>
      <c r="G1225" t="s">
        <v>101</v>
      </c>
      <c r="H1225" s="682">
        <v>92128.252299999993</v>
      </c>
      <c r="I1225" s="682">
        <v>147405.2058</v>
      </c>
      <c r="J1225" s="682">
        <v>128979.55319999999</v>
      </c>
      <c r="K1225" s="682">
        <v>206367.28810000001</v>
      </c>
      <c r="L1225" s="682">
        <v>165830.85399999999</v>
      </c>
      <c r="M1225" s="682">
        <v>265329.37040000001</v>
      </c>
      <c r="N1225" s="682">
        <v>221107.80540000001</v>
      </c>
      <c r="O1225" s="682">
        <v>353772.4939</v>
      </c>
      <c r="P1225" s="682">
        <v>276384.75679999997</v>
      </c>
      <c r="Q1225" s="682">
        <v>442215.61739999999</v>
      </c>
      <c r="R1225" s="682">
        <v>313236.0576</v>
      </c>
      <c r="S1225" s="682">
        <v>501177.6997</v>
      </c>
      <c r="T1225" s="682">
        <v>350087.35859999998</v>
      </c>
      <c r="U1225" s="682">
        <v>560139.78200000001</v>
      </c>
    </row>
    <row r="1226" spans="1:21">
      <c r="A1226" t="s">
        <v>1180</v>
      </c>
      <c r="B1226">
        <v>7</v>
      </c>
      <c r="C1226" t="s">
        <v>474</v>
      </c>
      <c r="D1226" t="s">
        <v>475</v>
      </c>
      <c r="E1226" t="s">
        <v>483</v>
      </c>
      <c r="F1226" t="s">
        <v>1174</v>
      </c>
      <c r="G1226" t="s">
        <v>84</v>
      </c>
      <c r="H1226" s="682">
        <v>108802.04210000001</v>
      </c>
      <c r="I1226" s="682">
        <v>190403.57380000001</v>
      </c>
      <c r="J1226" s="682">
        <v>141308.67310000001</v>
      </c>
      <c r="K1226" s="682">
        <v>247290.17800000001</v>
      </c>
      <c r="L1226" s="682">
        <v>168933.87390000001</v>
      </c>
      <c r="M1226" s="682">
        <v>295634.27929999999</v>
      </c>
      <c r="N1226" s="682">
        <v>201543.64439999999</v>
      </c>
      <c r="O1226" s="682">
        <v>352701.37780000002</v>
      </c>
      <c r="P1226" s="682">
        <v>237864.7334</v>
      </c>
      <c r="Q1226" s="682">
        <v>416263.28350000002</v>
      </c>
      <c r="R1226" s="682">
        <v>260972.98879999999</v>
      </c>
      <c r="S1226" s="682">
        <v>456702.7304</v>
      </c>
      <c r="T1226" s="682">
        <v>282747.95669999998</v>
      </c>
      <c r="U1226" s="682">
        <v>494808.9241</v>
      </c>
    </row>
    <row r="1227" spans="1:21">
      <c r="A1227" t="s">
        <v>1180</v>
      </c>
      <c r="B1227">
        <v>7</v>
      </c>
      <c r="C1227" t="s">
        <v>474</v>
      </c>
      <c r="D1227" t="s">
        <v>475</v>
      </c>
      <c r="E1227" t="s">
        <v>483</v>
      </c>
      <c r="F1227" t="s">
        <v>1175</v>
      </c>
      <c r="G1227" t="s">
        <v>103</v>
      </c>
      <c r="H1227" s="682">
        <v>90876.657000000007</v>
      </c>
      <c r="I1227" s="682">
        <v>159034.14970000001</v>
      </c>
      <c r="J1227" s="682">
        <v>121023.51240000001</v>
      </c>
      <c r="K1227" s="682">
        <v>211791.14679999999</v>
      </c>
      <c r="L1227" s="682">
        <v>149041.46059999999</v>
      </c>
      <c r="M1227" s="682">
        <v>260822.55600000001</v>
      </c>
      <c r="N1227" s="682">
        <v>187397.7121</v>
      </c>
      <c r="O1227" s="682">
        <v>327945.9963</v>
      </c>
      <c r="P1227" s="682">
        <v>226607.98749999999</v>
      </c>
      <c r="Q1227" s="682">
        <v>396563.97820000001</v>
      </c>
      <c r="R1227" s="682">
        <v>250211.69279999999</v>
      </c>
      <c r="S1227" s="682">
        <v>437870.46240000002</v>
      </c>
      <c r="T1227" s="682">
        <v>272312.51620000001</v>
      </c>
      <c r="U1227" s="682">
        <v>476546.90340000001</v>
      </c>
    </row>
    <row r="1228" spans="1:21">
      <c r="A1228" t="s">
        <v>1180</v>
      </c>
      <c r="B1228">
        <v>7</v>
      </c>
      <c r="C1228" t="s">
        <v>474</v>
      </c>
      <c r="D1228" t="s">
        <v>475</v>
      </c>
      <c r="E1228" t="s">
        <v>483</v>
      </c>
      <c r="F1228" t="s">
        <v>1176</v>
      </c>
      <c r="G1228" t="s">
        <v>104</v>
      </c>
      <c r="H1228" s="682">
        <v>83637.109800000006</v>
      </c>
      <c r="I1228" s="682">
        <v>146364.9423</v>
      </c>
      <c r="J1228" s="682">
        <v>115471.2346</v>
      </c>
      <c r="K1228" s="682">
        <v>202074.66070000001</v>
      </c>
      <c r="L1228" s="682">
        <v>146383.28829999999</v>
      </c>
      <c r="M1228" s="682">
        <v>256170.75440000001</v>
      </c>
      <c r="N1228" s="682">
        <v>191010.15410000001</v>
      </c>
      <c r="O1228" s="682">
        <v>334267.7696</v>
      </c>
      <c r="P1228" s="682">
        <v>237897.82860000001</v>
      </c>
      <c r="Q1228" s="682">
        <v>416321.2</v>
      </c>
      <c r="R1228" s="682">
        <v>267649.52289999998</v>
      </c>
      <c r="S1228" s="682">
        <v>468386.66519999999</v>
      </c>
      <c r="T1228" s="682">
        <v>296938.15470000001</v>
      </c>
      <c r="U1228" s="682">
        <v>519641.77069999999</v>
      </c>
    </row>
    <row r="1229" spans="1:21">
      <c r="A1229" t="s">
        <v>1180</v>
      </c>
      <c r="B1229">
        <v>7</v>
      </c>
      <c r="C1229" t="s">
        <v>474</v>
      </c>
      <c r="D1229" t="s">
        <v>475</v>
      </c>
      <c r="E1229" t="s">
        <v>483</v>
      </c>
      <c r="F1229" t="s">
        <v>1177</v>
      </c>
      <c r="G1229" t="s">
        <v>101</v>
      </c>
      <c r="H1229" s="682">
        <v>93798.879000000001</v>
      </c>
      <c r="I1229" s="682">
        <v>150078.20860000001</v>
      </c>
      <c r="J1229" s="682">
        <v>131318.43059999999</v>
      </c>
      <c r="K1229" s="682">
        <v>210109.4921</v>
      </c>
      <c r="L1229" s="682">
        <v>168837.98209999999</v>
      </c>
      <c r="M1229" s="682">
        <v>270140.77549999999</v>
      </c>
      <c r="N1229" s="682">
        <v>225117.30960000001</v>
      </c>
      <c r="O1229" s="682">
        <v>360187.70069999999</v>
      </c>
      <c r="P1229" s="682">
        <v>281396.63699999999</v>
      </c>
      <c r="Q1229" s="682">
        <v>450234.62589999998</v>
      </c>
      <c r="R1229" s="682">
        <v>318916.18859999999</v>
      </c>
      <c r="S1229" s="682">
        <v>510265.9093</v>
      </c>
      <c r="T1229" s="682">
        <v>356435.7402</v>
      </c>
      <c r="U1229" s="682">
        <v>570297.19279999996</v>
      </c>
    </row>
    <row r="1230" spans="1:21">
      <c r="A1230" t="s">
        <v>1180</v>
      </c>
      <c r="B1230">
        <v>7</v>
      </c>
      <c r="C1230" t="s">
        <v>474</v>
      </c>
      <c r="D1230" t="s">
        <v>475</v>
      </c>
      <c r="E1230" t="s">
        <v>484</v>
      </c>
      <c r="F1230" t="s">
        <v>1174</v>
      </c>
      <c r="G1230" t="s">
        <v>84</v>
      </c>
      <c r="H1230" s="682">
        <v>104505.02069999999</v>
      </c>
      <c r="I1230" s="682">
        <v>182883.78630000001</v>
      </c>
      <c r="J1230" s="682">
        <v>135785.93220000001</v>
      </c>
      <c r="K1230" s="682">
        <v>237625.38130000001</v>
      </c>
      <c r="L1230" s="682">
        <v>162382.09469999999</v>
      </c>
      <c r="M1230" s="682">
        <v>284168.66580000002</v>
      </c>
      <c r="N1230" s="682">
        <v>193797.51809999999</v>
      </c>
      <c r="O1230" s="682">
        <v>339145.65669999999</v>
      </c>
      <c r="P1230" s="682">
        <v>228772.37239999999</v>
      </c>
      <c r="Q1230" s="682">
        <v>400351.65179999999</v>
      </c>
      <c r="R1230" s="682">
        <v>251018.42009999999</v>
      </c>
      <c r="S1230" s="682">
        <v>439282.2353</v>
      </c>
      <c r="T1230" s="682">
        <v>272000.4338</v>
      </c>
      <c r="U1230" s="682">
        <v>476000.75919999997</v>
      </c>
    </row>
    <row r="1231" spans="1:21">
      <c r="A1231" t="s">
        <v>1180</v>
      </c>
      <c r="B1231">
        <v>7</v>
      </c>
      <c r="C1231" t="s">
        <v>474</v>
      </c>
      <c r="D1231" t="s">
        <v>475</v>
      </c>
      <c r="E1231" t="s">
        <v>484</v>
      </c>
      <c r="F1231" t="s">
        <v>1175</v>
      </c>
      <c r="G1231" t="s">
        <v>103</v>
      </c>
      <c r="H1231" s="682">
        <v>86973.521399999998</v>
      </c>
      <c r="I1231" s="682">
        <v>152203.66250000001</v>
      </c>
      <c r="J1231" s="682">
        <v>115946.6001</v>
      </c>
      <c r="K1231" s="682">
        <v>202906.55009999999</v>
      </c>
      <c r="L1231" s="682">
        <v>142926.87830000001</v>
      </c>
      <c r="M1231" s="682">
        <v>250122.03690000001</v>
      </c>
      <c r="N1231" s="682">
        <v>179962.486</v>
      </c>
      <c r="O1231" s="682">
        <v>314934.3505</v>
      </c>
      <c r="P1231" s="682">
        <v>217763.02799999999</v>
      </c>
      <c r="Q1231" s="682">
        <v>381085.299</v>
      </c>
      <c r="R1231" s="682">
        <v>240493.6367</v>
      </c>
      <c r="S1231" s="682">
        <v>420863.86410000001</v>
      </c>
      <c r="T1231" s="682">
        <v>261794.34419999999</v>
      </c>
      <c r="U1231" s="682">
        <v>458140.10239999997</v>
      </c>
    </row>
    <row r="1232" spans="1:21">
      <c r="A1232" t="s">
        <v>1180</v>
      </c>
      <c r="B1232">
        <v>7</v>
      </c>
      <c r="C1232" t="s">
        <v>474</v>
      </c>
      <c r="D1232" t="s">
        <v>475</v>
      </c>
      <c r="E1232" t="s">
        <v>484</v>
      </c>
      <c r="F1232" t="s">
        <v>1176</v>
      </c>
      <c r="G1232" t="s">
        <v>104</v>
      </c>
      <c r="H1232" s="682">
        <v>79843.564599999998</v>
      </c>
      <c r="I1232" s="682">
        <v>139726.23809999999</v>
      </c>
      <c r="J1232" s="682">
        <v>110195.8916</v>
      </c>
      <c r="K1232" s="682">
        <v>192842.81030000001</v>
      </c>
      <c r="L1232" s="682">
        <v>139646.41269999999</v>
      </c>
      <c r="M1232" s="682">
        <v>244381.22210000001</v>
      </c>
      <c r="N1232" s="682">
        <v>182119.24830000001</v>
      </c>
      <c r="O1232" s="682">
        <v>318708.68459999998</v>
      </c>
      <c r="P1232" s="682">
        <v>226803.20439999999</v>
      </c>
      <c r="Q1232" s="682">
        <v>396905.6078</v>
      </c>
      <c r="R1232" s="682">
        <v>255118.86869999999</v>
      </c>
      <c r="S1232" s="682">
        <v>446458.02029999997</v>
      </c>
      <c r="T1232" s="682">
        <v>282981.64760000003</v>
      </c>
      <c r="U1232" s="682">
        <v>495217.88339999999</v>
      </c>
    </row>
    <row r="1233" spans="1:21">
      <c r="A1233" t="s">
        <v>1180</v>
      </c>
      <c r="B1233">
        <v>7</v>
      </c>
      <c r="C1233" t="s">
        <v>474</v>
      </c>
      <c r="D1233" t="s">
        <v>475</v>
      </c>
      <c r="E1233" t="s">
        <v>484</v>
      </c>
      <c r="F1233" t="s">
        <v>1177</v>
      </c>
      <c r="G1233" t="s">
        <v>101</v>
      </c>
      <c r="H1233" s="682">
        <v>90087.339800000002</v>
      </c>
      <c r="I1233" s="682">
        <v>144139.74590000001</v>
      </c>
      <c r="J1233" s="682">
        <v>126122.2757</v>
      </c>
      <c r="K1233" s="682">
        <v>201795.6441</v>
      </c>
      <c r="L1233" s="682">
        <v>162157.21160000001</v>
      </c>
      <c r="M1233" s="682">
        <v>259451.54250000001</v>
      </c>
      <c r="N1233" s="682">
        <v>216209.61550000001</v>
      </c>
      <c r="O1233" s="682">
        <v>345935.38990000001</v>
      </c>
      <c r="P1233" s="682">
        <v>270262.01939999999</v>
      </c>
      <c r="Q1233" s="682">
        <v>432419.23739999998</v>
      </c>
      <c r="R1233" s="682">
        <v>306296.95520000003</v>
      </c>
      <c r="S1233" s="682">
        <v>490075.13569999998</v>
      </c>
      <c r="T1233" s="682">
        <v>342331.89120000001</v>
      </c>
      <c r="U1233" s="682">
        <v>547731.03410000005</v>
      </c>
    </row>
    <row r="1234" spans="1:21">
      <c r="A1234" t="s">
        <v>1180</v>
      </c>
      <c r="B1234">
        <v>7</v>
      </c>
      <c r="C1234" t="s">
        <v>474</v>
      </c>
      <c r="D1234" t="s">
        <v>475</v>
      </c>
      <c r="E1234" t="s">
        <v>485</v>
      </c>
      <c r="F1234" t="s">
        <v>1174</v>
      </c>
      <c r="G1234" t="s">
        <v>84</v>
      </c>
      <c r="H1234" s="682">
        <v>108802.04210000001</v>
      </c>
      <c r="I1234" s="682">
        <v>190403.57380000001</v>
      </c>
      <c r="J1234" s="682">
        <v>141308.67310000001</v>
      </c>
      <c r="K1234" s="682">
        <v>247290.17800000001</v>
      </c>
      <c r="L1234" s="682">
        <v>168933.87390000001</v>
      </c>
      <c r="M1234" s="682">
        <v>295634.27929999999</v>
      </c>
      <c r="N1234" s="682">
        <v>201543.64439999999</v>
      </c>
      <c r="O1234" s="682">
        <v>352701.37780000002</v>
      </c>
      <c r="P1234" s="682">
        <v>237864.7334</v>
      </c>
      <c r="Q1234" s="682">
        <v>416263.28350000002</v>
      </c>
      <c r="R1234" s="682">
        <v>260972.98879999999</v>
      </c>
      <c r="S1234" s="682">
        <v>456702.7304</v>
      </c>
      <c r="T1234" s="682">
        <v>282747.95669999998</v>
      </c>
      <c r="U1234" s="682">
        <v>494808.9241</v>
      </c>
    </row>
    <row r="1235" spans="1:21">
      <c r="A1235" t="s">
        <v>1180</v>
      </c>
      <c r="B1235">
        <v>7</v>
      </c>
      <c r="C1235" t="s">
        <v>474</v>
      </c>
      <c r="D1235" t="s">
        <v>475</v>
      </c>
      <c r="E1235" t="s">
        <v>485</v>
      </c>
      <c r="F1235" t="s">
        <v>1175</v>
      </c>
      <c r="G1235" t="s">
        <v>103</v>
      </c>
      <c r="H1235" s="682">
        <v>90876.657000000007</v>
      </c>
      <c r="I1235" s="682">
        <v>159034.14970000001</v>
      </c>
      <c r="J1235" s="682">
        <v>121023.51240000001</v>
      </c>
      <c r="K1235" s="682">
        <v>211791.14679999999</v>
      </c>
      <c r="L1235" s="682">
        <v>149041.46059999999</v>
      </c>
      <c r="M1235" s="682">
        <v>260822.55600000001</v>
      </c>
      <c r="N1235" s="682">
        <v>187397.7121</v>
      </c>
      <c r="O1235" s="682">
        <v>327945.9963</v>
      </c>
      <c r="P1235" s="682">
        <v>226607.98749999999</v>
      </c>
      <c r="Q1235" s="682">
        <v>396563.97820000001</v>
      </c>
      <c r="R1235" s="682">
        <v>250211.69279999999</v>
      </c>
      <c r="S1235" s="682">
        <v>437870.46240000002</v>
      </c>
      <c r="T1235" s="682">
        <v>272312.51620000001</v>
      </c>
      <c r="U1235" s="682">
        <v>476546.90340000001</v>
      </c>
    </row>
    <row r="1236" spans="1:21">
      <c r="A1236" t="s">
        <v>1180</v>
      </c>
      <c r="B1236">
        <v>7</v>
      </c>
      <c r="C1236" t="s">
        <v>474</v>
      </c>
      <c r="D1236" t="s">
        <v>475</v>
      </c>
      <c r="E1236" t="s">
        <v>485</v>
      </c>
      <c r="F1236" t="s">
        <v>1176</v>
      </c>
      <c r="G1236" t="s">
        <v>104</v>
      </c>
      <c r="H1236" s="682">
        <v>83637.109800000006</v>
      </c>
      <c r="I1236" s="682">
        <v>146364.9423</v>
      </c>
      <c r="J1236" s="682">
        <v>115471.2346</v>
      </c>
      <c r="K1236" s="682">
        <v>202074.66070000001</v>
      </c>
      <c r="L1236" s="682">
        <v>146383.28829999999</v>
      </c>
      <c r="M1236" s="682">
        <v>256170.75440000001</v>
      </c>
      <c r="N1236" s="682">
        <v>191010.15410000001</v>
      </c>
      <c r="O1236" s="682">
        <v>334267.7696</v>
      </c>
      <c r="P1236" s="682">
        <v>237897.82860000001</v>
      </c>
      <c r="Q1236" s="682">
        <v>416321.2</v>
      </c>
      <c r="R1236" s="682">
        <v>267649.52289999998</v>
      </c>
      <c r="S1236" s="682">
        <v>468386.66519999999</v>
      </c>
      <c r="T1236" s="682">
        <v>296938.15470000001</v>
      </c>
      <c r="U1236" s="682">
        <v>519641.77069999999</v>
      </c>
    </row>
    <row r="1237" spans="1:21">
      <c r="A1237" t="s">
        <v>1180</v>
      </c>
      <c r="B1237">
        <v>7</v>
      </c>
      <c r="C1237" t="s">
        <v>474</v>
      </c>
      <c r="D1237" t="s">
        <v>475</v>
      </c>
      <c r="E1237" t="s">
        <v>485</v>
      </c>
      <c r="F1237" t="s">
        <v>1177</v>
      </c>
      <c r="G1237" t="s">
        <v>101</v>
      </c>
      <c r="H1237" s="682">
        <v>93798.879000000001</v>
      </c>
      <c r="I1237" s="682">
        <v>150078.20860000001</v>
      </c>
      <c r="J1237" s="682">
        <v>131318.43059999999</v>
      </c>
      <c r="K1237" s="682">
        <v>210109.4921</v>
      </c>
      <c r="L1237" s="682">
        <v>168837.98209999999</v>
      </c>
      <c r="M1237" s="682">
        <v>270140.77549999999</v>
      </c>
      <c r="N1237" s="682">
        <v>225117.30960000001</v>
      </c>
      <c r="O1237" s="682">
        <v>360187.70069999999</v>
      </c>
      <c r="P1237" s="682">
        <v>281396.63699999999</v>
      </c>
      <c r="Q1237" s="682">
        <v>450234.62589999998</v>
      </c>
      <c r="R1237" s="682">
        <v>318916.18859999999</v>
      </c>
      <c r="S1237" s="682">
        <v>510265.9093</v>
      </c>
      <c r="T1237" s="682">
        <v>356435.7402</v>
      </c>
      <c r="U1237" s="682">
        <v>570297.19279999996</v>
      </c>
    </row>
    <row r="1238" spans="1:21">
      <c r="A1238" t="s">
        <v>1180</v>
      </c>
      <c r="B1238">
        <v>7</v>
      </c>
      <c r="C1238" t="s">
        <v>474</v>
      </c>
      <c r="D1238" t="s">
        <v>475</v>
      </c>
      <c r="E1238" t="s">
        <v>486</v>
      </c>
      <c r="F1238" t="s">
        <v>1174</v>
      </c>
      <c r="G1238" t="s">
        <v>84</v>
      </c>
      <c r="H1238" s="682">
        <v>98573.930200000003</v>
      </c>
      <c r="I1238" s="682">
        <v>172504.37779999999</v>
      </c>
      <c r="J1238" s="682">
        <v>127862.69839999999</v>
      </c>
      <c r="K1238" s="682">
        <v>223759.72219999999</v>
      </c>
      <c r="L1238" s="682">
        <v>152718.0618</v>
      </c>
      <c r="M1238" s="682">
        <v>267256.60820000002</v>
      </c>
      <c r="N1238" s="682">
        <v>182001.4184</v>
      </c>
      <c r="O1238" s="682">
        <v>318502.48210000002</v>
      </c>
      <c r="P1238" s="682">
        <v>214662.022</v>
      </c>
      <c r="Q1238" s="682">
        <v>375658.53850000002</v>
      </c>
      <c r="R1238" s="682">
        <v>235457.30669999999</v>
      </c>
      <c r="S1238" s="682">
        <v>412050.2867</v>
      </c>
      <c r="T1238" s="682">
        <v>254998.35500000001</v>
      </c>
      <c r="U1238" s="682">
        <v>446247.1213</v>
      </c>
    </row>
    <row r="1239" spans="1:21">
      <c r="A1239" t="s">
        <v>1180</v>
      </c>
      <c r="B1239">
        <v>7</v>
      </c>
      <c r="C1239" t="s">
        <v>474</v>
      </c>
      <c r="D1239" t="s">
        <v>475</v>
      </c>
      <c r="E1239" t="s">
        <v>486</v>
      </c>
      <c r="F1239" t="s">
        <v>1175</v>
      </c>
      <c r="G1239" t="s">
        <v>103</v>
      </c>
      <c r="H1239" s="682">
        <v>83209.536600000007</v>
      </c>
      <c r="I1239" s="682">
        <v>145616.68909999999</v>
      </c>
      <c r="J1239" s="682">
        <v>110475.41899999999</v>
      </c>
      <c r="K1239" s="682">
        <v>193331.98319999999</v>
      </c>
      <c r="L1239" s="682">
        <v>135667.42300000001</v>
      </c>
      <c r="M1239" s="682">
        <v>237417.9902</v>
      </c>
      <c r="N1239" s="682">
        <v>169876.33429999999</v>
      </c>
      <c r="O1239" s="682">
        <v>297283.58500000002</v>
      </c>
      <c r="P1239" s="682">
        <v>205013.38329999999</v>
      </c>
      <c r="Q1239" s="682">
        <v>358773.42070000002</v>
      </c>
      <c r="R1239" s="682">
        <v>226233.33929999999</v>
      </c>
      <c r="S1239" s="682">
        <v>395908.34379999997</v>
      </c>
      <c r="T1239" s="682">
        <v>246053.6924</v>
      </c>
      <c r="U1239" s="682">
        <v>430593.96169999999</v>
      </c>
    </row>
    <row r="1240" spans="1:21">
      <c r="A1240" t="s">
        <v>1180</v>
      </c>
      <c r="B1240">
        <v>7</v>
      </c>
      <c r="C1240" t="s">
        <v>474</v>
      </c>
      <c r="D1240" t="s">
        <v>475</v>
      </c>
      <c r="E1240" t="s">
        <v>486</v>
      </c>
      <c r="F1240" t="s">
        <v>1176</v>
      </c>
      <c r="G1240" t="s">
        <v>104</v>
      </c>
      <c r="H1240" s="682">
        <v>77142.321500000005</v>
      </c>
      <c r="I1240" s="682">
        <v>134999.06270000001</v>
      </c>
      <c r="J1240" s="682">
        <v>106610.0624</v>
      </c>
      <c r="K1240" s="682">
        <v>186567.60920000001</v>
      </c>
      <c r="L1240" s="682">
        <v>135287.4566</v>
      </c>
      <c r="M1240" s="682">
        <v>236753.04889999999</v>
      </c>
      <c r="N1240" s="682">
        <v>176811.07829999999</v>
      </c>
      <c r="O1240" s="682">
        <v>309419.38709999999</v>
      </c>
      <c r="P1240" s="682">
        <v>220272.53589999999</v>
      </c>
      <c r="Q1240" s="682">
        <v>385476.93780000001</v>
      </c>
      <c r="R1240" s="682">
        <v>247955.3365</v>
      </c>
      <c r="S1240" s="682">
        <v>433921.83889999997</v>
      </c>
      <c r="T1240" s="682">
        <v>275241.22629999998</v>
      </c>
      <c r="U1240" s="682">
        <v>481672.14600000001</v>
      </c>
    </row>
    <row r="1241" spans="1:21">
      <c r="A1241" t="s">
        <v>1180</v>
      </c>
      <c r="B1241">
        <v>7</v>
      </c>
      <c r="C1241" t="s">
        <v>474</v>
      </c>
      <c r="D1241" t="s">
        <v>475</v>
      </c>
      <c r="E1241" t="s">
        <v>486</v>
      </c>
      <c r="F1241" t="s">
        <v>1177</v>
      </c>
      <c r="G1241" t="s">
        <v>101</v>
      </c>
      <c r="H1241" s="682">
        <v>85000.830600000001</v>
      </c>
      <c r="I1241" s="682">
        <v>136001.33100000001</v>
      </c>
      <c r="J1241" s="682">
        <v>119001.16280000001</v>
      </c>
      <c r="K1241" s="682">
        <v>190401.8633</v>
      </c>
      <c r="L1241" s="682">
        <v>153001.495</v>
      </c>
      <c r="M1241" s="682">
        <v>244802.39559999999</v>
      </c>
      <c r="N1241" s="682">
        <v>204001.99340000001</v>
      </c>
      <c r="O1241" s="682">
        <v>326403.19420000003</v>
      </c>
      <c r="P1241" s="682">
        <v>255002.49170000001</v>
      </c>
      <c r="Q1241" s="682">
        <v>408003.99280000001</v>
      </c>
      <c r="R1241" s="682">
        <v>289002.82390000002</v>
      </c>
      <c r="S1241" s="682">
        <v>462404.52510000003</v>
      </c>
      <c r="T1241" s="682">
        <v>323003.15610000002</v>
      </c>
      <c r="U1241" s="682">
        <v>516805.0576</v>
      </c>
    </row>
    <row r="1242" spans="1:21">
      <c r="A1242" t="s">
        <v>1180</v>
      </c>
      <c r="B1242">
        <v>7</v>
      </c>
      <c r="C1242" t="s">
        <v>474</v>
      </c>
      <c r="D1242" t="s">
        <v>475</v>
      </c>
      <c r="E1242" t="s">
        <v>487</v>
      </c>
      <c r="F1242" t="s">
        <v>1174</v>
      </c>
      <c r="G1242" t="s">
        <v>84</v>
      </c>
      <c r="H1242" s="682">
        <v>106498.12390000001</v>
      </c>
      <c r="I1242" s="682">
        <v>186371.7169</v>
      </c>
      <c r="J1242" s="682">
        <v>138459.54440000001</v>
      </c>
      <c r="K1242" s="682">
        <v>242304.2028</v>
      </c>
      <c r="L1242" s="682">
        <v>165652.49530000001</v>
      </c>
      <c r="M1242" s="682">
        <v>289891.86670000001</v>
      </c>
      <c r="N1242" s="682">
        <v>197802.19779999999</v>
      </c>
      <c r="O1242" s="682">
        <v>346153.84620000003</v>
      </c>
      <c r="P1242" s="682">
        <v>233571.54139999999</v>
      </c>
      <c r="Q1242" s="682">
        <v>408750.1974</v>
      </c>
      <c r="R1242" s="682">
        <v>256314.71109999999</v>
      </c>
      <c r="S1242" s="682">
        <v>448550.74440000003</v>
      </c>
      <c r="T1242" s="682">
        <v>277793.71470000001</v>
      </c>
      <c r="U1242" s="682">
        <v>486139.00069999998</v>
      </c>
    </row>
    <row r="1243" spans="1:21">
      <c r="A1243" t="s">
        <v>1180</v>
      </c>
      <c r="B1243">
        <v>7</v>
      </c>
      <c r="C1243" t="s">
        <v>474</v>
      </c>
      <c r="D1243" t="s">
        <v>475</v>
      </c>
      <c r="E1243" t="s">
        <v>487</v>
      </c>
      <c r="F1243" t="s">
        <v>1175</v>
      </c>
      <c r="G1243" t="s">
        <v>103</v>
      </c>
      <c r="H1243" s="682">
        <v>88178.578999999998</v>
      </c>
      <c r="I1243" s="682">
        <v>154312.51319999999</v>
      </c>
      <c r="J1243" s="682">
        <v>117728.55650000001</v>
      </c>
      <c r="K1243" s="682">
        <v>206024.97390000001</v>
      </c>
      <c r="L1243" s="682">
        <v>145322.88649999999</v>
      </c>
      <c r="M1243" s="682">
        <v>254315.0514</v>
      </c>
      <c r="N1243" s="682">
        <v>183345.36619999999</v>
      </c>
      <c r="O1243" s="682">
        <v>320854.39079999999</v>
      </c>
      <c r="P1243" s="682">
        <v>222067.3947</v>
      </c>
      <c r="Q1243" s="682">
        <v>388617.94069999998</v>
      </c>
      <c r="R1243" s="682">
        <v>245316.90349999999</v>
      </c>
      <c r="S1243" s="682">
        <v>429304.5809</v>
      </c>
      <c r="T1243" s="682">
        <v>267128.9241</v>
      </c>
      <c r="U1243" s="682">
        <v>467475.61729999998</v>
      </c>
    </row>
    <row r="1244" spans="1:21">
      <c r="A1244" t="s">
        <v>1180</v>
      </c>
      <c r="B1244">
        <v>7</v>
      </c>
      <c r="C1244" t="s">
        <v>474</v>
      </c>
      <c r="D1244" t="s">
        <v>475</v>
      </c>
      <c r="E1244" t="s">
        <v>487</v>
      </c>
      <c r="F1244" t="s">
        <v>1176</v>
      </c>
      <c r="G1244" t="s">
        <v>104</v>
      </c>
      <c r="H1244" s="682">
        <v>80657.9179</v>
      </c>
      <c r="I1244" s="682">
        <v>141151.35630000001</v>
      </c>
      <c r="J1244" s="682">
        <v>111264.7457</v>
      </c>
      <c r="K1244" s="682">
        <v>194713.30489999999</v>
      </c>
      <c r="L1244" s="682">
        <v>140929.23699999999</v>
      </c>
      <c r="M1244" s="682">
        <v>246626.16469999999</v>
      </c>
      <c r="N1244" s="682">
        <v>183646.49110000001</v>
      </c>
      <c r="O1244" s="682">
        <v>321381.35940000002</v>
      </c>
      <c r="P1244" s="682">
        <v>228674.24179999999</v>
      </c>
      <c r="Q1244" s="682">
        <v>400179.92320000002</v>
      </c>
      <c r="R1244" s="682">
        <v>257152.87160000001</v>
      </c>
      <c r="S1244" s="682">
        <v>450017.52529999998</v>
      </c>
      <c r="T1244" s="682">
        <v>285158.26150000002</v>
      </c>
      <c r="U1244" s="682">
        <v>499026.95760000002</v>
      </c>
    </row>
    <row r="1245" spans="1:21">
      <c r="A1245" t="s">
        <v>1180</v>
      </c>
      <c r="B1245">
        <v>7</v>
      </c>
      <c r="C1245" t="s">
        <v>474</v>
      </c>
      <c r="D1245" t="s">
        <v>475</v>
      </c>
      <c r="E1245" t="s">
        <v>487</v>
      </c>
      <c r="F1245" t="s">
        <v>1177</v>
      </c>
      <c r="G1245" t="s">
        <v>101</v>
      </c>
      <c r="H1245" s="682">
        <v>91795.284199999995</v>
      </c>
      <c r="I1245" s="682">
        <v>146872.45699999999</v>
      </c>
      <c r="J1245" s="682">
        <v>128513.3979</v>
      </c>
      <c r="K1245" s="682">
        <v>205621.43969999999</v>
      </c>
      <c r="L1245" s="682">
        <v>165231.5116</v>
      </c>
      <c r="M1245" s="682">
        <v>264370.42249999999</v>
      </c>
      <c r="N1245" s="682">
        <v>220308.68220000001</v>
      </c>
      <c r="O1245" s="682">
        <v>352493.89669999998</v>
      </c>
      <c r="P1245" s="682">
        <v>275385.85269999999</v>
      </c>
      <c r="Q1245" s="682">
        <v>440617.37089999998</v>
      </c>
      <c r="R1245" s="682">
        <v>312103.96639999998</v>
      </c>
      <c r="S1245" s="682">
        <v>499366.35369999998</v>
      </c>
      <c r="T1245" s="682">
        <v>348822.08</v>
      </c>
      <c r="U1245" s="682">
        <v>558115.33640000003</v>
      </c>
    </row>
    <row r="1246" spans="1:21">
      <c r="A1246" t="s">
        <v>1180</v>
      </c>
      <c r="B1246">
        <v>7</v>
      </c>
      <c r="C1246" t="s">
        <v>474</v>
      </c>
      <c r="D1246" t="s">
        <v>475</v>
      </c>
      <c r="E1246" t="s">
        <v>488</v>
      </c>
      <c r="F1246" t="s">
        <v>1174</v>
      </c>
      <c r="G1246" t="s">
        <v>84</v>
      </c>
      <c r="H1246" s="682">
        <v>106905.36199999999</v>
      </c>
      <c r="I1246" s="682">
        <v>187084.3835</v>
      </c>
      <c r="J1246" s="682">
        <v>138830.24780000001</v>
      </c>
      <c r="K1246" s="682">
        <v>242952.93359999999</v>
      </c>
      <c r="L1246" s="682">
        <v>165957.78769999999</v>
      </c>
      <c r="M1246" s="682">
        <v>290426.12839999999</v>
      </c>
      <c r="N1246" s="682">
        <v>197974.81640000001</v>
      </c>
      <c r="O1246" s="682">
        <v>346455.92859999998</v>
      </c>
      <c r="P1246" s="682">
        <v>233639.84510000001</v>
      </c>
      <c r="Q1246" s="682">
        <v>408869.72879999998</v>
      </c>
      <c r="R1246" s="682">
        <v>256332.18100000001</v>
      </c>
      <c r="S1246" s="682">
        <v>448581.31670000002</v>
      </c>
      <c r="T1246" s="682">
        <v>277710.16489999997</v>
      </c>
      <c r="U1246" s="682">
        <v>485992.78850000002</v>
      </c>
    </row>
    <row r="1247" spans="1:21">
      <c r="A1247" t="s">
        <v>1180</v>
      </c>
      <c r="B1247">
        <v>7</v>
      </c>
      <c r="C1247" t="s">
        <v>474</v>
      </c>
      <c r="D1247" t="s">
        <v>475</v>
      </c>
      <c r="E1247" t="s">
        <v>488</v>
      </c>
      <c r="F1247" t="s">
        <v>1175</v>
      </c>
      <c r="G1247" t="s">
        <v>103</v>
      </c>
      <c r="H1247" s="682">
        <v>89373.962700000004</v>
      </c>
      <c r="I1247" s="682">
        <v>156404.43470000001</v>
      </c>
      <c r="J1247" s="682">
        <v>118990.9158</v>
      </c>
      <c r="K1247" s="682">
        <v>208234.10250000001</v>
      </c>
      <c r="L1247" s="682">
        <v>146502.57120000001</v>
      </c>
      <c r="M1247" s="682">
        <v>256379.49950000001</v>
      </c>
      <c r="N1247" s="682">
        <v>184139.78419999999</v>
      </c>
      <c r="O1247" s="682">
        <v>322244.62239999999</v>
      </c>
      <c r="P1247" s="682">
        <v>222630.5006</v>
      </c>
      <c r="Q1247" s="682">
        <v>389603.37609999999</v>
      </c>
      <c r="R1247" s="682">
        <v>245807.39749999999</v>
      </c>
      <c r="S1247" s="682">
        <v>430162.94569999998</v>
      </c>
      <c r="T1247" s="682">
        <v>267504.07520000002</v>
      </c>
      <c r="U1247" s="682">
        <v>468132.13160000002</v>
      </c>
    </row>
    <row r="1248" spans="1:21">
      <c r="A1248" t="s">
        <v>1180</v>
      </c>
      <c r="B1248">
        <v>7</v>
      </c>
      <c r="C1248" t="s">
        <v>474</v>
      </c>
      <c r="D1248" t="s">
        <v>475</v>
      </c>
      <c r="E1248" t="s">
        <v>488</v>
      </c>
      <c r="F1248" t="s">
        <v>1176</v>
      </c>
      <c r="G1248" t="s">
        <v>104</v>
      </c>
      <c r="H1248" s="682">
        <v>82306.378400000001</v>
      </c>
      <c r="I1248" s="682">
        <v>144036.16209999999</v>
      </c>
      <c r="J1248" s="682">
        <v>113643.8308</v>
      </c>
      <c r="K1248" s="682">
        <v>198876.7041</v>
      </c>
      <c r="L1248" s="682">
        <v>144079.47750000001</v>
      </c>
      <c r="M1248" s="682">
        <v>252139.08549999999</v>
      </c>
      <c r="N1248" s="682">
        <v>188030.00140000001</v>
      </c>
      <c r="O1248" s="682">
        <v>329052.5024</v>
      </c>
      <c r="P1248" s="682">
        <v>234191.64569999999</v>
      </c>
      <c r="Q1248" s="682">
        <v>409835.38</v>
      </c>
      <c r="R1248" s="682">
        <v>263492.43550000002</v>
      </c>
      <c r="S1248" s="682">
        <v>461111.7622</v>
      </c>
      <c r="T1248" s="682">
        <v>292340.34000000003</v>
      </c>
      <c r="U1248" s="682">
        <v>511595.59499999997</v>
      </c>
    </row>
    <row r="1249" spans="1:21">
      <c r="A1249" t="s">
        <v>1180</v>
      </c>
      <c r="B1249">
        <v>7</v>
      </c>
      <c r="C1249" t="s">
        <v>474</v>
      </c>
      <c r="D1249" t="s">
        <v>475</v>
      </c>
      <c r="E1249" t="s">
        <v>488</v>
      </c>
      <c r="F1249" t="s">
        <v>1177</v>
      </c>
      <c r="G1249" t="s">
        <v>101</v>
      </c>
      <c r="H1249" s="682">
        <v>92165.57</v>
      </c>
      <c r="I1249" s="682">
        <v>147464.9142</v>
      </c>
      <c r="J1249" s="682">
        <v>129031.79790000001</v>
      </c>
      <c r="K1249" s="682">
        <v>206450.87969999999</v>
      </c>
      <c r="L1249" s="682">
        <v>165898.02600000001</v>
      </c>
      <c r="M1249" s="682">
        <v>265436.84539999999</v>
      </c>
      <c r="N1249" s="682">
        <v>221197.36790000001</v>
      </c>
      <c r="O1249" s="682">
        <v>353915.79389999999</v>
      </c>
      <c r="P1249" s="682">
        <v>276496.70990000002</v>
      </c>
      <c r="Q1249" s="682">
        <v>442394.74239999999</v>
      </c>
      <c r="R1249" s="682">
        <v>313362.93780000001</v>
      </c>
      <c r="S1249" s="682">
        <v>501380.70799999998</v>
      </c>
      <c r="T1249" s="682">
        <v>350229.16580000002</v>
      </c>
      <c r="U1249" s="682">
        <v>560366.67370000004</v>
      </c>
    </row>
    <row r="1250" spans="1:21">
      <c r="A1250" t="s">
        <v>1180</v>
      </c>
      <c r="B1250">
        <v>7</v>
      </c>
      <c r="C1250" t="s">
        <v>474</v>
      </c>
      <c r="D1250" t="s">
        <v>475</v>
      </c>
      <c r="E1250" t="s">
        <v>489</v>
      </c>
      <c r="F1250" t="s">
        <v>1174</v>
      </c>
      <c r="G1250" t="s">
        <v>84</v>
      </c>
      <c r="H1250" s="682">
        <v>108657.4074</v>
      </c>
      <c r="I1250" s="682">
        <v>190150.46290000001</v>
      </c>
      <c r="J1250" s="682">
        <v>141015.8922</v>
      </c>
      <c r="K1250" s="682">
        <v>246777.81140000001</v>
      </c>
      <c r="L1250" s="682">
        <v>168492.40150000001</v>
      </c>
      <c r="M1250" s="682">
        <v>294861.70260000002</v>
      </c>
      <c r="N1250" s="682">
        <v>200889.86569999999</v>
      </c>
      <c r="O1250" s="682">
        <v>351557.26500000001</v>
      </c>
      <c r="P1250" s="682">
        <v>237003.31099999999</v>
      </c>
      <c r="Q1250" s="682">
        <v>414755.79430000001</v>
      </c>
      <c r="R1250" s="682">
        <v>259989.76199999999</v>
      </c>
      <c r="S1250" s="682">
        <v>454982.08350000001</v>
      </c>
      <c r="T1250" s="682">
        <v>281614.72070000001</v>
      </c>
      <c r="U1250" s="682">
        <v>492825.76130000001</v>
      </c>
    </row>
    <row r="1251" spans="1:21">
      <c r="A1251" t="s">
        <v>1180</v>
      </c>
      <c r="B1251">
        <v>7</v>
      </c>
      <c r="C1251" t="s">
        <v>474</v>
      </c>
      <c r="D1251" t="s">
        <v>475</v>
      </c>
      <c r="E1251" t="s">
        <v>489</v>
      </c>
      <c r="F1251" t="s">
        <v>1175</v>
      </c>
      <c r="G1251" t="s">
        <v>103</v>
      </c>
      <c r="H1251" s="682">
        <v>91323.112899999993</v>
      </c>
      <c r="I1251" s="682">
        <v>159815.44760000001</v>
      </c>
      <c r="J1251" s="682">
        <v>121399.47380000001</v>
      </c>
      <c r="K1251" s="682">
        <v>212449.0791</v>
      </c>
      <c r="L1251" s="682">
        <v>149255.78270000001</v>
      </c>
      <c r="M1251" s="682">
        <v>261197.61979999999</v>
      </c>
      <c r="N1251" s="682">
        <v>187210.28330000001</v>
      </c>
      <c r="O1251" s="682">
        <v>327617.99579999998</v>
      </c>
      <c r="P1251" s="682">
        <v>226117.66699999999</v>
      </c>
      <c r="Q1251" s="682">
        <v>395705.91720000003</v>
      </c>
      <c r="R1251" s="682">
        <v>249583.23439999999</v>
      </c>
      <c r="S1251" s="682">
        <v>436770.66019999998</v>
      </c>
      <c r="T1251" s="682">
        <v>271523.30619999999</v>
      </c>
      <c r="U1251" s="682">
        <v>475165.78580000001</v>
      </c>
    </row>
    <row r="1252" spans="1:21">
      <c r="A1252" t="s">
        <v>1180</v>
      </c>
      <c r="B1252">
        <v>7</v>
      </c>
      <c r="C1252" t="s">
        <v>474</v>
      </c>
      <c r="D1252" t="s">
        <v>475</v>
      </c>
      <c r="E1252" t="s">
        <v>489</v>
      </c>
      <c r="F1252" t="s">
        <v>1176</v>
      </c>
      <c r="G1252" t="s">
        <v>104</v>
      </c>
      <c r="H1252" s="682">
        <v>84411.678799999994</v>
      </c>
      <c r="I1252" s="682">
        <v>147720.43780000001</v>
      </c>
      <c r="J1252" s="682">
        <v>116609.06140000001</v>
      </c>
      <c r="K1252" s="682">
        <v>204065.85750000001</v>
      </c>
      <c r="L1252" s="682">
        <v>147914.7709</v>
      </c>
      <c r="M1252" s="682">
        <v>258850.84909999999</v>
      </c>
      <c r="N1252" s="682">
        <v>193189.52340000001</v>
      </c>
      <c r="O1252" s="682">
        <v>338081.66580000002</v>
      </c>
      <c r="P1252" s="682">
        <v>240650.55220000001</v>
      </c>
      <c r="Q1252" s="682">
        <v>421138.46629999997</v>
      </c>
      <c r="R1252" s="682">
        <v>270834.15600000002</v>
      </c>
      <c r="S1252" s="682">
        <v>473959.77309999999</v>
      </c>
      <c r="T1252" s="682">
        <v>300569.9632</v>
      </c>
      <c r="U1252" s="682">
        <v>525997.43550000002</v>
      </c>
    </row>
    <row r="1253" spans="1:21">
      <c r="A1253" t="s">
        <v>1180</v>
      </c>
      <c r="B1253">
        <v>7</v>
      </c>
      <c r="C1253" t="s">
        <v>474</v>
      </c>
      <c r="D1253" t="s">
        <v>475</v>
      </c>
      <c r="E1253" t="s">
        <v>489</v>
      </c>
      <c r="F1253" t="s">
        <v>1177</v>
      </c>
      <c r="G1253" t="s">
        <v>101</v>
      </c>
      <c r="H1253" s="682">
        <v>93686.925700000007</v>
      </c>
      <c r="I1253" s="682">
        <v>149899.0833</v>
      </c>
      <c r="J1253" s="682">
        <v>131161.69589999999</v>
      </c>
      <c r="K1253" s="682">
        <v>209858.71660000001</v>
      </c>
      <c r="L1253" s="682">
        <v>168636.46609999999</v>
      </c>
      <c r="M1253" s="682">
        <v>269818.34989999997</v>
      </c>
      <c r="N1253" s="682">
        <v>224848.62160000001</v>
      </c>
      <c r="O1253" s="682">
        <v>359757.79989999998</v>
      </c>
      <c r="P1253" s="682">
        <v>281060.777</v>
      </c>
      <c r="Q1253" s="682">
        <v>449697.2499</v>
      </c>
      <c r="R1253" s="682">
        <v>318535.54719999997</v>
      </c>
      <c r="S1253" s="682">
        <v>509656.88319999998</v>
      </c>
      <c r="T1253" s="682">
        <v>356010.3175</v>
      </c>
      <c r="U1253" s="682">
        <v>569616.51639999996</v>
      </c>
    </row>
    <row r="1254" spans="1:21">
      <c r="A1254" t="s">
        <v>1180</v>
      </c>
      <c r="B1254">
        <v>7</v>
      </c>
      <c r="C1254" t="s">
        <v>474</v>
      </c>
      <c r="D1254" t="s">
        <v>475</v>
      </c>
      <c r="E1254" t="s">
        <v>490</v>
      </c>
      <c r="F1254" t="s">
        <v>1174</v>
      </c>
      <c r="G1254" t="s">
        <v>84</v>
      </c>
      <c r="H1254" s="682">
        <v>102511.925</v>
      </c>
      <c r="I1254" s="682">
        <v>179395.86869999999</v>
      </c>
      <c r="J1254" s="682">
        <v>133112.3296</v>
      </c>
      <c r="K1254" s="682">
        <v>232946.57670000001</v>
      </c>
      <c r="L1254" s="682">
        <v>159111.70569999999</v>
      </c>
      <c r="M1254" s="682">
        <v>278445.48509999999</v>
      </c>
      <c r="N1254" s="682">
        <v>189792.85209999999</v>
      </c>
      <c r="O1254" s="682">
        <v>332137.49119999999</v>
      </c>
      <c r="P1254" s="682">
        <v>223973.21969999999</v>
      </c>
      <c r="Q1254" s="682">
        <v>391953.13449999999</v>
      </c>
      <c r="R1254" s="682">
        <v>245722.147</v>
      </c>
      <c r="S1254" s="682">
        <v>430013.7573</v>
      </c>
      <c r="T1254" s="682">
        <v>266207.17229999998</v>
      </c>
      <c r="U1254" s="682">
        <v>465862.5514</v>
      </c>
    </row>
    <row r="1255" spans="1:21">
      <c r="A1255" t="s">
        <v>1180</v>
      </c>
      <c r="B1255">
        <v>7</v>
      </c>
      <c r="C1255" t="s">
        <v>474</v>
      </c>
      <c r="D1255" t="s">
        <v>475</v>
      </c>
      <c r="E1255" t="s">
        <v>490</v>
      </c>
      <c r="F1255" t="s">
        <v>1175</v>
      </c>
      <c r="G1255" t="s">
        <v>103</v>
      </c>
      <c r="H1255" s="682">
        <v>85768.470100000006</v>
      </c>
      <c r="I1255" s="682">
        <v>150094.82269999999</v>
      </c>
      <c r="J1255" s="682">
        <v>114164.65210000001</v>
      </c>
      <c r="K1255" s="682">
        <v>199788.141</v>
      </c>
      <c r="L1255" s="682">
        <v>140530.88020000001</v>
      </c>
      <c r="M1255" s="682">
        <v>245929.04019999999</v>
      </c>
      <c r="N1255" s="682">
        <v>176579.61859999999</v>
      </c>
      <c r="O1255" s="682">
        <v>309014.33250000002</v>
      </c>
      <c r="P1255" s="682">
        <v>213458.67679999999</v>
      </c>
      <c r="Q1255" s="682">
        <v>373552.68430000002</v>
      </c>
      <c r="R1255" s="682">
        <v>235670.38699999999</v>
      </c>
      <c r="S1255" s="682">
        <v>412423.17729999998</v>
      </c>
      <c r="T1255" s="682">
        <v>256459.78279999999</v>
      </c>
      <c r="U1255" s="682">
        <v>448804.62</v>
      </c>
    </row>
    <row r="1256" spans="1:21">
      <c r="A1256" t="s">
        <v>1180</v>
      </c>
      <c r="B1256">
        <v>7</v>
      </c>
      <c r="C1256" t="s">
        <v>474</v>
      </c>
      <c r="D1256" t="s">
        <v>475</v>
      </c>
      <c r="E1256" t="s">
        <v>490</v>
      </c>
      <c r="F1256" t="s">
        <v>1176</v>
      </c>
      <c r="G1256" t="s">
        <v>104</v>
      </c>
      <c r="H1256" s="682">
        <v>79029.217099999994</v>
      </c>
      <c r="I1256" s="682">
        <v>138301.13</v>
      </c>
      <c r="J1256" s="682">
        <v>109127.04549999999</v>
      </c>
      <c r="K1256" s="682">
        <v>190972.32949999999</v>
      </c>
      <c r="L1256" s="682">
        <v>138363.59839999999</v>
      </c>
      <c r="M1256" s="682">
        <v>242136.29740000001</v>
      </c>
      <c r="N1256" s="682">
        <v>180592.01879999999</v>
      </c>
      <c r="O1256" s="682">
        <v>316036.03289999999</v>
      </c>
      <c r="P1256" s="682">
        <v>224932.18350000001</v>
      </c>
      <c r="Q1256" s="682">
        <v>393631.3211</v>
      </c>
      <c r="R1256" s="682">
        <v>253084.88449999999</v>
      </c>
      <c r="S1256" s="682">
        <v>442898.5478</v>
      </c>
      <c r="T1256" s="682">
        <v>280805.05440000002</v>
      </c>
      <c r="U1256" s="682">
        <v>491408.84529999999</v>
      </c>
    </row>
    <row r="1257" spans="1:21">
      <c r="A1257" t="s">
        <v>1180</v>
      </c>
      <c r="B1257">
        <v>7</v>
      </c>
      <c r="C1257" t="s">
        <v>474</v>
      </c>
      <c r="D1257" t="s">
        <v>475</v>
      </c>
      <c r="E1257" t="s">
        <v>490</v>
      </c>
      <c r="F1257" t="s">
        <v>1177</v>
      </c>
      <c r="G1257" t="s">
        <v>101</v>
      </c>
      <c r="H1257" s="682">
        <v>88379.401800000007</v>
      </c>
      <c r="I1257" s="682">
        <v>141407.04500000001</v>
      </c>
      <c r="J1257" s="682">
        <v>123731.16250000001</v>
      </c>
      <c r="K1257" s="682">
        <v>197969.86290000001</v>
      </c>
      <c r="L1257" s="682">
        <v>159082.92310000001</v>
      </c>
      <c r="M1257" s="682">
        <v>254532.6808</v>
      </c>
      <c r="N1257" s="682">
        <v>212110.56419999999</v>
      </c>
      <c r="O1257" s="682">
        <v>339376.90779999999</v>
      </c>
      <c r="P1257" s="682">
        <v>265138.20520000003</v>
      </c>
      <c r="Q1257" s="682">
        <v>424221.1348</v>
      </c>
      <c r="R1257" s="682">
        <v>300489.96590000001</v>
      </c>
      <c r="S1257" s="682">
        <v>480783.95270000002</v>
      </c>
      <c r="T1257" s="682">
        <v>335841.7267</v>
      </c>
      <c r="U1257" s="682">
        <v>537346.77069999999</v>
      </c>
    </row>
    <row r="1258" spans="1:21">
      <c r="A1258" t="s">
        <v>1180</v>
      </c>
      <c r="B1258">
        <v>7</v>
      </c>
      <c r="C1258" t="s">
        <v>474</v>
      </c>
      <c r="D1258" t="s">
        <v>475</v>
      </c>
      <c r="E1258" t="s">
        <v>491</v>
      </c>
      <c r="F1258" t="s">
        <v>1174</v>
      </c>
      <c r="G1258" t="s">
        <v>84</v>
      </c>
      <c r="H1258" s="682">
        <v>102367.28660000001</v>
      </c>
      <c r="I1258" s="682">
        <v>179142.75150000001</v>
      </c>
      <c r="J1258" s="682">
        <v>132819.54399999999</v>
      </c>
      <c r="K1258" s="682">
        <v>232434.20199999999</v>
      </c>
      <c r="L1258" s="682">
        <v>158670.22810000001</v>
      </c>
      <c r="M1258" s="682">
        <v>277672.89909999998</v>
      </c>
      <c r="N1258" s="682">
        <v>189139.06709999999</v>
      </c>
      <c r="O1258" s="682">
        <v>330993.36749999999</v>
      </c>
      <c r="P1258" s="682">
        <v>223111.79</v>
      </c>
      <c r="Q1258" s="682">
        <v>390445.63250000001</v>
      </c>
      <c r="R1258" s="682">
        <v>244738.9123</v>
      </c>
      <c r="S1258" s="682">
        <v>428293.09659999999</v>
      </c>
      <c r="T1258" s="682">
        <v>265073.9278</v>
      </c>
      <c r="U1258" s="682">
        <v>463879.3737</v>
      </c>
    </row>
    <row r="1259" spans="1:21">
      <c r="A1259" t="s">
        <v>1180</v>
      </c>
      <c r="B1259">
        <v>7</v>
      </c>
      <c r="C1259" t="s">
        <v>474</v>
      </c>
      <c r="D1259" t="s">
        <v>475</v>
      </c>
      <c r="E1259" t="s">
        <v>491</v>
      </c>
      <c r="F1259" t="s">
        <v>1175</v>
      </c>
      <c r="G1259" t="s">
        <v>103</v>
      </c>
      <c r="H1259" s="682">
        <v>86214.922500000001</v>
      </c>
      <c r="I1259" s="682">
        <v>150876.11429999999</v>
      </c>
      <c r="J1259" s="682">
        <v>114540.6087</v>
      </c>
      <c r="K1259" s="682">
        <v>200446.06529999999</v>
      </c>
      <c r="L1259" s="682">
        <v>140745.19699999999</v>
      </c>
      <c r="M1259" s="682">
        <v>246304.09469999999</v>
      </c>
      <c r="N1259" s="682">
        <v>176392.18350000001</v>
      </c>
      <c r="O1259" s="682">
        <v>308686.3211</v>
      </c>
      <c r="P1259" s="682">
        <v>212968.34899999999</v>
      </c>
      <c r="Q1259" s="682">
        <v>372694.61070000002</v>
      </c>
      <c r="R1259" s="682">
        <v>235041.92069999999</v>
      </c>
      <c r="S1259" s="682">
        <v>411323.36129999999</v>
      </c>
      <c r="T1259" s="682">
        <v>255670.5643</v>
      </c>
      <c r="U1259" s="682">
        <v>447423.48749999999</v>
      </c>
    </row>
    <row r="1260" spans="1:21">
      <c r="A1260" t="s">
        <v>1180</v>
      </c>
      <c r="B1260">
        <v>7</v>
      </c>
      <c r="C1260" t="s">
        <v>474</v>
      </c>
      <c r="D1260" t="s">
        <v>475</v>
      </c>
      <c r="E1260" t="s">
        <v>491</v>
      </c>
      <c r="F1260" t="s">
        <v>1176</v>
      </c>
      <c r="G1260" t="s">
        <v>104</v>
      </c>
      <c r="H1260" s="682">
        <v>79803.782399999996</v>
      </c>
      <c r="I1260" s="682">
        <v>139656.61910000001</v>
      </c>
      <c r="J1260" s="682">
        <v>110264.86719999999</v>
      </c>
      <c r="K1260" s="682">
        <v>192963.51749999999</v>
      </c>
      <c r="L1260" s="682">
        <v>139895.07449999999</v>
      </c>
      <c r="M1260" s="682">
        <v>244816.38039999999</v>
      </c>
      <c r="N1260" s="682">
        <v>182771.3792</v>
      </c>
      <c r="O1260" s="682">
        <v>319849.91369999998</v>
      </c>
      <c r="P1260" s="682">
        <v>227684.89610000001</v>
      </c>
      <c r="Q1260" s="682">
        <v>398448.56819999998</v>
      </c>
      <c r="R1260" s="682">
        <v>256269.50520000001</v>
      </c>
      <c r="S1260" s="682">
        <v>448471.63390000002</v>
      </c>
      <c r="T1260" s="682">
        <v>284436.84899999999</v>
      </c>
      <c r="U1260" s="682">
        <v>497764.48570000002</v>
      </c>
    </row>
    <row r="1261" spans="1:21">
      <c r="A1261" t="s">
        <v>1180</v>
      </c>
      <c r="B1261">
        <v>7</v>
      </c>
      <c r="C1261" t="s">
        <v>474</v>
      </c>
      <c r="D1261" t="s">
        <v>475</v>
      </c>
      <c r="E1261" t="s">
        <v>491</v>
      </c>
      <c r="F1261" t="s">
        <v>1177</v>
      </c>
      <c r="G1261" t="s">
        <v>101</v>
      </c>
      <c r="H1261" s="682">
        <v>88267.445300000007</v>
      </c>
      <c r="I1261" s="682">
        <v>141227.91459999999</v>
      </c>
      <c r="J1261" s="682">
        <v>123574.4235</v>
      </c>
      <c r="K1261" s="682">
        <v>197719.08050000001</v>
      </c>
      <c r="L1261" s="682">
        <v>158881.40160000001</v>
      </c>
      <c r="M1261" s="682">
        <v>254210.24619999999</v>
      </c>
      <c r="N1261" s="682">
        <v>211841.86869999999</v>
      </c>
      <c r="O1261" s="682">
        <v>338946.9951</v>
      </c>
      <c r="P1261" s="682">
        <v>264802.33590000001</v>
      </c>
      <c r="Q1261" s="682">
        <v>423683.7439</v>
      </c>
      <c r="R1261" s="682">
        <v>300109.31410000002</v>
      </c>
      <c r="S1261" s="682">
        <v>480174.90960000001</v>
      </c>
      <c r="T1261" s="682">
        <v>335416.29220000003</v>
      </c>
      <c r="U1261" s="682">
        <v>536666.07550000004</v>
      </c>
    </row>
    <row r="1262" spans="1:21">
      <c r="A1262" t="s">
        <v>1180</v>
      </c>
      <c r="B1262">
        <v>7</v>
      </c>
      <c r="C1262" t="s">
        <v>474</v>
      </c>
      <c r="D1262" t="s">
        <v>475</v>
      </c>
      <c r="E1262" t="s">
        <v>492</v>
      </c>
      <c r="F1262" t="s">
        <v>1174</v>
      </c>
      <c r="G1262" t="s">
        <v>84</v>
      </c>
      <c r="H1262" s="682">
        <v>105056.89720000001</v>
      </c>
      <c r="I1262" s="682">
        <v>183849.57019999999</v>
      </c>
      <c r="J1262" s="682">
        <v>136449.42110000001</v>
      </c>
      <c r="K1262" s="682">
        <v>238786.48680000001</v>
      </c>
      <c r="L1262" s="682">
        <v>163128.86480000001</v>
      </c>
      <c r="M1262" s="682">
        <v>285475.5135</v>
      </c>
      <c r="N1262" s="682">
        <v>194623.9215</v>
      </c>
      <c r="O1262" s="682">
        <v>340591.86259999999</v>
      </c>
      <c r="P1262" s="682">
        <v>229702.10569999999</v>
      </c>
      <c r="Q1262" s="682">
        <v>401978.6851</v>
      </c>
      <c r="R1262" s="682">
        <v>252019.12469999999</v>
      </c>
      <c r="S1262" s="682">
        <v>441033.4682</v>
      </c>
      <c r="T1262" s="682">
        <v>273050.12839999999</v>
      </c>
      <c r="U1262" s="682">
        <v>477837.72470000002</v>
      </c>
    </row>
    <row r="1263" spans="1:21">
      <c r="A1263" t="s">
        <v>1180</v>
      </c>
      <c r="B1263">
        <v>7</v>
      </c>
      <c r="C1263" t="s">
        <v>474</v>
      </c>
      <c r="D1263" t="s">
        <v>475</v>
      </c>
      <c r="E1263" t="s">
        <v>492</v>
      </c>
      <c r="F1263" t="s">
        <v>1175</v>
      </c>
      <c r="G1263" t="s">
        <v>103</v>
      </c>
      <c r="H1263" s="682">
        <v>87722.452699999994</v>
      </c>
      <c r="I1263" s="682">
        <v>153514.29240000001</v>
      </c>
      <c r="J1263" s="682">
        <v>116833.00260000001</v>
      </c>
      <c r="K1263" s="682">
        <v>204457.75450000001</v>
      </c>
      <c r="L1263" s="682">
        <v>143892.24600000001</v>
      </c>
      <c r="M1263" s="682">
        <v>251811.43049999999</v>
      </c>
      <c r="N1263" s="682">
        <v>180944.33910000001</v>
      </c>
      <c r="O1263" s="682">
        <v>316652.59330000001</v>
      </c>
      <c r="P1263" s="682">
        <v>218816.46170000001</v>
      </c>
      <c r="Q1263" s="682">
        <v>382928.80800000002</v>
      </c>
      <c r="R1263" s="682">
        <v>241612.59710000001</v>
      </c>
      <c r="S1263" s="682">
        <v>422822.04499999998</v>
      </c>
      <c r="T1263" s="682">
        <v>262958.71389999997</v>
      </c>
      <c r="U1263" s="682">
        <v>460177.74920000002</v>
      </c>
    </row>
    <row r="1264" spans="1:21">
      <c r="A1264" t="s">
        <v>1180</v>
      </c>
      <c r="B1264">
        <v>7</v>
      </c>
      <c r="C1264" t="s">
        <v>474</v>
      </c>
      <c r="D1264" t="s">
        <v>475</v>
      </c>
      <c r="E1264" t="s">
        <v>492</v>
      </c>
      <c r="F1264" t="s">
        <v>1176</v>
      </c>
      <c r="G1264" t="s">
        <v>104</v>
      </c>
      <c r="H1264" s="682">
        <v>80717.459900000002</v>
      </c>
      <c r="I1264" s="682">
        <v>141255.55480000001</v>
      </c>
      <c r="J1264" s="682">
        <v>111437.1551</v>
      </c>
      <c r="K1264" s="682">
        <v>195015.0214</v>
      </c>
      <c r="L1264" s="682">
        <v>141265.177</v>
      </c>
      <c r="M1264" s="682">
        <v>247214.05979999999</v>
      </c>
      <c r="N1264" s="682">
        <v>184323.3982</v>
      </c>
      <c r="O1264" s="682">
        <v>322565.94679999998</v>
      </c>
      <c r="P1264" s="682">
        <v>229567.89569999999</v>
      </c>
      <c r="Q1264" s="682">
        <v>401743.8174</v>
      </c>
      <c r="R1264" s="682">
        <v>258273.81210000001</v>
      </c>
      <c r="S1264" s="682">
        <v>451979.17109999998</v>
      </c>
      <c r="T1264" s="682">
        <v>286531.93160000001</v>
      </c>
      <c r="U1264" s="682">
        <v>501430.88030000002</v>
      </c>
    </row>
    <row r="1265" spans="1:21">
      <c r="A1265" t="s">
        <v>1180</v>
      </c>
      <c r="B1265">
        <v>7</v>
      </c>
      <c r="C1265" t="s">
        <v>474</v>
      </c>
      <c r="D1265" t="s">
        <v>475</v>
      </c>
      <c r="E1265" t="s">
        <v>492</v>
      </c>
      <c r="F1265" t="s">
        <v>1177</v>
      </c>
      <c r="G1265" t="s">
        <v>101</v>
      </c>
      <c r="H1265" s="682">
        <v>90569.581999999995</v>
      </c>
      <c r="I1265" s="682">
        <v>144911.3333</v>
      </c>
      <c r="J1265" s="682">
        <v>126797.41469999999</v>
      </c>
      <c r="K1265" s="682">
        <v>202875.86660000001</v>
      </c>
      <c r="L1265" s="682">
        <v>163025.24739999999</v>
      </c>
      <c r="M1265" s="682">
        <v>260840.39989999999</v>
      </c>
      <c r="N1265" s="682">
        <v>217366.99660000001</v>
      </c>
      <c r="O1265" s="682">
        <v>347787.1998</v>
      </c>
      <c r="P1265" s="682">
        <v>271708.74579999998</v>
      </c>
      <c r="Q1265" s="682">
        <v>434733.9999</v>
      </c>
      <c r="R1265" s="682">
        <v>307936.57860000001</v>
      </c>
      <c r="S1265" s="682">
        <v>492698.5331</v>
      </c>
      <c r="T1265" s="682">
        <v>344164.41139999998</v>
      </c>
      <c r="U1265" s="682">
        <v>550663.06649999996</v>
      </c>
    </row>
    <row r="1266" spans="1:21">
      <c r="A1266" t="s">
        <v>1180</v>
      </c>
      <c r="B1266">
        <v>7</v>
      </c>
      <c r="C1266" t="s">
        <v>474</v>
      </c>
      <c r="D1266" t="s">
        <v>475</v>
      </c>
      <c r="E1266" t="s">
        <v>493</v>
      </c>
      <c r="F1266" t="s">
        <v>1174</v>
      </c>
      <c r="G1266" t="s">
        <v>84</v>
      </c>
      <c r="H1266" s="682">
        <v>98718.564899999998</v>
      </c>
      <c r="I1266" s="682">
        <v>172757.48869999999</v>
      </c>
      <c r="J1266" s="682">
        <v>128155.4794</v>
      </c>
      <c r="K1266" s="682">
        <v>224272.08900000001</v>
      </c>
      <c r="L1266" s="682">
        <v>153159.53419999999</v>
      </c>
      <c r="M1266" s="682">
        <v>268029.18489999999</v>
      </c>
      <c r="N1266" s="682">
        <v>182655.19709999999</v>
      </c>
      <c r="O1266" s="682">
        <v>319646.59490000003</v>
      </c>
      <c r="P1266" s="682">
        <v>215523.44450000001</v>
      </c>
      <c r="Q1266" s="682">
        <v>377166.02789999999</v>
      </c>
      <c r="R1266" s="682">
        <v>236440.53339999999</v>
      </c>
      <c r="S1266" s="682">
        <v>413770.93349999998</v>
      </c>
      <c r="T1266" s="682">
        <v>256131.59099999999</v>
      </c>
      <c r="U1266" s="682">
        <v>448230.28419999999</v>
      </c>
    </row>
    <row r="1267" spans="1:21">
      <c r="A1267" t="s">
        <v>1180</v>
      </c>
      <c r="B1267">
        <v>7</v>
      </c>
      <c r="C1267" t="s">
        <v>474</v>
      </c>
      <c r="D1267" t="s">
        <v>475</v>
      </c>
      <c r="E1267" t="s">
        <v>493</v>
      </c>
      <c r="F1267" t="s">
        <v>1175</v>
      </c>
      <c r="G1267" t="s">
        <v>103</v>
      </c>
      <c r="H1267" s="682">
        <v>82763.080700000006</v>
      </c>
      <c r="I1267" s="682">
        <v>144835.39120000001</v>
      </c>
      <c r="J1267" s="682">
        <v>110099.4578</v>
      </c>
      <c r="K1267" s="682">
        <v>192674.05110000001</v>
      </c>
      <c r="L1267" s="682">
        <v>135453.10079999999</v>
      </c>
      <c r="M1267" s="682">
        <v>237042.9264</v>
      </c>
      <c r="N1267" s="682">
        <v>170063.76319999999</v>
      </c>
      <c r="O1267" s="682">
        <v>297611.58549999999</v>
      </c>
      <c r="P1267" s="682">
        <v>205503.70379999999</v>
      </c>
      <c r="Q1267" s="682">
        <v>359631.4817</v>
      </c>
      <c r="R1267" s="682">
        <v>226861.7977</v>
      </c>
      <c r="S1267" s="682">
        <v>397008.1459</v>
      </c>
      <c r="T1267" s="682">
        <v>246842.90239999999</v>
      </c>
      <c r="U1267" s="682">
        <v>431975.07929999998</v>
      </c>
    </row>
    <row r="1268" spans="1:21">
      <c r="A1268" t="s">
        <v>1180</v>
      </c>
      <c r="B1268">
        <v>7</v>
      </c>
      <c r="C1268" t="s">
        <v>474</v>
      </c>
      <c r="D1268" t="s">
        <v>475</v>
      </c>
      <c r="E1268" t="s">
        <v>493</v>
      </c>
      <c r="F1268" t="s">
        <v>1176</v>
      </c>
      <c r="G1268" t="s">
        <v>104</v>
      </c>
      <c r="H1268" s="682">
        <v>76367.752600000007</v>
      </c>
      <c r="I1268" s="682">
        <v>133643.56709999999</v>
      </c>
      <c r="J1268" s="682">
        <v>105472.2356</v>
      </c>
      <c r="K1268" s="682">
        <v>184576.4123</v>
      </c>
      <c r="L1268" s="682">
        <v>133755.97390000001</v>
      </c>
      <c r="M1268" s="682">
        <v>234072.95430000001</v>
      </c>
      <c r="N1268" s="682">
        <v>174631.70910000001</v>
      </c>
      <c r="O1268" s="682">
        <v>305605.49089999998</v>
      </c>
      <c r="P1268" s="682">
        <v>217519.81229999999</v>
      </c>
      <c r="Q1268" s="682">
        <v>380659.6715</v>
      </c>
      <c r="R1268" s="682">
        <v>244770.70329999999</v>
      </c>
      <c r="S1268" s="682">
        <v>428348.73090000002</v>
      </c>
      <c r="T1268" s="682">
        <v>271609.4179</v>
      </c>
      <c r="U1268" s="682">
        <v>475316.48129999998</v>
      </c>
    </row>
    <row r="1269" spans="1:21">
      <c r="A1269" t="s">
        <v>1180</v>
      </c>
      <c r="B1269">
        <v>7</v>
      </c>
      <c r="C1269" t="s">
        <v>474</v>
      </c>
      <c r="D1269" t="s">
        <v>475</v>
      </c>
      <c r="E1269" t="s">
        <v>493</v>
      </c>
      <c r="F1269" t="s">
        <v>1177</v>
      </c>
      <c r="G1269" t="s">
        <v>101</v>
      </c>
      <c r="H1269" s="682">
        <v>85112.783899999995</v>
      </c>
      <c r="I1269" s="682">
        <v>136180.45629999999</v>
      </c>
      <c r="J1269" s="682">
        <v>119157.89750000001</v>
      </c>
      <c r="K1269" s="682">
        <v>190652.63879999999</v>
      </c>
      <c r="L1269" s="682">
        <v>153203.011</v>
      </c>
      <c r="M1269" s="682">
        <v>245124.82130000001</v>
      </c>
      <c r="N1269" s="682">
        <v>204270.6813</v>
      </c>
      <c r="O1269" s="682">
        <v>326833.09509999998</v>
      </c>
      <c r="P1269" s="682">
        <v>255338.3517</v>
      </c>
      <c r="Q1269" s="682">
        <v>408541.3689</v>
      </c>
      <c r="R1269" s="682">
        <v>289383.46529999998</v>
      </c>
      <c r="S1269" s="682">
        <v>463013.5514</v>
      </c>
      <c r="T1269" s="682">
        <v>323428.57880000002</v>
      </c>
      <c r="U1269" s="682">
        <v>517485.73389999999</v>
      </c>
    </row>
    <row r="1270" spans="1:21">
      <c r="A1270" t="s">
        <v>1180</v>
      </c>
      <c r="B1270">
        <v>7</v>
      </c>
      <c r="C1270" t="s">
        <v>474</v>
      </c>
      <c r="D1270" t="s">
        <v>475</v>
      </c>
      <c r="E1270" t="s">
        <v>494</v>
      </c>
      <c r="F1270" t="s">
        <v>1174</v>
      </c>
      <c r="G1270" t="s">
        <v>84</v>
      </c>
      <c r="H1270" s="682">
        <v>106808.939</v>
      </c>
      <c r="I1270" s="682">
        <v>186915.6433</v>
      </c>
      <c r="J1270" s="682">
        <v>138635.06090000001</v>
      </c>
      <c r="K1270" s="682">
        <v>242611.35649999999</v>
      </c>
      <c r="L1270" s="682">
        <v>165663.47330000001</v>
      </c>
      <c r="M1270" s="682">
        <v>289911.0784</v>
      </c>
      <c r="N1270" s="682">
        <v>197538.96470000001</v>
      </c>
      <c r="O1270" s="682">
        <v>345693.18829999998</v>
      </c>
      <c r="P1270" s="682">
        <v>233065.56460000001</v>
      </c>
      <c r="Q1270" s="682">
        <v>407864.73790000001</v>
      </c>
      <c r="R1270" s="682">
        <v>255676.69779999999</v>
      </c>
      <c r="S1270" s="682">
        <v>447434.22110000002</v>
      </c>
      <c r="T1270" s="682">
        <v>276954.67570000002</v>
      </c>
      <c r="U1270" s="682">
        <v>484670.6826</v>
      </c>
    </row>
    <row r="1271" spans="1:21">
      <c r="A1271" t="s">
        <v>1180</v>
      </c>
      <c r="B1271">
        <v>7</v>
      </c>
      <c r="C1271" t="s">
        <v>474</v>
      </c>
      <c r="D1271" t="s">
        <v>475</v>
      </c>
      <c r="E1271" t="s">
        <v>494</v>
      </c>
      <c r="F1271" t="s">
        <v>1175</v>
      </c>
      <c r="G1271" t="s">
        <v>103</v>
      </c>
      <c r="H1271" s="682">
        <v>89671.599400000006</v>
      </c>
      <c r="I1271" s="682">
        <v>156925.29889999999</v>
      </c>
      <c r="J1271" s="682">
        <v>119241.5561</v>
      </c>
      <c r="K1271" s="682">
        <v>208672.7231</v>
      </c>
      <c r="L1271" s="682">
        <v>146645.4523</v>
      </c>
      <c r="M1271" s="682">
        <v>256629.54139999999</v>
      </c>
      <c r="N1271" s="682">
        <v>184014.83189999999</v>
      </c>
      <c r="O1271" s="682">
        <v>322025.9559</v>
      </c>
      <c r="P1271" s="682">
        <v>222303.62090000001</v>
      </c>
      <c r="Q1271" s="682">
        <v>389031.33649999998</v>
      </c>
      <c r="R1271" s="682">
        <v>245388.42610000001</v>
      </c>
      <c r="S1271" s="682">
        <v>429429.74560000002</v>
      </c>
      <c r="T1271" s="682">
        <v>266977.9363</v>
      </c>
      <c r="U1271" s="682">
        <v>467211.3885</v>
      </c>
    </row>
    <row r="1272" spans="1:21">
      <c r="A1272" t="s">
        <v>1180</v>
      </c>
      <c r="B1272">
        <v>7</v>
      </c>
      <c r="C1272" t="s">
        <v>474</v>
      </c>
      <c r="D1272" t="s">
        <v>475</v>
      </c>
      <c r="E1272" t="s">
        <v>494</v>
      </c>
      <c r="F1272" t="s">
        <v>1176</v>
      </c>
      <c r="G1272" t="s">
        <v>104</v>
      </c>
      <c r="H1272" s="682">
        <v>82822.756599999993</v>
      </c>
      <c r="I1272" s="682">
        <v>144939.82399999999</v>
      </c>
      <c r="J1272" s="682">
        <v>114402.3806</v>
      </c>
      <c r="K1272" s="682">
        <v>200204.16589999999</v>
      </c>
      <c r="L1272" s="682">
        <v>145100.4639</v>
      </c>
      <c r="M1272" s="682">
        <v>253925.81169999999</v>
      </c>
      <c r="N1272" s="682">
        <v>189482.91140000001</v>
      </c>
      <c r="O1272" s="682">
        <v>331595.09480000002</v>
      </c>
      <c r="P1272" s="682">
        <v>236026.7911</v>
      </c>
      <c r="Q1272" s="682">
        <v>413046.88449999999</v>
      </c>
      <c r="R1272" s="682">
        <v>265615.52</v>
      </c>
      <c r="S1272" s="682">
        <v>464827.16009999998</v>
      </c>
      <c r="T1272" s="682">
        <v>294761.54080000002</v>
      </c>
      <c r="U1272" s="682">
        <v>515832.69640000002</v>
      </c>
    </row>
    <row r="1273" spans="1:21">
      <c r="A1273" t="s">
        <v>1180</v>
      </c>
      <c r="B1273">
        <v>7</v>
      </c>
      <c r="C1273" t="s">
        <v>474</v>
      </c>
      <c r="D1273" t="s">
        <v>475</v>
      </c>
      <c r="E1273" t="s">
        <v>494</v>
      </c>
      <c r="F1273" t="s">
        <v>1177</v>
      </c>
      <c r="G1273" t="s">
        <v>101</v>
      </c>
      <c r="H1273" s="682">
        <v>92090.934599999993</v>
      </c>
      <c r="I1273" s="682">
        <v>147345.4975</v>
      </c>
      <c r="J1273" s="682">
        <v>128927.30839999999</v>
      </c>
      <c r="K1273" s="682">
        <v>206283.69649999999</v>
      </c>
      <c r="L1273" s="682">
        <v>165763.68220000001</v>
      </c>
      <c r="M1273" s="682">
        <v>265221.89549999998</v>
      </c>
      <c r="N1273" s="682">
        <v>221018.24290000001</v>
      </c>
      <c r="O1273" s="682">
        <v>353629.19390000001</v>
      </c>
      <c r="P1273" s="682">
        <v>276272.80369999999</v>
      </c>
      <c r="Q1273" s="682">
        <v>442036.49239999999</v>
      </c>
      <c r="R1273" s="682">
        <v>313109.17749999999</v>
      </c>
      <c r="S1273" s="682">
        <v>500974.69130000001</v>
      </c>
      <c r="T1273" s="682">
        <v>349945.55129999999</v>
      </c>
      <c r="U1273" s="682">
        <v>559912.89040000003</v>
      </c>
    </row>
    <row r="1274" spans="1:21">
      <c r="A1274" t="s">
        <v>1180</v>
      </c>
      <c r="B1274">
        <v>7</v>
      </c>
      <c r="C1274" t="s">
        <v>474</v>
      </c>
      <c r="D1274" t="s">
        <v>475</v>
      </c>
      <c r="E1274" t="s">
        <v>495</v>
      </c>
      <c r="F1274" t="s">
        <v>1174</v>
      </c>
      <c r="G1274" t="s">
        <v>84</v>
      </c>
      <c r="H1274" s="682">
        <v>107457.2349</v>
      </c>
      <c r="I1274" s="682">
        <v>188050.1611</v>
      </c>
      <c r="J1274" s="682">
        <v>139493.73209999999</v>
      </c>
      <c r="K1274" s="682">
        <v>244114.0312</v>
      </c>
      <c r="L1274" s="682">
        <v>166704.55239999999</v>
      </c>
      <c r="M1274" s="682">
        <v>291732.96669999999</v>
      </c>
      <c r="N1274" s="682">
        <v>198801.21350000001</v>
      </c>
      <c r="O1274" s="682">
        <v>347902.1237</v>
      </c>
      <c r="P1274" s="682">
        <v>234569.5711</v>
      </c>
      <c r="Q1274" s="682">
        <v>410496.74949999998</v>
      </c>
      <c r="R1274" s="682">
        <v>257332.87760000001</v>
      </c>
      <c r="S1274" s="682">
        <v>450332.53580000001</v>
      </c>
      <c r="T1274" s="682">
        <v>278759.85090000002</v>
      </c>
      <c r="U1274" s="682">
        <v>487829.73920000001</v>
      </c>
    </row>
    <row r="1275" spans="1:21">
      <c r="A1275" t="s">
        <v>1180</v>
      </c>
      <c r="B1275">
        <v>7</v>
      </c>
      <c r="C1275" t="s">
        <v>474</v>
      </c>
      <c r="D1275" t="s">
        <v>475</v>
      </c>
      <c r="E1275" t="s">
        <v>495</v>
      </c>
      <c r="F1275" t="s">
        <v>1175</v>
      </c>
      <c r="G1275" t="s">
        <v>103</v>
      </c>
      <c r="H1275" s="682">
        <v>90122.890499999994</v>
      </c>
      <c r="I1275" s="682">
        <v>157715.05840000001</v>
      </c>
      <c r="J1275" s="682">
        <v>119877.3137</v>
      </c>
      <c r="K1275" s="682">
        <v>209785.29889999999</v>
      </c>
      <c r="L1275" s="682">
        <v>147467.93359999999</v>
      </c>
      <c r="M1275" s="682">
        <v>258068.88380000001</v>
      </c>
      <c r="N1275" s="682">
        <v>185121.63099999999</v>
      </c>
      <c r="O1275" s="682">
        <v>323962.85430000001</v>
      </c>
      <c r="P1275" s="682">
        <v>223683.927</v>
      </c>
      <c r="Q1275" s="682">
        <v>391446.87239999999</v>
      </c>
      <c r="R1275" s="682">
        <v>246926.35</v>
      </c>
      <c r="S1275" s="682">
        <v>432121.11259999999</v>
      </c>
      <c r="T1275" s="682">
        <v>268668.43640000001</v>
      </c>
      <c r="U1275" s="682">
        <v>470169.76370000001</v>
      </c>
    </row>
    <row r="1276" spans="1:21">
      <c r="A1276" t="s">
        <v>1180</v>
      </c>
      <c r="B1276">
        <v>7</v>
      </c>
      <c r="C1276" t="s">
        <v>474</v>
      </c>
      <c r="D1276" t="s">
        <v>475</v>
      </c>
      <c r="E1276" t="s">
        <v>495</v>
      </c>
      <c r="F1276" t="s">
        <v>1176</v>
      </c>
      <c r="G1276" t="s">
        <v>104</v>
      </c>
      <c r="H1276" s="682">
        <v>83180.270099999994</v>
      </c>
      <c r="I1276" s="682">
        <v>145565.47260000001</v>
      </c>
      <c r="J1276" s="682">
        <v>114885.08930000001</v>
      </c>
      <c r="K1276" s="682">
        <v>201048.90609999999</v>
      </c>
      <c r="L1276" s="682">
        <v>145698.2352</v>
      </c>
      <c r="M1276" s="682">
        <v>254971.91159999999</v>
      </c>
      <c r="N1276" s="682">
        <v>190234.14249999999</v>
      </c>
      <c r="O1276" s="682">
        <v>332909.74920000002</v>
      </c>
      <c r="P1276" s="682">
        <v>236956.326</v>
      </c>
      <c r="Q1276" s="682">
        <v>414673.57049999997</v>
      </c>
      <c r="R1276" s="682">
        <v>266647.3664</v>
      </c>
      <c r="S1276" s="682">
        <v>466632.89110000001</v>
      </c>
      <c r="T1276" s="682">
        <v>295890.61</v>
      </c>
      <c r="U1276" s="682">
        <v>517808.5675</v>
      </c>
    </row>
    <row r="1277" spans="1:21">
      <c r="A1277" t="s">
        <v>1180</v>
      </c>
      <c r="B1277">
        <v>7</v>
      </c>
      <c r="C1277" t="s">
        <v>474</v>
      </c>
      <c r="D1277" t="s">
        <v>475</v>
      </c>
      <c r="E1277" t="s">
        <v>495</v>
      </c>
      <c r="F1277" t="s">
        <v>1177</v>
      </c>
      <c r="G1277" t="s">
        <v>101</v>
      </c>
      <c r="H1277" s="682">
        <v>92647.808999999994</v>
      </c>
      <c r="I1277" s="682">
        <v>148236.49660000001</v>
      </c>
      <c r="J1277" s="682">
        <v>129706.9327</v>
      </c>
      <c r="K1277" s="682">
        <v>207531.09529999999</v>
      </c>
      <c r="L1277" s="682">
        <v>166766.05619999999</v>
      </c>
      <c r="M1277" s="682">
        <v>266825.69390000001</v>
      </c>
      <c r="N1277" s="682">
        <v>222354.74170000001</v>
      </c>
      <c r="O1277" s="682">
        <v>355767.5919</v>
      </c>
      <c r="P1277" s="682">
        <v>277943.42700000003</v>
      </c>
      <c r="Q1277" s="682">
        <v>444709.49</v>
      </c>
      <c r="R1277" s="682">
        <v>315002.55060000002</v>
      </c>
      <c r="S1277" s="682">
        <v>504004.08850000001</v>
      </c>
      <c r="T1277" s="682">
        <v>352061.67420000001</v>
      </c>
      <c r="U1277" s="682">
        <v>563298.68720000004</v>
      </c>
    </row>
    <row r="1278" spans="1:21">
      <c r="A1278" t="s">
        <v>1181</v>
      </c>
      <c r="B1278">
        <v>8</v>
      </c>
      <c r="C1278" t="s">
        <v>496</v>
      </c>
      <c r="D1278" t="s">
        <v>497</v>
      </c>
      <c r="E1278" t="s">
        <v>162</v>
      </c>
      <c r="F1278" t="s">
        <v>1174</v>
      </c>
      <c r="G1278" t="s">
        <v>84</v>
      </c>
      <c r="H1278" s="682">
        <v>116892.41620000001</v>
      </c>
      <c r="I1278" s="682">
        <v>204561.72839999999</v>
      </c>
      <c r="J1278" s="682">
        <v>151788.25459999999</v>
      </c>
      <c r="K1278" s="682">
        <v>265629.44559999998</v>
      </c>
      <c r="L1278" s="682">
        <v>181437.81299999999</v>
      </c>
      <c r="M1278" s="682">
        <v>317516.1728</v>
      </c>
      <c r="N1278" s="682">
        <v>216427.41209999999</v>
      </c>
      <c r="O1278" s="682">
        <v>378747.97110000002</v>
      </c>
      <c r="P1278" s="682">
        <v>255406.8535</v>
      </c>
      <c r="Q1278" s="682">
        <v>446961.99369999999</v>
      </c>
      <c r="R1278" s="682">
        <v>280209.1532</v>
      </c>
      <c r="S1278" s="682">
        <v>490366.01799999998</v>
      </c>
      <c r="T1278" s="682">
        <v>303571.04149999999</v>
      </c>
      <c r="U1278" s="682">
        <v>531249.32259999996</v>
      </c>
    </row>
    <row r="1279" spans="1:21">
      <c r="A1279" t="s">
        <v>1181</v>
      </c>
      <c r="B1279">
        <v>8</v>
      </c>
      <c r="C1279" t="s">
        <v>496</v>
      </c>
      <c r="D1279" t="s">
        <v>497</v>
      </c>
      <c r="E1279" t="s">
        <v>162</v>
      </c>
      <c r="F1279" t="s">
        <v>1175</v>
      </c>
      <c r="G1279" t="s">
        <v>103</v>
      </c>
      <c r="H1279" s="682">
        <v>97785.175700000007</v>
      </c>
      <c r="I1279" s="682">
        <v>171124.05729999999</v>
      </c>
      <c r="J1279" s="682">
        <v>130165.61079999999</v>
      </c>
      <c r="K1279" s="682">
        <v>227789.81890000001</v>
      </c>
      <c r="L1279" s="682">
        <v>160233.81200000001</v>
      </c>
      <c r="M1279" s="682">
        <v>280409.17109999998</v>
      </c>
      <c r="N1279" s="682">
        <v>201348.78090000001</v>
      </c>
      <c r="O1279" s="682">
        <v>352360.3665</v>
      </c>
      <c r="P1279" s="682">
        <v>243407.90460000001</v>
      </c>
      <c r="Q1279" s="682">
        <v>425963.83299999998</v>
      </c>
      <c r="R1279" s="682">
        <v>268738.32120000001</v>
      </c>
      <c r="S1279" s="682">
        <v>470292.06209999998</v>
      </c>
      <c r="T1279" s="682">
        <v>292447.55009999999</v>
      </c>
      <c r="U1279" s="682">
        <v>511783.21250000002</v>
      </c>
    </row>
    <row r="1280" spans="1:21">
      <c r="A1280" t="s">
        <v>1181</v>
      </c>
      <c r="B1280">
        <v>8</v>
      </c>
      <c r="C1280" t="s">
        <v>496</v>
      </c>
      <c r="D1280" t="s">
        <v>497</v>
      </c>
      <c r="E1280" t="s">
        <v>162</v>
      </c>
      <c r="F1280" t="s">
        <v>1176</v>
      </c>
      <c r="G1280" t="s">
        <v>104</v>
      </c>
      <c r="H1280" s="682">
        <v>90092.113800000006</v>
      </c>
      <c r="I1280" s="682">
        <v>157661.1992</v>
      </c>
      <c r="J1280" s="682">
        <v>124401.3796</v>
      </c>
      <c r="K1280" s="682">
        <v>217702.4143</v>
      </c>
      <c r="L1280" s="682">
        <v>157727.7782</v>
      </c>
      <c r="M1280" s="682">
        <v>276023.61190000002</v>
      </c>
      <c r="N1280" s="682">
        <v>205861.35630000001</v>
      </c>
      <c r="O1280" s="682">
        <v>360257.3737</v>
      </c>
      <c r="P1280" s="682">
        <v>256404.80739999999</v>
      </c>
      <c r="Q1280" s="682">
        <v>448708.413</v>
      </c>
      <c r="R1280" s="682">
        <v>288494.33960000001</v>
      </c>
      <c r="S1280" s="682">
        <v>504865.0944</v>
      </c>
      <c r="T1280" s="682">
        <v>320090.27769999998</v>
      </c>
      <c r="U1280" s="682">
        <v>560157.98589999997</v>
      </c>
    </row>
    <row r="1281" spans="1:21">
      <c r="A1281" t="s">
        <v>1181</v>
      </c>
      <c r="B1281">
        <v>8</v>
      </c>
      <c r="C1281" t="s">
        <v>496</v>
      </c>
      <c r="D1281" t="s">
        <v>497</v>
      </c>
      <c r="E1281" t="s">
        <v>162</v>
      </c>
      <c r="F1281" t="s">
        <v>1177</v>
      </c>
      <c r="G1281" t="s">
        <v>101</v>
      </c>
      <c r="H1281" s="682">
        <v>100777.02959999999</v>
      </c>
      <c r="I1281" s="682">
        <v>161243.24979999999</v>
      </c>
      <c r="J1281" s="682">
        <v>141087.84150000001</v>
      </c>
      <c r="K1281" s="682">
        <v>225740.54980000001</v>
      </c>
      <c r="L1281" s="682">
        <v>181398.65330000001</v>
      </c>
      <c r="M1281" s="682">
        <v>290237.84960000002</v>
      </c>
      <c r="N1281" s="682">
        <v>241864.87109999999</v>
      </c>
      <c r="O1281" s="682">
        <v>386983.79950000002</v>
      </c>
      <c r="P1281" s="682">
        <v>302331.08889999997</v>
      </c>
      <c r="Q1281" s="682">
        <v>483729.74949999998</v>
      </c>
      <c r="R1281" s="682">
        <v>342641.9007</v>
      </c>
      <c r="S1281" s="682">
        <v>548227.04929999996</v>
      </c>
      <c r="T1281" s="682">
        <v>382952.71260000003</v>
      </c>
      <c r="U1281" s="682">
        <v>612724.3493</v>
      </c>
    </row>
    <row r="1282" spans="1:21">
      <c r="A1282" t="s">
        <v>1181</v>
      </c>
      <c r="B1282">
        <v>8</v>
      </c>
      <c r="C1282" t="s">
        <v>496</v>
      </c>
      <c r="D1282" t="s">
        <v>497</v>
      </c>
      <c r="E1282" t="s">
        <v>498</v>
      </c>
      <c r="F1282" t="s">
        <v>1174</v>
      </c>
      <c r="G1282" t="s">
        <v>84</v>
      </c>
      <c r="H1282" s="682">
        <v>120589.34940000001</v>
      </c>
      <c r="I1282" s="682">
        <v>211031.36139999999</v>
      </c>
      <c r="J1282" s="682">
        <v>156549.91269999999</v>
      </c>
      <c r="K1282" s="682">
        <v>273962.34720000002</v>
      </c>
      <c r="L1282" s="682">
        <v>187095.66399999999</v>
      </c>
      <c r="M1282" s="682">
        <v>327417.41200000001</v>
      </c>
      <c r="N1282" s="682">
        <v>223129.20790000001</v>
      </c>
      <c r="O1282" s="682">
        <v>390476.1139</v>
      </c>
      <c r="P1282" s="682">
        <v>263282.33929999999</v>
      </c>
      <c r="Q1282" s="682">
        <v>460744.09379999997</v>
      </c>
      <c r="R1282" s="682">
        <v>288835.27360000001</v>
      </c>
      <c r="S1282" s="682">
        <v>505461.72889999999</v>
      </c>
      <c r="T1282" s="682">
        <v>312891.12290000002</v>
      </c>
      <c r="U1282" s="682">
        <v>547559.46499999997</v>
      </c>
    </row>
    <row r="1283" spans="1:21">
      <c r="A1283" t="s">
        <v>1181</v>
      </c>
      <c r="B1283">
        <v>8</v>
      </c>
      <c r="C1283" t="s">
        <v>496</v>
      </c>
      <c r="D1283" t="s">
        <v>497</v>
      </c>
      <c r="E1283" t="s">
        <v>498</v>
      </c>
      <c r="F1283" t="s">
        <v>1175</v>
      </c>
      <c r="G1283" t="s">
        <v>103</v>
      </c>
      <c r="H1283" s="682">
        <v>101088.19899999999</v>
      </c>
      <c r="I1283" s="682">
        <v>176904.34839999999</v>
      </c>
      <c r="J1283" s="682">
        <v>134481.44159999999</v>
      </c>
      <c r="K1283" s="682">
        <v>235342.52290000001</v>
      </c>
      <c r="L1283" s="682">
        <v>165454.4676</v>
      </c>
      <c r="M1283" s="682">
        <v>289545.31819999998</v>
      </c>
      <c r="N1283" s="682">
        <v>207739.67739999999</v>
      </c>
      <c r="O1283" s="682">
        <v>363544.43550000002</v>
      </c>
      <c r="P1283" s="682">
        <v>251035.9896</v>
      </c>
      <c r="Q1283" s="682">
        <v>439312.9817</v>
      </c>
      <c r="R1283" s="682">
        <v>277127.93</v>
      </c>
      <c r="S1283" s="682">
        <v>484973.8774</v>
      </c>
      <c r="T1283" s="682">
        <v>301538.28139999998</v>
      </c>
      <c r="U1283" s="682">
        <v>527691.99230000004</v>
      </c>
    </row>
    <row r="1284" spans="1:21">
      <c r="A1284" t="s">
        <v>1181</v>
      </c>
      <c r="B1284">
        <v>8</v>
      </c>
      <c r="C1284" t="s">
        <v>496</v>
      </c>
      <c r="D1284" t="s">
        <v>497</v>
      </c>
      <c r="E1284" t="s">
        <v>498</v>
      </c>
      <c r="F1284" t="s">
        <v>1176</v>
      </c>
      <c r="G1284" t="s">
        <v>104</v>
      </c>
      <c r="H1284" s="682">
        <v>93269.954500000007</v>
      </c>
      <c r="I1284" s="682">
        <v>163222.42019999999</v>
      </c>
      <c r="J1284" s="682">
        <v>128814.7363</v>
      </c>
      <c r="K1284" s="682">
        <v>225425.7885</v>
      </c>
      <c r="L1284" s="682">
        <v>163356.38570000001</v>
      </c>
      <c r="M1284" s="682">
        <v>285873.67499999999</v>
      </c>
      <c r="N1284" s="682">
        <v>213274.5716</v>
      </c>
      <c r="O1284" s="682">
        <v>373230.50030000001</v>
      </c>
      <c r="P1284" s="682">
        <v>265652.31849999999</v>
      </c>
      <c r="Q1284" s="682">
        <v>464891.55739999999</v>
      </c>
      <c r="R1284" s="682">
        <v>298931.59909999999</v>
      </c>
      <c r="S1284" s="682">
        <v>523130.29849999998</v>
      </c>
      <c r="T1284" s="682">
        <v>331707.10830000002</v>
      </c>
      <c r="U1284" s="682">
        <v>580487.43960000004</v>
      </c>
    </row>
    <row r="1285" spans="1:21">
      <c r="A1285" t="s">
        <v>1181</v>
      </c>
      <c r="B1285">
        <v>8</v>
      </c>
      <c r="C1285" t="s">
        <v>496</v>
      </c>
      <c r="D1285" t="s">
        <v>497</v>
      </c>
      <c r="E1285" t="s">
        <v>498</v>
      </c>
      <c r="F1285" t="s">
        <v>1177</v>
      </c>
      <c r="G1285" t="s">
        <v>101</v>
      </c>
      <c r="H1285" s="682">
        <v>103969.00870000001</v>
      </c>
      <c r="I1285" s="682">
        <v>166350.41649999999</v>
      </c>
      <c r="J1285" s="682">
        <v>145556.61230000001</v>
      </c>
      <c r="K1285" s="682">
        <v>232890.58309999999</v>
      </c>
      <c r="L1285" s="682">
        <v>187144.21580000001</v>
      </c>
      <c r="M1285" s="682">
        <v>299430.74969999999</v>
      </c>
      <c r="N1285" s="682">
        <v>249525.62100000001</v>
      </c>
      <c r="O1285" s="682">
        <v>399240.99959999998</v>
      </c>
      <c r="P1285" s="682">
        <v>311907.02630000003</v>
      </c>
      <c r="Q1285" s="682">
        <v>499051.24949999998</v>
      </c>
      <c r="R1285" s="682">
        <v>353494.6298</v>
      </c>
      <c r="S1285" s="682">
        <v>565591.41599999997</v>
      </c>
      <c r="T1285" s="682">
        <v>395082.23320000002</v>
      </c>
      <c r="U1285" s="682">
        <v>632131.58259999997</v>
      </c>
    </row>
    <row r="1286" spans="1:21">
      <c r="A1286" t="s">
        <v>1181</v>
      </c>
      <c r="B1286">
        <v>8</v>
      </c>
      <c r="C1286" t="s">
        <v>496</v>
      </c>
      <c r="D1286" t="s">
        <v>497</v>
      </c>
      <c r="E1286" t="s">
        <v>499</v>
      </c>
      <c r="F1286" t="s">
        <v>1174</v>
      </c>
      <c r="G1286" t="s">
        <v>84</v>
      </c>
      <c r="H1286" s="682">
        <v>111298.80650000001</v>
      </c>
      <c r="I1286" s="682">
        <v>194772.91140000001</v>
      </c>
      <c r="J1286" s="682">
        <v>144548.17569999999</v>
      </c>
      <c r="K1286" s="682">
        <v>252959.3075</v>
      </c>
      <c r="L1286" s="682">
        <v>172803.8811</v>
      </c>
      <c r="M1286" s="682">
        <v>302406.79190000001</v>
      </c>
      <c r="N1286" s="682">
        <v>206156.79440000001</v>
      </c>
      <c r="O1286" s="682">
        <v>360774.39</v>
      </c>
      <c r="P1286" s="682">
        <v>243306.4866</v>
      </c>
      <c r="Q1286" s="682">
        <v>425786.35149999999</v>
      </c>
      <c r="R1286" s="682">
        <v>266942.2328</v>
      </c>
      <c r="S1286" s="682">
        <v>467148.90740000003</v>
      </c>
      <c r="T1286" s="682">
        <v>289213.17680000002</v>
      </c>
      <c r="U1286" s="682">
        <v>506123.05940000003</v>
      </c>
    </row>
    <row r="1287" spans="1:21">
      <c r="A1287" t="s">
        <v>1181</v>
      </c>
      <c r="B1287">
        <v>8</v>
      </c>
      <c r="C1287" t="s">
        <v>496</v>
      </c>
      <c r="D1287" t="s">
        <v>497</v>
      </c>
      <c r="E1287" t="s">
        <v>499</v>
      </c>
      <c r="F1287" t="s">
        <v>1175</v>
      </c>
      <c r="G1287" t="s">
        <v>103</v>
      </c>
      <c r="H1287" s="682">
        <v>92979.461599999995</v>
      </c>
      <c r="I1287" s="682">
        <v>162714.0577</v>
      </c>
      <c r="J1287" s="682">
        <v>123817.18769999999</v>
      </c>
      <c r="K1287" s="682">
        <v>216680.07860000001</v>
      </c>
      <c r="L1287" s="682">
        <v>152474.27239999999</v>
      </c>
      <c r="M1287" s="682">
        <v>266829.97659999999</v>
      </c>
      <c r="N1287" s="682">
        <v>191699.9627</v>
      </c>
      <c r="O1287" s="682">
        <v>335474.93459999998</v>
      </c>
      <c r="P1287" s="682">
        <v>231802.33979999999</v>
      </c>
      <c r="Q1287" s="682">
        <v>405654.09470000002</v>
      </c>
      <c r="R1287" s="682">
        <v>255944.42509999999</v>
      </c>
      <c r="S1287" s="682">
        <v>447902.7439</v>
      </c>
      <c r="T1287" s="682">
        <v>278548.38620000001</v>
      </c>
      <c r="U1287" s="682">
        <v>487459.67599999998</v>
      </c>
    </row>
    <row r="1288" spans="1:21">
      <c r="A1288" t="s">
        <v>1181</v>
      </c>
      <c r="B1288">
        <v>8</v>
      </c>
      <c r="C1288" t="s">
        <v>496</v>
      </c>
      <c r="D1288" t="s">
        <v>497</v>
      </c>
      <c r="E1288" t="s">
        <v>499</v>
      </c>
      <c r="F1288" t="s">
        <v>1176</v>
      </c>
      <c r="G1288" t="s">
        <v>104</v>
      </c>
      <c r="H1288" s="682">
        <v>85583.545400000003</v>
      </c>
      <c r="I1288" s="682">
        <v>149771.20439999999</v>
      </c>
      <c r="J1288" s="682">
        <v>118160.6243</v>
      </c>
      <c r="K1288" s="682">
        <v>206781.09239999999</v>
      </c>
      <c r="L1288" s="682">
        <v>149795.36660000001</v>
      </c>
      <c r="M1288" s="682">
        <v>262141.8916</v>
      </c>
      <c r="N1288" s="682">
        <v>195467.99720000001</v>
      </c>
      <c r="O1288" s="682">
        <v>342068.9951</v>
      </c>
      <c r="P1288" s="682">
        <v>243451.12450000001</v>
      </c>
      <c r="Q1288" s="682">
        <v>426039.46789999999</v>
      </c>
      <c r="R1288" s="682">
        <v>273900.00520000001</v>
      </c>
      <c r="S1288" s="682">
        <v>479325.00919999997</v>
      </c>
      <c r="T1288" s="682">
        <v>303875.64620000002</v>
      </c>
      <c r="U1288" s="682">
        <v>531782.38080000004</v>
      </c>
    </row>
    <row r="1289" spans="1:21">
      <c r="A1289" t="s">
        <v>1181</v>
      </c>
      <c r="B1289">
        <v>8</v>
      </c>
      <c r="C1289" t="s">
        <v>496</v>
      </c>
      <c r="D1289" t="s">
        <v>497</v>
      </c>
      <c r="E1289" t="s">
        <v>499</v>
      </c>
      <c r="F1289" t="s">
        <v>1177</v>
      </c>
      <c r="G1289" t="s">
        <v>101</v>
      </c>
      <c r="H1289" s="682">
        <v>95951.744600000005</v>
      </c>
      <c r="I1289" s="682">
        <v>153522.79370000001</v>
      </c>
      <c r="J1289" s="682">
        <v>134332.4424</v>
      </c>
      <c r="K1289" s="682">
        <v>214931.91099999999</v>
      </c>
      <c r="L1289" s="682">
        <v>172713.14019999999</v>
      </c>
      <c r="M1289" s="682">
        <v>276341.02850000001</v>
      </c>
      <c r="N1289" s="682">
        <v>230284.18700000001</v>
      </c>
      <c r="O1289" s="682">
        <v>368454.7047</v>
      </c>
      <c r="P1289" s="682">
        <v>287855.23379999999</v>
      </c>
      <c r="Q1289" s="682">
        <v>460568.38089999999</v>
      </c>
      <c r="R1289" s="682">
        <v>326235.93150000001</v>
      </c>
      <c r="S1289" s="682">
        <v>521977.49819999997</v>
      </c>
      <c r="T1289" s="682">
        <v>364616.62939999998</v>
      </c>
      <c r="U1289" s="682">
        <v>583386.61569999997</v>
      </c>
    </row>
    <row r="1290" spans="1:21">
      <c r="A1290" t="s">
        <v>1181</v>
      </c>
      <c r="B1290">
        <v>8</v>
      </c>
      <c r="C1290" t="s">
        <v>496</v>
      </c>
      <c r="D1290" t="s">
        <v>497</v>
      </c>
      <c r="E1290" t="s">
        <v>500</v>
      </c>
      <c r="F1290" t="s">
        <v>1174</v>
      </c>
      <c r="G1290" t="s">
        <v>84</v>
      </c>
      <c r="H1290" s="682">
        <v>127575.98149999999</v>
      </c>
      <c r="I1290" s="682">
        <v>223257.9676</v>
      </c>
      <c r="J1290" s="682">
        <v>165702.5307</v>
      </c>
      <c r="K1290" s="682">
        <v>289979.42869999999</v>
      </c>
      <c r="L1290" s="682">
        <v>198106.07990000001</v>
      </c>
      <c r="M1290" s="682">
        <v>346685.6398</v>
      </c>
      <c r="N1290" s="682">
        <v>236360.18859999999</v>
      </c>
      <c r="O1290" s="682">
        <v>413630.33010000002</v>
      </c>
      <c r="P1290" s="682">
        <v>278965.01610000001</v>
      </c>
      <c r="Q1290" s="682">
        <v>488188.7782</v>
      </c>
      <c r="R1290" s="682">
        <v>306070.05469999998</v>
      </c>
      <c r="S1290" s="682">
        <v>535622.59569999995</v>
      </c>
      <c r="T1290" s="682">
        <v>331614.84629999998</v>
      </c>
      <c r="U1290" s="682">
        <v>580325.98100000003</v>
      </c>
    </row>
    <row r="1291" spans="1:21">
      <c r="A1291" t="s">
        <v>1181</v>
      </c>
      <c r="B1291">
        <v>8</v>
      </c>
      <c r="C1291" t="s">
        <v>496</v>
      </c>
      <c r="D1291" t="s">
        <v>497</v>
      </c>
      <c r="E1291" t="s">
        <v>500</v>
      </c>
      <c r="F1291" t="s">
        <v>1175</v>
      </c>
      <c r="G1291" t="s">
        <v>103</v>
      </c>
      <c r="H1291" s="682">
        <v>106498.8649</v>
      </c>
      <c r="I1291" s="682">
        <v>186373.01360000001</v>
      </c>
      <c r="J1291" s="682">
        <v>141850.74789999999</v>
      </c>
      <c r="K1291" s="682">
        <v>248238.8088</v>
      </c>
      <c r="L1291" s="682">
        <v>174716.09899999999</v>
      </c>
      <c r="M1291" s="682">
        <v>305753.17320000002</v>
      </c>
      <c r="N1291" s="682">
        <v>219727.05910000001</v>
      </c>
      <c r="O1291" s="682">
        <v>384522.35340000002</v>
      </c>
      <c r="P1291" s="682">
        <v>265729.06180000002</v>
      </c>
      <c r="Q1291" s="682">
        <v>465025.85820000002</v>
      </c>
      <c r="R1291" s="682">
        <v>293416.66249999998</v>
      </c>
      <c r="S1291" s="682">
        <v>513479.1593</v>
      </c>
      <c r="T1291" s="682">
        <v>319344.6029</v>
      </c>
      <c r="U1291" s="682">
        <v>558853.0551</v>
      </c>
    </row>
    <row r="1292" spans="1:21">
      <c r="A1292" t="s">
        <v>1181</v>
      </c>
      <c r="B1292">
        <v>8</v>
      </c>
      <c r="C1292" t="s">
        <v>496</v>
      </c>
      <c r="D1292" t="s">
        <v>497</v>
      </c>
      <c r="E1292" t="s">
        <v>500</v>
      </c>
      <c r="F1292" t="s">
        <v>1176</v>
      </c>
      <c r="G1292" t="s">
        <v>104</v>
      </c>
      <c r="H1292" s="682">
        <v>97977.177200000006</v>
      </c>
      <c r="I1292" s="682">
        <v>171460.06020000001</v>
      </c>
      <c r="J1292" s="682">
        <v>135262.36730000001</v>
      </c>
      <c r="K1292" s="682">
        <v>236709.14290000001</v>
      </c>
      <c r="L1292" s="682">
        <v>171463.36369999999</v>
      </c>
      <c r="M1292" s="682">
        <v>300060.88660000003</v>
      </c>
      <c r="N1292" s="682">
        <v>223717.49619999999</v>
      </c>
      <c r="O1292" s="682">
        <v>391505.61849999998</v>
      </c>
      <c r="P1292" s="682">
        <v>278629.9423</v>
      </c>
      <c r="Q1292" s="682">
        <v>487602.39899999998</v>
      </c>
      <c r="R1292" s="682">
        <v>313466.56030000001</v>
      </c>
      <c r="S1292" s="682">
        <v>548566.48049999995</v>
      </c>
      <c r="T1292" s="682">
        <v>347758.69809999998</v>
      </c>
      <c r="U1292" s="682">
        <v>608577.72160000005</v>
      </c>
    </row>
    <row r="1293" spans="1:21">
      <c r="A1293" t="s">
        <v>1181</v>
      </c>
      <c r="B1293">
        <v>8</v>
      </c>
      <c r="C1293" t="s">
        <v>496</v>
      </c>
      <c r="D1293" t="s">
        <v>497</v>
      </c>
      <c r="E1293" t="s">
        <v>500</v>
      </c>
      <c r="F1293" t="s">
        <v>1177</v>
      </c>
      <c r="G1293" t="s">
        <v>101</v>
      </c>
      <c r="H1293" s="682">
        <v>109982.68459999999</v>
      </c>
      <c r="I1293" s="682">
        <v>175972.29800000001</v>
      </c>
      <c r="J1293" s="682">
        <v>153975.75839999999</v>
      </c>
      <c r="K1293" s="682">
        <v>246361.21720000001</v>
      </c>
      <c r="L1293" s="682">
        <v>197968.83230000001</v>
      </c>
      <c r="M1293" s="682">
        <v>316750.13630000001</v>
      </c>
      <c r="N1293" s="682">
        <v>263958.44300000003</v>
      </c>
      <c r="O1293" s="682">
        <v>422333.51510000002</v>
      </c>
      <c r="P1293" s="682">
        <v>329948.05379999999</v>
      </c>
      <c r="Q1293" s="682">
        <v>527916.89379999996</v>
      </c>
      <c r="R1293" s="682">
        <v>373941.12760000001</v>
      </c>
      <c r="S1293" s="682">
        <v>598305.81299999997</v>
      </c>
      <c r="T1293" s="682">
        <v>417934.20140000002</v>
      </c>
      <c r="U1293" s="682">
        <v>668694.73230000003</v>
      </c>
    </row>
    <row r="1294" spans="1:21">
      <c r="A1294" t="s">
        <v>1181</v>
      </c>
      <c r="B1294">
        <v>8</v>
      </c>
      <c r="C1294" t="s">
        <v>496</v>
      </c>
      <c r="D1294" t="s">
        <v>497</v>
      </c>
      <c r="E1294" t="s">
        <v>501</v>
      </c>
      <c r="F1294" t="s">
        <v>1174</v>
      </c>
      <c r="G1294" t="s">
        <v>84</v>
      </c>
      <c r="H1294" s="682">
        <v>119892.842</v>
      </c>
      <c r="I1294" s="682">
        <v>209812.47339999999</v>
      </c>
      <c r="J1294" s="682">
        <v>155593.64799999999</v>
      </c>
      <c r="K1294" s="682">
        <v>272288.88400000002</v>
      </c>
      <c r="L1294" s="682">
        <v>185907.42790000001</v>
      </c>
      <c r="M1294" s="682">
        <v>325337.9987</v>
      </c>
      <c r="N1294" s="682">
        <v>221649.03330000001</v>
      </c>
      <c r="O1294" s="682">
        <v>387885.80829999998</v>
      </c>
      <c r="P1294" s="682">
        <v>261491.1925</v>
      </c>
      <c r="Q1294" s="682">
        <v>457609.58679999999</v>
      </c>
      <c r="R1294" s="682">
        <v>286851.35220000002</v>
      </c>
      <c r="S1294" s="682">
        <v>501989.8664</v>
      </c>
      <c r="T1294" s="682">
        <v>310708.20319999999</v>
      </c>
      <c r="U1294" s="682">
        <v>543739.35549999995</v>
      </c>
    </row>
    <row r="1295" spans="1:21">
      <c r="A1295" t="s">
        <v>1181</v>
      </c>
      <c r="B1295">
        <v>8</v>
      </c>
      <c r="C1295" t="s">
        <v>496</v>
      </c>
      <c r="D1295" t="s">
        <v>497</v>
      </c>
      <c r="E1295" t="s">
        <v>501</v>
      </c>
      <c r="F1295" t="s">
        <v>1175</v>
      </c>
      <c r="G1295" t="s">
        <v>103</v>
      </c>
      <c r="H1295" s="682">
        <v>100785.72629999999</v>
      </c>
      <c r="I1295" s="682">
        <v>176375.02110000001</v>
      </c>
      <c r="J1295" s="682">
        <v>133971.0042</v>
      </c>
      <c r="K1295" s="682">
        <v>234449.2573</v>
      </c>
      <c r="L1295" s="682">
        <v>164703.42679999999</v>
      </c>
      <c r="M1295" s="682">
        <v>288230.99699999997</v>
      </c>
      <c r="N1295" s="682">
        <v>206570.40210000001</v>
      </c>
      <c r="O1295" s="682">
        <v>361498.20370000001</v>
      </c>
      <c r="P1295" s="682">
        <v>249492.24350000001</v>
      </c>
      <c r="Q1295" s="682">
        <v>436611.42609999998</v>
      </c>
      <c r="R1295" s="682">
        <v>275380.52029999997</v>
      </c>
      <c r="S1295" s="682">
        <v>481915.9105</v>
      </c>
      <c r="T1295" s="682">
        <v>299584.71169999999</v>
      </c>
      <c r="U1295" s="682">
        <v>524273.24550000002</v>
      </c>
    </row>
    <row r="1296" spans="1:21">
      <c r="A1296" t="s">
        <v>1181</v>
      </c>
      <c r="B1296">
        <v>8</v>
      </c>
      <c r="C1296" t="s">
        <v>496</v>
      </c>
      <c r="D1296" t="s">
        <v>497</v>
      </c>
      <c r="E1296" t="s">
        <v>501</v>
      </c>
      <c r="F1296" t="s">
        <v>1176</v>
      </c>
      <c r="G1296" t="s">
        <v>104</v>
      </c>
      <c r="H1296" s="682">
        <v>93170.630099999995</v>
      </c>
      <c r="I1296" s="682">
        <v>163048.60269999999</v>
      </c>
      <c r="J1296" s="682">
        <v>128711.30250000001</v>
      </c>
      <c r="K1296" s="682">
        <v>225244.77919999999</v>
      </c>
      <c r="L1296" s="682">
        <v>163269.10750000001</v>
      </c>
      <c r="M1296" s="682">
        <v>285720.93829999998</v>
      </c>
      <c r="N1296" s="682">
        <v>213249.79550000001</v>
      </c>
      <c r="O1296" s="682">
        <v>373187.1421</v>
      </c>
      <c r="P1296" s="682">
        <v>265640.35639999999</v>
      </c>
      <c r="Q1296" s="682">
        <v>464870.62359999999</v>
      </c>
      <c r="R1296" s="682">
        <v>298961.29509999999</v>
      </c>
      <c r="S1296" s="682">
        <v>523182.26630000002</v>
      </c>
      <c r="T1296" s="682">
        <v>331788.63959999999</v>
      </c>
      <c r="U1296" s="682">
        <v>580630.11930000002</v>
      </c>
    </row>
    <row r="1297" spans="1:21">
      <c r="A1297" t="s">
        <v>1181</v>
      </c>
      <c r="B1297">
        <v>8</v>
      </c>
      <c r="C1297" t="s">
        <v>496</v>
      </c>
      <c r="D1297" t="s">
        <v>497</v>
      </c>
      <c r="E1297" t="s">
        <v>501</v>
      </c>
      <c r="F1297" t="s">
        <v>1177</v>
      </c>
      <c r="G1297" t="s">
        <v>101</v>
      </c>
      <c r="H1297" s="682">
        <v>103374.81660000001</v>
      </c>
      <c r="I1297" s="682">
        <v>165399.70910000001</v>
      </c>
      <c r="J1297" s="682">
        <v>144724.7432</v>
      </c>
      <c r="K1297" s="682">
        <v>231559.5926</v>
      </c>
      <c r="L1297" s="682">
        <v>186074.6698</v>
      </c>
      <c r="M1297" s="682">
        <v>297719.47619999998</v>
      </c>
      <c r="N1297" s="682">
        <v>248099.55970000001</v>
      </c>
      <c r="O1297" s="682">
        <v>396959.3015</v>
      </c>
      <c r="P1297" s="682">
        <v>310124.4498</v>
      </c>
      <c r="Q1297" s="682">
        <v>496199.12699999998</v>
      </c>
      <c r="R1297" s="682">
        <v>351474.3763</v>
      </c>
      <c r="S1297" s="682">
        <v>562359.01049999997</v>
      </c>
      <c r="T1297" s="682">
        <v>392824.30300000001</v>
      </c>
      <c r="U1297" s="682">
        <v>628518.89410000003</v>
      </c>
    </row>
    <row r="1298" spans="1:21">
      <c r="A1298" t="s">
        <v>1181</v>
      </c>
      <c r="B1298">
        <v>8</v>
      </c>
      <c r="C1298" t="s">
        <v>496</v>
      </c>
      <c r="D1298" t="s">
        <v>497</v>
      </c>
      <c r="E1298" t="s">
        <v>502</v>
      </c>
      <c r="F1298" t="s">
        <v>1174</v>
      </c>
      <c r="G1298" t="s">
        <v>84</v>
      </c>
      <c r="H1298" s="682">
        <v>119030.1502</v>
      </c>
      <c r="I1298" s="682">
        <v>208302.76269999999</v>
      </c>
      <c r="J1298" s="682">
        <v>154754.6421</v>
      </c>
      <c r="K1298" s="682">
        <v>270820.6238</v>
      </c>
      <c r="L1298" s="682">
        <v>185149.67879999999</v>
      </c>
      <c r="M1298" s="682">
        <v>324011.93790000002</v>
      </c>
      <c r="N1298" s="682">
        <v>221085.86180000001</v>
      </c>
      <c r="O1298" s="682">
        <v>386900.25809999998</v>
      </c>
      <c r="P1298" s="682">
        <v>261067.43419999999</v>
      </c>
      <c r="Q1298" s="682">
        <v>456868.0099</v>
      </c>
      <c r="R1298" s="682">
        <v>286488.65909999999</v>
      </c>
      <c r="S1298" s="682">
        <v>501355.15330000001</v>
      </c>
      <c r="T1298" s="682">
        <v>310497.5453</v>
      </c>
      <c r="U1298" s="682">
        <v>543370.70420000004</v>
      </c>
    </row>
    <row r="1299" spans="1:21">
      <c r="A1299" t="s">
        <v>1181</v>
      </c>
      <c r="B1299">
        <v>8</v>
      </c>
      <c r="C1299" t="s">
        <v>496</v>
      </c>
      <c r="D1299" t="s">
        <v>497</v>
      </c>
      <c r="E1299" t="s">
        <v>502</v>
      </c>
      <c r="F1299" t="s">
        <v>1175</v>
      </c>
      <c r="G1299" t="s">
        <v>103</v>
      </c>
      <c r="H1299" s="682">
        <v>98543.775500000003</v>
      </c>
      <c r="I1299" s="682">
        <v>172451.60709999999</v>
      </c>
      <c r="J1299" s="682">
        <v>131571.6029</v>
      </c>
      <c r="K1299" s="682">
        <v>230250.3051</v>
      </c>
      <c r="L1299" s="682">
        <v>162415.49369999999</v>
      </c>
      <c r="M1299" s="682">
        <v>284227.114</v>
      </c>
      <c r="N1299" s="682">
        <v>204919.08300000001</v>
      </c>
      <c r="O1299" s="682">
        <v>358608.39520000003</v>
      </c>
      <c r="P1299" s="682">
        <v>248202.58259999999</v>
      </c>
      <c r="Q1299" s="682">
        <v>434354.51949999999</v>
      </c>
      <c r="R1299" s="682">
        <v>274190.03590000002</v>
      </c>
      <c r="S1299" s="682">
        <v>479832.56280000001</v>
      </c>
      <c r="T1299" s="682">
        <v>298571.3284</v>
      </c>
      <c r="U1299" s="682">
        <v>522499.8247</v>
      </c>
    </row>
    <row r="1300" spans="1:21">
      <c r="A1300" t="s">
        <v>1181</v>
      </c>
      <c r="B1300">
        <v>8</v>
      </c>
      <c r="C1300" t="s">
        <v>496</v>
      </c>
      <c r="D1300" t="s">
        <v>497</v>
      </c>
      <c r="E1300" t="s">
        <v>502</v>
      </c>
      <c r="F1300" t="s">
        <v>1176</v>
      </c>
      <c r="G1300" t="s">
        <v>104</v>
      </c>
      <c r="H1300" s="682">
        <v>90131.897599999997</v>
      </c>
      <c r="I1300" s="682">
        <v>157730.82079999999</v>
      </c>
      <c r="J1300" s="682">
        <v>124332.4063</v>
      </c>
      <c r="K1300" s="682">
        <v>217581.71100000001</v>
      </c>
      <c r="L1300" s="682">
        <v>157479.1194</v>
      </c>
      <c r="M1300" s="682">
        <v>275588.45899999997</v>
      </c>
      <c r="N1300" s="682">
        <v>205209.2297</v>
      </c>
      <c r="O1300" s="682">
        <v>359116.152</v>
      </c>
      <c r="P1300" s="682">
        <v>255523.12119999999</v>
      </c>
      <c r="Q1300" s="682">
        <v>447165.4621</v>
      </c>
      <c r="R1300" s="682">
        <v>287343.7096</v>
      </c>
      <c r="S1300" s="682">
        <v>502851.49170000001</v>
      </c>
      <c r="T1300" s="682">
        <v>318635.08350000001</v>
      </c>
      <c r="U1300" s="682">
        <v>557611.39619999996</v>
      </c>
    </row>
    <row r="1301" spans="1:21">
      <c r="A1301" t="s">
        <v>1181</v>
      </c>
      <c r="B1301">
        <v>8</v>
      </c>
      <c r="C1301" t="s">
        <v>496</v>
      </c>
      <c r="D1301" t="s">
        <v>497</v>
      </c>
      <c r="E1301" t="s">
        <v>502</v>
      </c>
      <c r="F1301" t="s">
        <v>1177</v>
      </c>
      <c r="G1301" t="s">
        <v>101</v>
      </c>
      <c r="H1301" s="682">
        <v>102596.92389999999</v>
      </c>
      <c r="I1301" s="682">
        <v>164155.08069999999</v>
      </c>
      <c r="J1301" s="682">
        <v>143635.69339999999</v>
      </c>
      <c r="K1301" s="682">
        <v>229817.11300000001</v>
      </c>
      <c r="L1301" s="682">
        <v>184674.46299999999</v>
      </c>
      <c r="M1301" s="682">
        <v>295479.14510000002</v>
      </c>
      <c r="N1301" s="682">
        <v>246232.61730000001</v>
      </c>
      <c r="O1301" s="682">
        <v>393972.1936</v>
      </c>
      <c r="P1301" s="682">
        <v>307790.77169999998</v>
      </c>
      <c r="Q1301" s="682">
        <v>492465.24190000002</v>
      </c>
      <c r="R1301" s="682">
        <v>348829.54119999998</v>
      </c>
      <c r="S1301" s="682">
        <v>558127.27419999999</v>
      </c>
      <c r="T1301" s="682">
        <v>389868.31079999998</v>
      </c>
      <c r="U1301" s="682">
        <v>623789.30649999995</v>
      </c>
    </row>
    <row r="1302" spans="1:21">
      <c r="A1302" t="s">
        <v>1181</v>
      </c>
      <c r="B1302">
        <v>8</v>
      </c>
      <c r="C1302" t="s">
        <v>496</v>
      </c>
      <c r="D1302" t="s">
        <v>497</v>
      </c>
      <c r="E1302" t="s">
        <v>503</v>
      </c>
      <c r="F1302" t="s">
        <v>1174</v>
      </c>
      <c r="G1302" t="s">
        <v>84</v>
      </c>
      <c r="H1302" s="682">
        <v>113340.1176</v>
      </c>
      <c r="I1302" s="682">
        <v>198345.2058</v>
      </c>
      <c r="J1302" s="682">
        <v>147319.3769</v>
      </c>
      <c r="K1302" s="682">
        <v>257808.90960000001</v>
      </c>
      <c r="L1302" s="682">
        <v>176221.43350000001</v>
      </c>
      <c r="M1302" s="682">
        <v>308387.5086</v>
      </c>
      <c r="N1302" s="682">
        <v>210379.39369999999</v>
      </c>
      <c r="O1302" s="682">
        <v>368163.93890000001</v>
      </c>
      <c r="P1302" s="682">
        <v>248392.7885</v>
      </c>
      <c r="Q1302" s="682">
        <v>434687.3799</v>
      </c>
      <c r="R1302" s="682">
        <v>272566.25750000001</v>
      </c>
      <c r="S1302" s="682">
        <v>476990.95059999998</v>
      </c>
      <c r="T1302" s="682">
        <v>295384.1937</v>
      </c>
      <c r="U1302" s="682">
        <v>516922.33899999998</v>
      </c>
    </row>
    <row r="1303" spans="1:21">
      <c r="A1303" t="s">
        <v>1181</v>
      </c>
      <c r="B1303">
        <v>8</v>
      </c>
      <c r="C1303" t="s">
        <v>496</v>
      </c>
      <c r="D1303" t="s">
        <v>497</v>
      </c>
      <c r="E1303" t="s">
        <v>503</v>
      </c>
      <c r="F1303" t="s">
        <v>1175</v>
      </c>
      <c r="G1303" t="s">
        <v>103</v>
      </c>
      <c r="H1303" s="682">
        <v>94035.697199999995</v>
      </c>
      <c r="I1303" s="682">
        <v>164562.47010000001</v>
      </c>
      <c r="J1303" s="682">
        <v>125473.81939999999</v>
      </c>
      <c r="K1303" s="682">
        <v>219579.18410000001</v>
      </c>
      <c r="L1303" s="682">
        <v>154798.83480000001</v>
      </c>
      <c r="M1303" s="682">
        <v>270897.9608</v>
      </c>
      <c r="N1303" s="682">
        <v>195145.31280000001</v>
      </c>
      <c r="O1303" s="682">
        <v>341504.29739999998</v>
      </c>
      <c r="P1303" s="682">
        <v>236270.13920000001</v>
      </c>
      <c r="Q1303" s="682">
        <v>413472.74349999998</v>
      </c>
      <c r="R1303" s="682">
        <v>260977.16959999999</v>
      </c>
      <c r="S1303" s="682">
        <v>456710.04680000001</v>
      </c>
      <c r="T1303" s="682">
        <v>284146.02720000001</v>
      </c>
      <c r="U1303" s="682">
        <v>497255.54759999999</v>
      </c>
    </row>
    <row r="1304" spans="1:21">
      <c r="A1304" t="s">
        <v>1181</v>
      </c>
      <c r="B1304">
        <v>8</v>
      </c>
      <c r="C1304" t="s">
        <v>496</v>
      </c>
      <c r="D1304" t="s">
        <v>497</v>
      </c>
      <c r="E1304" t="s">
        <v>503</v>
      </c>
      <c r="F1304" t="s">
        <v>1176</v>
      </c>
      <c r="G1304" t="s">
        <v>104</v>
      </c>
      <c r="H1304" s="682">
        <v>86139.705799999996</v>
      </c>
      <c r="I1304" s="682">
        <v>150744.4853</v>
      </c>
      <c r="J1304" s="682">
        <v>118850.19839999999</v>
      </c>
      <c r="K1304" s="682">
        <v>207987.84719999999</v>
      </c>
      <c r="L1304" s="682">
        <v>150567.6911</v>
      </c>
      <c r="M1304" s="682">
        <v>263493.4595</v>
      </c>
      <c r="N1304" s="682">
        <v>196268.77619999999</v>
      </c>
      <c r="O1304" s="682">
        <v>343470.35830000002</v>
      </c>
      <c r="P1304" s="682">
        <v>244404.57819999999</v>
      </c>
      <c r="Q1304" s="682">
        <v>427708.01189999998</v>
      </c>
      <c r="R1304" s="682">
        <v>274872.4534</v>
      </c>
      <c r="S1304" s="682">
        <v>481026.79340000002</v>
      </c>
      <c r="T1304" s="682">
        <v>304841.64569999999</v>
      </c>
      <c r="U1304" s="682">
        <v>533472.87990000006</v>
      </c>
    </row>
    <row r="1305" spans="1:21">
      <c r="A1305" t="s">
        <v>1181</v>
      </c>
      <c r="B1305">
        <v>8</v>
      </c>
      <c r="C1305" t="s">
        <v>496</v>
      </c>
      <c r="D1305" t="s">
        <v>497</v>
      </c>
      <c r="E1305" t="s">
        <v>503</v>
      </c>
      <c r="F1305" t="s">
        <v>1177</v>
      </c>
      <c r="G1305" t="s">
        <v>101</v>
      </c>
      <c r="H1305" s="682">
        <v>97697.003599999996</v>
      </c>
      <c r="I1305" s="682">
        <v>156315.20809999999</v>
      </c>
      <c r="J1305" s="682">
        <v>136775.80499999999</v>
      </c>
      <c r="K1305" s="682">
        <v>218841.29139999999</v>
      </c>
      <c r="L1305" s="682">
        <v>175854.60649999999</v>
      </c>
      <c r="M1305" s="682">
        <v>281367.37469999999</v>
      </c>
      <c r="N1305" s="682">
        <v>234472.80869999999</v>
      </c>
      <c r="O1305" s="682">
        <v>375156.49949999998</v>
      </c>
      <c r="P1305" s="682">
        <v>293091.01089999999</v>
      </c>
      <c r="Q1305" s="682">
        <v>468945.62439999997</v>
      </c>
      <c r="R1305" s="682">
        <v>332169.8124</v>
      </c>
      <c r="S1305" s="682">
        <v>531471.70759999997</v>
      </c>
      <c r="T1305" s="682">
        <v>371248.61379999999</v>
      </c>
      <c r="U1305" s="682">
        <v>593997.79090000002</v>
      </c>
    </row>
    <row r="1306" spans="1:21">
      <c r="A1306" t="s">
        <v>1181</v>
      </c>
      <c r="B1306">
        <v>8</v>
      </c>
      <c r="C1306" t="s">
        <v>496</v>
      </c>
      <c r="D1306" t="s">
        <v>497</v>
      </c>
      <c r="E1306" t="s">
        <v>504</v>
      </c>
      <c r="F1306" t="s">
        <v>1174</v>
      </c>
      <c r="G1306" t="s">
        <v>84</v>
      </c>
      <c r="H1306" s="682">
        <v>118526.48510000001</v>
      </c>
      <c r="I1306" s="682">
        <v>207421.34899999999</v>
      </c>
      <c r="J1306" s="682">
        <v>154188.74679999999</v>
      </c>
      <c r="K1306" s="682">
        <v>269830.30690000003</v>
      </c>
      <c r="L1306" s="682">
        <v>184550.06589999999</v>
      </c>
      <c r="M1306" s="682">
        <v>322962.61540000001</v>
      </c>
      <c r="N1306" s="682">
        <v>220477.3841</v>
      </c>
      <c r="O1306" s="682">
        <v>385835.42219999997</v>
      </c>
      <c r="P1306" s="682">
        <v>260424.84109999999</v>
      </c>
      <c r="Q1306" s="682">
        <v>455743.47200000001</v>
      </c>
      <c r="R1306" s="682">
        <v>285815.6961</v>
      </c>
      <c r="S1306" s="682">
        <v>500177.4682</v>
      </c>
      <c r="T1306" s="682">
        <v>309825.59519999998</v>
      </c>
      <c r="U1306" s="682">
        <v>542194.7916</v>
      </c>
    </row>
    <row r="1307" spans="1:21">
      <c r="A1307" t="s">
        <v>1181</v>
      </c>
      <c r="B1307">
        <v>8</v>
      </c>
      <c r="C1307" t="s">
        <v>496</v>
      </c>
      <c r="D1307" t="s">
        <v>497</v>
      </c>
      <c r="E1307" t="s">
        <v>504</v>
      </c>
      <c r="F1307" t="s">
        <v>1175</v>
      </c>
      <c r="G1307" t="s">
        <v>103</v>
      </c>
      <c r="H1307" s="682">
        <v>97646.025800000003</v>
      </c>
      <c r="I1307" s="682">
        <v>170880.54509999999</v>
      </c>
      <c r="J1307" s="682">
        <v>130559.8803</v>
      </c>
      <c r="K1307" s="682">
        <v>228479.7905</v>
      </c>
      <c r="L1307" s="682">
        <v>161378.68539999999</v>
      </c>
      <c r="M1307" s="682">
        <v>282412.69939999998</v>
      </c>
      <c r="N1307" s="682">
        <v>203999.70610000001</v>
      </c>
      <c r="O1307" s="682">
        <v>356999.48560000001</v>
      </c>
      <c r="P1307" s="682">
        <v>247312.58869999999</v>
      </c>
      <c r="Q1307" s="682">
        <v>432797.03029999998</v>
      </c>
      <c r="R1307" s="682">
        <v>273280.5612</v>
      </c>
      <c r="S1307" s="682">
        <v>478240.98210000002</v>
      </c>
      <c r="T1307" s="682">
        <v>297670.0282</v>
      </c>
      <c r="U1307" s="682">
        <v>520922.54940000002</v>
      </c>
    </row>
    <row r="1308" spans="1:21">
      <c r="A1308" t="s">
        <v>1181</v>
      </c>
      <c r="B1308">
        <v>8</v>
      </c>
      <c r="C1308" t="s">
        <v>496</v>
      </c>
      <c r="D1308" t="s">
        <v>497</v>
      </c>
      <c r="E1308" t="s">
        <v>504</v>
      </c>
      <c r="F1308" t="s">
        <v>1176</v>
      </c>
      <c r="G1308" t="s">
        <v>104</v>
      </c>
      <c r="H1308" s="682">
        <v>88999.813200000004</v>
      </c>
      <c r="I1308" s="682">
        <v>155749.67310000001</v>
      </c>
      <c r="J1308" s="682">
        <v>122711.8679</v>
      </c>
      <c r="K1308" s="682">
        <v>214745.7689</v>
      </c>
      <c r="L1308" s="682">
        <v>155349.86180000001</v>
      </c>
      <c r="M1308" s="682">
        <v>271862.25819999998</v>
      </c>
      <c r="N1308" s="682">
        <v>202278.6249</v>
      </c>
      <c r="O1308" s="682">
        <v>353987.59360000002</v>
      </c>
      <c r="P1308" s="682">
        <v>251840.8573</v>
      </c>
      <c r="Q1308" s="682">
        <v>440721.5001</v>
      </c>
      <c r="R1308" s="682">
        <v>283127.22399999999</v>
      </c>
      <c r="S1308" s="682">
        <v>495472.64199999999</v>
      </c>
      <c r="T1308" s="682">
        <v>313874.19919999997</v>
      </c>
      <c r="U1308" s="682">
        <v>549279.84849999996</v>
      </c>
    </row>
    <row r="1309" spans="1:21">
      <c r="A1309" t="s">
        <v>1181</v>
      </c>
      <c r="B1309">
        <v>8</v>
      </c>
      <c r="C1309" t="s">
        <v>496</v>
      </c>
      <c r="D1309" t="s">
        <v>497</v>
      </c>
      <c r="E1309" t="s">
        <v>504</v>
      </c>
      <c r="F1309" t="s">
        <v>1177</v>
      </c>
      <c r="G1309" t="s">
        <v>101</v>
      </c>
      <c r="H1309" s="682">
        <v>102151.99950000001</v>
      </c>
      <c r="I1309" s="682">
        <v>163443.2015</v>
      </c>
      <c r="J1309" s="682">
        <v>143012.79920000001</v>
      </c>
      <c r="K1309" s="682">
        <v>228820.48209999999</v>
      </c>
      <c r="L1309" s="682">
        <v>183873.59899999999</v>
      </c>
      <c r="M1309" s="682">
        <v>294197.76270000002</v>
      </c>
      <c r="N1309" s="682">
        <v>245164.79860000001</v>
      </c>
      <c r="O1309" s="682">
        <v>392263.68359999999</v>
      </c>
      <c r="P1309" s="682">
        <v>306455.99829999998</v>
      </c>
      <c r="Q1309" s="682">
        <v>490329.60450000002</v>
      </c>
      <c r="R1309" s="682">
        <v>347316.79800000001</v>
      </c>
      <c r="S1309" s="682">
        <v>555706.88509999996</v>
      </c>
      <c r="T1309" s="682">
        <v>388177.59779999999</v>
      </c>
      <c r="U1309" s="682">
        <v>621084.16579999996</v>
      </c>
    </row>
    <row r="1310" spans="1:21">
      <c r="A1310" t="s">
        <v>1181</v>
      </c>
      <c r="B1310">
        <v>8</v>
      </c>
      <c r="C1310" t="s">
        <v>496</v>
      </c>
      <c r="D1310" t="s">
        <v>497</v>
      </c>
      <c r="E1310" t="s">
        <v>505</v>
      </c>
      <c r="F1310" t="s">
        <v>1174</v>
      </c>
      <c r="G1310" t="s">
        <v>84</v>
      </c>
      <c r="H1310" s="682">
        <v>114299.22870000001</v>
      </c>
      <c r="I1310" s="682">
        <v>200023.6501</v>
      </c>
      <c r="J1310" s="682">
        <v>148353.56460000001</v>
      </c>
      <c r="K1310" s="682">
        <v>259618.73800000001</v>
      </c>
      <c r="L1310" s="682">
        <v>177273.49059999999</v>
      </c>
      <c r="M1310" s="682">
        <v>310228.60859999998</v>
      </c>
      <c r="N1310" s="682">
        <v>211378.4094</v>
      </c>
      <c r="O1310" s="682">
        <v>369912.21629999997</v>
      </c>
      <c r="P1310" s="682">
        <v>249390.81830000001</v>
      </c>
      <c r="Q1310" s="682">
        <v>436433.93190000003</v>
      </c>
      <c r="R1310" s="682">
        <v>273584.424</v>
      </c>
      <c r="S1310" s="682">
        <v>478772.74190000002</v>
      </c>
      <c r="T1310" s="682">
        <v>296350.33</v>
      </c>
      <c r="U1310" s="682">
        <v>518613.07740000001</v>
      </c>
    </row>
    <row r="1311" spans="1:21">
      <c r="A1311" t="s">
        <v>1181</v>
      </c>
      <c r="B1311">
        <v>8</v>
      </c>
      <c r="C1311" t="s">
        <v>496</v>
      </c>
      <c r="D1311" t="s">
        <v>497</v>
      </c>
      <c r="E1311" t="s">
        <v>505</v>
      </c>
      <c r="F1311" t="s">
        <v>1175</v>
      </c>
      <c r="G1311" t="s">
        <v>103</v>
      </c>
      <c r="H1311" s="682">
        <v>95980.008700000006</v>
      </c>
      <c r="I1311" s="682">
        <v>167965.01509999999</v>
      </c>
      <c r="J1311" s="682">
        <v>127622.5766</v>
      </c>
      <c r="K1311" s="682">
        <v>223339.5091</v>
      </c>
      <c r="L1311" s="682">
        <v>156943.88190000001</v>
      </c>
      <c r="M1311" s="682">
        <v>274651.79320000001</v>
      </c>
      <c r="N1311" s="682">
        <v>196921.57769999999</v>
      </c>
      <c r="O1311" s="682">
        <v>344612.76089999999</v>
      </c>
      <c r="P1311" s="682">
        <v>237886.6715</v>
      </c>
      <c r="Q1311" s="682">
        <v>416301.6752</v>
      </c>
      <c r="R1311" s="682">
        <v>262586.61629999999</v>
      </c>
      <c r="S1311" s="682">
        <v>459526.5784</v>
      </c>
      <c r="T1311" s="682">
        <v>285685.53940000001</v>
      </c>
      <c r="U1311" s="682">
        <v>499949.69400000002</v>
      </c>
    </row>
    <row r="1312" spans="1:21">
      <c r="A1312" t="s">
        <v>1181</v>
      </c>
      <c r="B1312">
        <v>8</v>
      </c>
      <c r="C1312" t="s">
        <v>496</v>
      </c>
      <c r="D1312" t="s">
        <v>497</v>
      </c>
      <c r="E1312" t="s">
        <v>505</v>
      </c>
      <c r="F1312" t="s">
        <v>1176</v>
      </c>
      <c r="G1312" t="s">
        <v>104</v>
      </c>
      <c r="H1312" s="682">
        <v>88662.058099999995</v>
      </c>
      <c r="I1312" s="682">
        <v>155158.60149999999</v>
      </c>
      <c r="J1312" s="682">
        <v>122470.5419</v>
      </c>
      <c r="K1312" s="682">
        <v>214323.44839999999</v>
      </c>
      <c r="L1312" s="682">
        <v>155336.6893</v>
      </c>
      <c r="M1312" s="682">
        <v>271839.20630000002</v>
      </c>
      <c r="N1312" s="682">
        <v>202856.42749999999</v>
      </c>
      <c r="O1312" s="682">
        <v>354998.74810000003</v>
      </c>
      <c r="P1312" s="682">
        <v>252686.6624</v>
      </c>
      <c r="Q1312" s="682">
        <v>442201.65919999999</v>
      </c>
      <c r="R1312" s="682">
        <v>284366.94819999998</v>
      </c>
      <c r="S1312" s="682">
        <v>497642.1593</v>
      </c>
      <c r="T1312" s="682">
        <v>315573.99410000001</v>
      </c>
      <c r="U1312" s="682">
        <v>552254.48979999998</v>
      </c>
    </row>
    <row r="1313" spans="1:21">
      <c r="A1313" t="s">
        <v>1181</v>
      </c>
      <c r="B1313">
        <v>8</v>
      </c>
      <c r="C1313" t="s">
        <v>496</v>
      </c>
      <c r="D1313" t="s">
        <v>497</v>
      </c>
      <c r="E1313" t="s">
        <v>505</v>
      </c>
      <c r="F1313" t="s">
        <v>1177</v>
      </c>
      <c r="G1313" t="s">
        <v>101</v>
      </c>
      <c r="H1313" s="682">
        <v>98549.528399999996</v>
      </c>
      <c r="I1313" s="682">
        <v>157679.24789999999</v>
      </c>
      <c r="J1313" s="682">
        <v>137969.33979999999</v>
      </c>
      <c r="K1313" s="682">
        <v>220750.94699999999</v>
      </c>
      <c r="L1313" s="682">
        <v>177389.15109999999</v>
      </c>
      <c r="M1313" s="682">
        <v>283822.64600000001</v>
      </c>
      <c r="N1313" s="682">
        <v>236518.8682</v>
      </c>
      <c r="O1313" s="682">
        <v>378430.1948</v>
      </c>
      <c r="P1313" s="682">
        <v>295648.58529999998</v>
      </c>
      <c r="Q1313" s="682">
        <v>473037.74349999998</v>
      </c>
      <c r="R1313" s="682">
        <v>335068.39659999998</v>
      </c>
      <c r="S1313" s="682">
        <v>536109.44259999995</v>
      </c>
      <c r="T1313" s="682">
        <v>374488.20799999998</v>
      </c>
      <c r="U1313" s="682">
        <v>599181.14170000004</v>
      </c>
    </row>
    <row r="1314" spans="1:21">
      <c r="A1314" t="s">
        <v>1181</v>
      </c>
      <c r="B1314">
        <v>8</v>
      </c>
      <c r="C1314" t="s">
        <v>496</v>
      </c>
      <c r="D1314" t="s">
        <v>497</v>
      </c>
      <c r="E1314" t="s">
        <v>506</v>
      </c>
      <c r="F1314" t="s">
        <v>1174</v>
      </c>
      <c r="G1314" t="s">
        <v>84</v>
      </c>
      <c r="H1314" s="682">
        <v>117637.1352</v>
      </c>
      <c r="I1314" s="682">
        <v>205864.98670000001</v>
      </c>
      <c r="J1314" s="682">
        <v>152842.1128</v>
      </c>
      <c r="K1314" s="682">
        <v>267473.6973</v>
      </c>
      <c r="L1314" s="682">
        <v>182773.2064</v>
      </c>
      <c r="M1314" s="682">
        <v>319853.11119999998</v>
      </c>
      <c r="N1314" s="682">
        <v>218125.51250000001</v>
      </c>
      <c r="O1314" s="682">
        <v>381719.64689999999</v>
      </c>
      <c r="P1314" s="682">
        <v>257485.14060000001</v>
      </c>
      <c r="Q1314" s="682">
        <v>450598.99609999999</v>
      </c>
      <c r="R1314" s="682">
        <v>282520.8162</v>
      </c>
      <c r="S1314" s="682">
        <v>494411.42830000003</v>
      </c>
      <c r="T1314" s="682">
        <v>306131.7058</v>
      </c>
      <c r="U1314" s="682">
        <v>535730.48510000005</v>
      </c>
    </row>
    <row r="1315" spans="1:21">
      <c r="A1315" t="s">
        <v>1181</v>
      </c>
      <c r="B1315">
        <v>8</v>
      </c>
      <c r="C1315" t="s">
        <v>496</v>
      </c>
      <c r="D1315" t="s">
        <v>497</v>
      </c>
      <c r="E1315" t="s">
        <v>506</v>
      </c>
      <c r="F1315" t="s">
        <v>1175</v>
      </c>
      <c r="G1315" t="s">
        <v>103</v>
      </c>
      <c r="H1315" s="682">
        <v>97938.830100000006</v>
      </c>
      <c r="I1315" s="682">
        <v>171392.95250000001</v>
      </c>
      <c r="J1315" s="682">
        <v>130550.72809999999</v>
      </c>
      <c r="K1315" s="682">
        <v>228463.77410000001</v>
      </c>
      <c r="L1315" s="682">
        <v>160913.41219999999</v>
      </c>
      <c r="M1315" s="682">
        <v>281598.47139999998</v>
      </c>
      <c r="N1315" s="682">
        <v>202580.53229999999</v>
      </c>
      <c r="O1315" s="682">
        <v>354515.93160000001</v>
      </c>
      <c r="P1315" s="682">
        <v>245115.09049999999</v>
      </c>
      <c r="Q1315" s="682">
        <v>428951.40830000001</v>
      </c>
      <c r="R1315" s="682">
        <v>270695.21659999999</v>
      </c>
      <c r="S1315" s="682">
        <v>473716.62900000002</v>
      </c>
      <c r="T1315" s="682">
        <v>294664.18910000002</v>
      </c>
      <c r="U1315" s="682">
        <v>515662.33100000001</v>
      </c>
    </row>
    <row r="1316" spans="1:21">
      <c r="A1316" t="s">
        <v>1181</v>
      </c>
      <c r="B1316">
        <v>8</v>
      </c>
      <c r="C1316" t="s">
        <v>496</v>
      </c>
      <c r="D1316" t="s">
        <v>497</v>
      </c>
      <c r="E1316" t="s">
        <v>506</v>
      </c>
      <c r="F1316" t="s">
        <v>1176</v>
      </c>
      <c r="G1316" t="s">
        <v>104</v>
      </c>
      <c r="H1316" s="682">
        <v>89933.248999999996</v>
      </c>
      <c r="I1316" s="682">
        <v>157383.18580000001</v>
      </c>
      <c r="J1316" s="682">
        <v>124125.5386</v>
      </c>
      <c r="K1316" s="682">
        <v>217219.69260000001</v>
      </c>
      <c r="L1316" s="682">
        <v>157304.5632</v>
      </c>
      <c r="M1316" s="682">
        <v>275282.98550000001</v>
      </c>
      <c r="N1316" s="682">
        <v>205159.67749999999</v>
      </c>
      <c r="O1316" s="682">
        <v>359029.43560000003</v>
      </c>
      <c r="P1316" s="682">
        <v>255499.19690000001</v>
      </c>
      <c r="Q1316" s="682">
        <v>447123.59450000001</v>
      </c>
      <c r="R1316" s="682">
        <v>287403.10149999999</v>
      </c>
      <c r="S1316" s="682">
        <v>502955.4276</v>
      </c>
      <c r="T1316" s="682">
        <v>318798.14600000001</v>
      </c>
      <c r="U1316" s="682">
        <v>557896.75549999997</v>
      </c>
    </row>
    <row r="1317" spans="1:21">
      <c r="A1317" t="s">
        <v>1181</v>
      </c>
      <c r="B1317">
        <v>8</v>
      </c>
      <c r="C1317" t="s">
        <v>496</v>
      </c>
      <c r="D1317" t="s">
        <v>497</v>
      </c>
      <c r="E1317" t="s">
        <v>506</v>
      </c>
      <c r="F1317" t="s">
        <v>1177</v>
      </c>
      <c r="G1317" t="s">
        <v>101</v>
      </c>
      <c r="H1317" s="682">
        <v>101408.5396</v>
      </c>
      <c r="I1317" s="682">
        <v>162253.66570000001</v>
      </c>
      <c r="J1317" s="682">
        <v>141971.9553</v>
      </c>
      <c r="K1317" s="682">
        <v>227155.13200000001</v>
      </c>
      <c r="L1317" s="682">
        <v>182535.37109999999</v>
      </c>
      <c r="M1317" s="682">
        <v>292056.5981</v>
      </c>
      <c r="N1317" s="682">
        <v>243380.49479999999</v>
      </c>
      <c r="O1317" s="682">
        <v>389408.79759999999</v>
      </c>
      <c r="P1317" s="682">
        <v>304225.61859999999</v>
      </c>
      <c r="Q1317" s="682">
        <v>486760.99699999997</v>
      </c>
      <c r="R1317" s="682">
        <v>344789.0343</v>
      </c>
      <c r="S1317" s="682">
        <v>551662.46310000005</v>
      </c>
      <c r="T1317" s="682">
        <v>385352.45010000002</v>
      </c>
      <c r="U1317" s="682">
        <v>616563.92949999997</v>
      </c>
    </row>
    <row r="1318" spans="1:21">
      <c r="A1318" t="s">
        <v>1181</v>
      </c>
      <c r="B1318">
        <v>8</v>
      </c>
      <c r="C1318" t="s">
        <v>507</v>
      </c>
      <c r="D1318" t="s">
        <v>508</v>
      </c>
      <c r="E1318" t="s">
        <v>509</v>
      </c>
      <c r="F1318" t="s">
        <v>1174</v>
      </c>
      <c r="G1318" t="s">
        <v>84</v>
      </c>
      <c r="H1318" s="682">
        <v>110195.05710000001</v>
      </c>
      <c r="I1318" s="682">
        <v>192841.3499</v>
      </c>
      <c r="J1318" s="682">
        <v>143221.20250000001</v>
      </c>
      <c r="K1318" s="682">
        <v>250637.10449999999</v>
      </c>
      <c r="L1318" s="682">
        <v>171310.3463</v>
      </c>
      <c r="M1318" s="682">
        <v>299793.10609999998</v>
      </c>
      <c r="N1318" s="682">
        <v>204503.99369999999</v>
      </c>
      <c r="O1318" s="682">
        <v>357881.989</v>
      </c>
      <c r="P1318" s="682">
        <v>241447.02720000001</v>
      </c>
      <c r="Q1318" s="682">
        <v>422532.29749999999</v>
      </c>
      <c r="R1318" s="682">
        <v>264940.83159999998</v>
      </c>
      <c r="S1318" s="682">
        <v>463646.45539999998</v>
      </c>
      <c r="T1318" s="682">
        <v>287113.79609999998</v>
      </c>
      <c r="U1318" s="682">
        <v>502449.14319999999</v>
      </c>
    </row>
    <row r="1319" spans="1:21">
      <c r="A1319" t="s">
        <v>1181</v>
      </c>
      <c r="B1319">
        <v>8</v>
      </c>
      <c r="C1319" t="s">
        <v>507</v>
      </c>
      <c r="D1319" t="s">
        <v>508</v>
      </c>
      <c r="E1319" t="s">
        <v>509</v>
      </c>
      <c r="F1319" t="s">
        <v>1175</v>
      </c>
      <c r="G1319" t="s">
        <v>103</v>
      </c>
      <c r="H1319" s="682">
        <v>91481.602400000003</v>
      </c>
      <c r="I1319" s="682">
        <v>160092.80420000001</v>
      </c>
      <c r="J1319" s="682">
        <v>122044.3873</v>
      </c>
      <c r="K1319" s="682">
        <v>213577.67790000001</v>
      </c>
      <c r="L1319" s="682">
        <v>150543.54199999999</v>
      </c>
      <c r="M1319" s="682">
        <v>263451.1986</v>
      </c>
      <c r="N1319" s="682">
        <v>189736.26269999999</v>
      </c>
      <c r="O1319" s="682">
        <v>332038.45970000001</v>
      </c>
      <c r="P1319" s="682">
        <v>229695.47959999999</v>
      </c>
      <c r="Q1319" s="682">
        <v>401967.0894</v>
      </c>
      <c r="R1319" s="682">
        <v>253706.51209999999</v>
      </c>
      <c r="S1319" s="682">
        <v>443986.39620000002</v>
      </c>
      <c r="T1319" s="682">
        <v>276219.65549999999</v>
      </c>
      <c r="U1319" s="682">
        <v>483384.3971</v>
      </c>
    </row>
    <row r="1320" spans="1:21">
      <c r="A1320" t="s">
        <v>1181</v>
      </c>
      <c r="B1320">
        <v>8</v>
      </c>
      <c r="C1320" t="s">
        <v>507</v>
      </c>
      <c r="D1320" t="s">
        <v>508</v>
      </c>
      <c r="E1320" t="s">
        <v>509</v>
      </c>
      <c r="F1320" t="s">
        <v>1176</v>
      </c>
      <c r="G1320" t="s">
        <v>104</v>
      </c>
      <c r="H1320" s="682">
        <v>83835.758400000006</v>
      </c>
      <c r="I1320" s="682">
        <v>146712.5773</v>
      </c>
      <c r="J1320" s="682">
        <v>115678.1024</v>
      </c>
      <c r="K1320" s="682">
        <v>202436.67920000001</v>
      </c>
      <c r="L1320" s="682">
        <v>146557.84450000001</v>
      </c>
      <c r="M1320" s="682">
        <v>256476.22779999999</v>
      </c>
      <c r="N1320" s="682">
        <v>191059.70629999999</v>
      </c>
      <c r="O1320" s="682">
        <v>334354.48609999998</v>
      </c>
      <c r="P1320" s="682">
        <v>237921.75289999999</v>
      </c>
      <c r="Q1320" s="682">
        <v>416363.06760000001</v>
      </c>
      <c r="R1320" s="682">
        <v>267590.1311</v>
      </c>
      <c r="S1320" s="682">
        <v>468282.72930000001</v>
      </c>
      <c r="T1320" s="682">
        <v>296775.09220000001</v>
      </c>
      <c r="U1320" s="682">
        <v>519356.41139999998</v>
      </c>
    </row>
    <row r="1321" spans="1:21">
      <c r="A1321" t="s">
        <v>1181</v>
      </c>
      <c r="B1321">
        <v>8</v>
      </c>
      <c r="C1321" t="s">
        <v>507</v>
      </c>
      <c r="D1321" t="s">
        <v>508</v>
      </c>
      <c r="E1321" t="s">
        <v>509</v>
      </c>
      <c r="F1321" t="s">
        <v>1177</v>
      </c>
      <c r="G1321" t="s">
        <v>101</v>
      </c>
      <c r="H1321" s="682">
        <v>94987.263300000006</v>
      </c>
      <c r="I1321" s="682">
        <v>151979.62359999999</v>
      </c>
      <c r="J1321" s="682">
        <v>132982.16870000001</v>
      </c>
      <c r="K1321" s="682">
        <v>212771.4731</v>
      </c>
      <c r="L1321" s="682">
        <v>170977.07399999999</v>
      </c>
      <c r="M1321" s="682">
        <v>273563.32250000001</v>
      </c>
      <c r="N1321" s="682">
        <v>227969.43210000001</v>
      </c>
      <c r="O1321" s="682">
        <v>364751.09669999999</v>
      </c>
      <c r="P1321" s="682">
        <v>284961.79009999998</v>
      </c>
      <c r="Q1321" s="682">
        <v>455938.87089999998</v>
      </c>
      <c r="R1321" s="682">
        <v>322956.69540000003</v>
      </c>
      <c r="S1321" s="682">
        <v>516730.72029999999</v>
      </c>
      <c r="T1321" s="682">
        <v>360951.60070000001</v>
      </c>
      <c r="U1321" s="682">
        <v>577522.56980000006</v>
      </c>
    </row>
    <row r="1322" spans="1:21">
      <c r="A1322" t="s">
        <v>1181</v>
      </c>
      <c r="B1322">
        <v>8</v>
      </c>
      <c r="C1322" t="s">
        <v>507</v>
      </c>
      <c r="D1322" t="s">
        <v>508</v>
      </c>
      <c r="E1322" t="s">
        <v>510</v>
      </c>
      <c r="F1322" t="s">
        <v>1174</v>
      </c>
      <c r="G1322" t="s">
        <v>84</v>
      </c>
      <c r="H1322" s="682">
        <v>114395.6516</v>
      </c>
      <c r="I1322" s="682">
        <v>200192.3904</v>
      </c>
      <c r="J1322" s="682">
        <v>148548.75150000001</v>
      </c>
      <c r="K1322" s="682">
        <v>259960.31510000001</v>
      </c>
      <c r="L1322" s="682">
        <v>177567.80489999999</v>
      </c>
      <c r="M1322" s="682">
        <v>310743.65860000002</v>
      </c>
      <c r="N1322" s="682">
        <v>211814.26089999999</v>
      </c>
      <c r="O1322" s="682">
        <v>370674.95669999998</v>
      </c>
      <c r="P1322" s="682">
        <v>249965.09880000001</v>
      </c>
      <c r="Q1322" s="682">
        <v>437438.9228</v>
      </c>
      <c r="R1322" s="682">
        <v>274239.90710000001</v>
      </c>
      <c r="S1322" s="682">
        <v>479919.83750000002</v>
      </c>
      <c r="T1322" s="682">
        <v>297105.81900000002</v>
      </c>
      <c r="U1322" s="682">
        <v>519935.18339999998</v>
      </c>
    </row>
    <row r="1323" spans="1:21">
      <c r="A1323" t="s">
        <v>1181</v>
      </c>
      <c r="B1323">
        <v>8</v>
      </c>
      <c r="C1323" t="s">
        <v>507</v>
      </c>
      <c r="D1323" t="s">
        <v>508</v>
      </c>
      <c r="E1323" t="s">
        <v>510</v>
      </c>
      <c r="F1323" t="s">
        <v>1175</v>
      </c>
      <c r="G1323" t="s">
        <v>103</v>
      </c>
      <c r="H1323" s="682">
        <v>95682.372000000003</v>
      </c>
      <c r="I1323" s="682">
        <v>167444.15100000001</v>
      </c>
      <c r="J1323" s="682">
        <v>127371.9362</v>
      </c>
      <c r="K1323" s="682">
        <v>222900.8885</v>
      </c>
      <c r="L1323" s="682">
        <v>156801.0007</v>
      </c>
      <c r="M1323" s="682">
        <v>274401.7512</v>
      </c>
      <c r="N1323" s="682">
        <v>197046.53</v>
      </c>
      <c r="O1323" s="682">
        <v>344831.42749999999</v>
      </c>
      <c r="P1323" s="682">
        <v>238213.55119999999</v>
      </c>
      <c r="Q1323" s="682">
        <v>416873.71470000001</v>
      </c>
      <c r="R1323" s="682">
        <v>263005.58769999997</v>
      </c>
      <c r="S1323" s="682">
        <v>460259.77840000001</v>
      </c>
      <c r="T1323" s="682">
        <v>286211.67839999998</v>
      </c>
      <c r="U1323" s="682">
        <v>500870.43729999999</v>
      </c>
    </row>
    <row r="1324" spans="1:21">
      <c r="A1324" t="s">
        <v>1181</v>
      </c>
      <c r="B1324">
        <v>8</v>
      </c>
      <c r="C1324" t="s">
        <v>507</v>
      </c>
      <c r="D1324" t="s">
        <v>508</v>
      </c>
      <c r="E1324" t="s">
        <v>510</v>
      </c>
      <c r="F1324" t="s">
        <v>1176</v>
      </c>
      <c r="G1324" t="s">
        <v>104</v>
      </c>
      <c r="H1324" s="682">
        <v>88145.679799999998</v>
      </c>
      <c r="I1324" s="682">
        <v>154254.93960000001</v>
      </c>
      <c r="J1324" s="682">
        <v>121711.99219999999</v>
      </c>
      <c r="K1324" s="682">
        <v>212995.98639999999</v>
      </c>
      <c r="L1324" s="682">
        <v>154315.70300000001</v>
      </c>
      <c r="M1324" s="682">
        <v>270052.48009999999</v>
      </c>
      <c r="N1324" s="682">
        <v>201403.51759999999</v>
      </c>
      <c r="O1324" s="682">
        <v>352456.1557</v>
      </c>
      <c r="P1324" s="682">
        <v>250851.51699999999</v>
      </c>
      <c r="Q1324" s="682">
        <v>438990.15470000001</v>
      </c>
      <c r="R1324" s="682">
        <v>282243.86369999999</v>
      </c>
      <c r="S1324" s="682">
        <v>493926.76140000002</v>
      </c>
      <c r="T1324" s="682">
        <v>313152.79330000002</v>
      </c>
      <c r="U1324" s="682">
        <v>548017.38840000005</v>
      </c>
    </row>
    <row r="1325" spans="1:21">
      <c r="A1325" t="s">
        <v>1181</v>
      </c>
      <c r="B1325">
        <v>8</v>
      </c>
      <c r="C1325" t="s">
        <v>507</v>
      </c>
      <c r="D1325" t="s">
        <v>508</v>
      </c>
      <c r="E1325" t="s">
        <v>510</v>
      </c>
      <c r="F1325" t="s">
        <v>1177</v>
      </c>
      <c r="G1325" t="s">
        <v>101</v>
      </c>
      <c r="H1325" s="682">
        <v>98624.163799999995</v>
      </c>
      <c r="I1325" s="682">
        <v>157798.66450000001</v>
      </c>
      <c r="J1325" s="682">
        <v>138073.82939999999</v>
      </c>
      <c r="K1325" s="682">
        <v>220918.13029999999</v>
      </c>
      <c r="L1325" s="682">
        <v>177523.49479999999</v>
      </c>
      <c r="M1325" s="682">
        <v>284037.59600000002</v>
      </c>
      <c r="N1325" s="682">
        <v>236697.9932</v>
      </c>
      <c r="O1325" s="682">
        <v>378716.79470000003</v>
      </c>
      <c r="P1325" s="682">
        <v>295872.4915</v>
      </c>
      <c r="Q1325" s="682">
        <v>473395.99339999998</v>
      </c>
      <c r="R1325" s="682">
        <v>335322.15700000001</v>
      </c>
      <c r="S1325" s="682">
        <v>536515.45920000004</v>
      </c>
      <c r="T1325" s="682">
        <v>374771.82250000001</v>
      </c>
      <c r="U1325" s="682">
        <v>599634.92500000005</v>
      </c>
    </row>
    <row r="1326" spans="1:21">
      <c r="A1326" t="s">
        <v>1181</v>
      </c>
      <c r="B1326">
        <v>8</v>
      </c>
      <c r="C1326" t="s">
        <v>507</v>
      </c>
      <c r="D1326" t="s">
        <v>508</v>
      </c>
      <c r="E1326" t="s">
        <v>511</v>
      </c>
      <c r="F1326" t="s">
        <v>1174</v>
      </c>
      <c r="G1326" t="s">
        <v>84</v>
      </c>
      <c r="H1326" s="682">
        <v>104360.3898</v>
      </c>
      <c r="I1326" s="682">
        <v>182630.68220000001</v>
      </c>
      <c r="J1326" s="682">
        <v>135493.1563</v>
      </c>
      <c r="K1326" s="682">
        <v>237113.02359999999</v>
      </c>
      <c r="L1326" s="682">
        <v>161940.6286</v>
      </c>
      <c r="M1326" s="682">
        <v>283396.10009999998</v>
      </c>
      <c r="N1326" s="682">
        <v>193143.7469</v>
      </c>
      <c r="O1326" s="682">
        <v>338001.55709999998</v>
      </c>
      <c r="P1326" s="682">
        <v>227910.959</v>
      </c>
      <c r="Q1326" s="682">
        <v>398844.17810000002</v>
      </c>
      <c r="R1326" s="682">
        <v>250035.20319999999</v>
      </c>
      <c r="S1326" s="682">
        <v>437561.60570000001</v>
      </c>
      <c r="T1326" s="682">
        <v>270867.20860000001</v>
      </c>
      <c r="U1326" s="682">
        <v>474017.6152</v>
      </c>
    </row>
    <row r="1327" spans="1:21">
      <c r="A1327" t="s">
        <v>1181</v>
      </c>
      <c r="B1327">
        <v>8</v>
      </c>
      <c r="C1327" t="s">
        <v>507</v>
      </c>
      <c r="D1327" t="s">
        <v>508</v>
      </c>
      <c r="E1327" t="s">
        <v>511</v>
      </c>
      <c r="F1327" t="s">
        <v>1175</v>
      </c>
      <c r="G1327" t="s">
        <v>103</v>
      </c>
      <c r="H1327" s="682">
        <v>87419.98</v>
      </c>
      <c r="I1327" s="682">
        <v>152984.9651</v>
      </c>
      <c r="J1327" s="682">
        <v>116322.56510000001</v>
      </c>
      <c r="K1327" s="682">
        <v>203564.489</v>
      </c>
      <c r="L1327" s="682">
        <v>143141.2052</v>
      </c>
      <c r="M1327" s="682">
        <v>250497.10920000001</v>
      </c>
      <c r="N1327" s="682">
        <v>179775.0638</v>
      </c>
      <c r="O1327" s="682">
        <v>314606.3615</v>
      </c>
      <c r="P1327" s="682">
        <v>217272.7156</v>
      </c>
      <c r="Q1327" s="682">
        <v>380227.2524</v>
      </c>
      <c r="R1327" s="682">
        <v>239865.1874</v>
      </c>
      <c r="S1327" s="682">
        <v>419764.07809999998</v>
      </c>
      <c r="T1327" s="682">
        <v>261005.14420000001</v>
      </c>
      <c r="U1327" s="682">
        <v>456759.0024</v>
      </c>
    </row>
    <row r="1328" spans="1:21">
      <c r="A1328" t="s">
        <v>1181</v>
      </c>
      <c r="B1328">
        <v>8</v>
      </c>
      <c r="C1328" t="s">
        <v>507</v>
      </c>
      <c r="D1328" t="s">
        <v>508</v>
      </c>
      <c r="E1328" t="s">
        <v>511</v>
      </c>
      <c r="F1328" t="s">
        <v>1176</v>
      </c>
      <c r="G1328" t="s">
        <v>104</v>
      </c>
      <c r="H1328" s="682">
        <v>80618.135599999994</v>
      </c>
      <c r="I1328" s="682">
        <v>141081.73740000001</v>
      </c>
      <c r="J1328" s="682">
        <v>111333.7213</v>
      </c>
      <c r="K1328" s="682">
        <v>194834.0122</v>
      </c>
      <c r="L1328" s="682">
        <v>141177.8989</v>
      </c>
      <c r="M1328" s="682">
        <v>247061.32310000001</v>
      </c>
      <c r="N1328" s="682">
        <v>184298.62210000001</v>
      </c>
      <c r="O1328" s="682">
        <v>322522.58850000001</v>
      </c>
      <c r="P1328" s="682">
        <v>229555.93350000001</v>
      </c>
      <c r="Q1328" s="682">
        <v>401722.88370000001</v>
      </c>
      <c r="R1328" s="682">
        <v>258303.508</v>
      </c>
      <c r="S1328" s="682">
        <v>452031.13900000002</v>
      </c>
      <c r="T1328" s="682">
        <v>286613.46289999998</v>
      </c>
      <c r="U1328" s="682">
        <v>501573.56</v>
      </c>
    </row>
    <row r="1329" spans="1:21">
      <c r="A1329" t="s">
        <v>1181</v>
      </c>
      <c r="B1329">
        <v>8</v>
      </c>
      <c r="C1329" t="s">
        <v>507</v>
      </c>
      <c r="D1329" t="s">
        <v>508</v>
      </c>
      <c r="E1329" t="s">
        <v>511</v>
      </c>
      <c r="F1329" t="s">
        <v>1177</v>
      </c>
      <c r="G1329" t="s">
        <v>101</v>
      </c>
      <c r="H1329" s="682">
        <v>89975.389800000004</v>
      </c>
      <c r="I1329" s="682">
        <v>143960.62580000001</v>
      </c>
      <c r="J1329" s="682">
        <v>125965.5457</v>
      </c>
      <c r="K1329" s="682">
        <v>201544.87609999999</v>
      </c>
      <c r="L1329" s="682">
        <v>161955.7015</v>
      </c>
      <c r="M1329" s="682">
        <v>259129.12640000001</v>
      </c>
      <c r="N1329" s="682">
        <v>215940.93539999999</v>
      </c>
      <c r="O1329" s="682">
        <v>345505.50189999997</v>
      </c>
      <c r="P1329" s="682">
        <v>269926.1692</v>
      </c>
      <c r="Q1329" s="682">
        <v>431881.87729999999</v>
      </c>
      <c r="R1329" s="682">
        <v>305916.32520000002</v>
      </c>
      <c r="S1329" s="682">
        <v>489466.1275</v>
      </c>
      <c r="T1329" s="682">
        <v>341906.48109999998</v>
      </c>
      <c r="U1329" s="682">
        <v>547050.37789999996</v>
      </c>
    </row>
    <row r="1330" spans="1:21">
      <c r="A1330" t="s">
        <v>1181</v>
      </c>
      <c r="B1330">
        <v>8</v>
      </c>
      <c r="C1330" t="s">
        <v>507</v>
      </c>
      <c r="D1330" t="s">
        <v>508</v>
      </c>
      <c r="E1330" t="s">
        <v>512</v>
      </c>
      <c r="F1330" t="s">
        <v>1174</v>
      </c>
      <c r="G1330" t="s">
        <v>84</v>
      </c>
      <c r="H1330" s="682">
        <v>128824.3619</v>
      </c>
      <c r="I1330" s="682">
        <v>225442.63329999999</v>
      </c>
      <c r="J1330" s="682">
        <v>167322.27970000001</v>
      </c>
      <c r="K1330" s="682">
        <v>292813.98940000002</v>
      </c>
      <c r="L1330" s="682">
        <v>200041.0808</v>
      </c>
      <c r="M1330" s="682">
        <v>350071.89150000003</v>
      </c>
      <c r="N1330" s="682">
        <v>238666.7605</v>
      </c>
      <c r="O1330" s="682">
        <v>417666.8309</v>
      </c>
      <c r="P1330" s="682">
        <v>281685.88900000002</v>
      </c>
      <c r="Q1330" s="682">
        <v>492950.30579999997</v>
      </c>
      <c r="R1330" s="682">
        <v>309054.6728</v>
      </c>
      <c r="S1330" s="682">
        <v>540845.67720000003</v>
      </c>
      <c r="T1330" s="682">
        <v>334847.4522</v>
      </c>
      <c r="U1330" s="682">
        <v>585983.04130000004</v>
      </c>
    </row>
    <row r="1331" spans="1:21">
      <c r="A1331" t="s">
        <v>1181</v>
      </c>
      <c r="B1331">
        <v>8</v>
      </c>
      <c r="C1331" t="s">
        <v>507</v>
      </c>
      <c r="D1331" t="s">
        <v>508</v>
      </c>
      <c r="E1331" t="s">
        <v>512</v>
      </c>
      <c r="F1331" t="s">
        <v>1175</v>
      </c>
      <c r="G1331" t="s">
        <v>103</v>
      </c>
      <c r="H1331" s="682">
        <v>107550.2654</v>
      </c>
      <c r="I1331" s="682">
        <v>188212.9644</v>
      </c>
      <c r="J1331" s="682">
        <v>143247.58319999999</v>
      </c>
      <c r="K1331" s="682">
        <v>250683.27069999999</v>
      </c>
      <c r="L1331" s="682">
        <v>176432.50219999999</v>
      </c>
      <c r="M1331" s="682">
        <v>308756.87880000001</v>
      </c>
      <c r="N1331" s="682">
        <v>221878.18119999999</v>
      </c>
      <c r="O1331" s="682">
        <v>388286.81719999999</v>
      </c>
      <c r="P1331" s="682">
        <v>268326.23440000002</v>
      </c>
      <c r="Q1331" s="682">
        <v>469570.91019999998</v>
      </c>
      <c r="R1331" s="682">
        <v>296283.0246</v>
      </c>
      <c r="S1331" s="682">
        <v>518495.29310000001</v>
      </c>
      <c r="T1331" s="682">
        <v>322462.53370000003</v>
      </c>
      <c r="U1331" s="682">
        <v>564309.43400000001</v>
      </c>
    </row>
    <row r="1332" spans="1:21">
      <c r="A1332" t="s">
        <v>1181</v>
      </c>
      <c r="B1332">
        <v>8</v>
      </c>
      <c r="C1332" t="s">
        <v>507</v>
      </c>
      <c r="D1332" t="s">
        <v>508</v>
      </c>
      <c r="E1332" t="s">
        <v>512</v>
      </c>
      <c r="F1332" t="s">
        <v>1176</v>
      </c>
      <c r="G1332" t="s">
        <v>104</v>
      </c>
      <c r="H1332" s="682">
        <v>98950.393200000006</v>
      </c>
      <c r="I1332" s="682">
        <v>173163.18799999999</v>
      </c>
      <c r="J1332" s="682">
        <v>136607.05960000001</v>
      </c>
      <c r="K1332" s="682">
        <v>239062.3542</v>
      </c>
      <c r="L1332" s="682">
        <v>173169.39970000001</v>
      </c>
      <c r="M1332" s="682">
        <v>303046.44939999998</v>
      </c>
      <c r="N1332" s="682">
        <v>225946.41339999999</v>
      </c>
      <c r="O1332" s="682">
        <v>395406.22350000002</v>
      </c>
      <c r="P1332" s="682">
        <v>281406.58470000001</v>
      </c>
      <c r="Q1332" s="682">
        <v>492461.5233</v>
      </c>
      <c r="R1332" s="682">
        <v>316591.79519999999</v>
      </c>
      <c r="S1332" s="682">
        <v>554035.64159999997</v>
      </c>
      <c r="T1332" s="682">
        <v>351227.43680000002</v>
      </c>
      <c r="U1332" s="682">
        <v>614648.01450000005</v>
      </c>
    </row>
    <row r="1333" spans="1:21">
      <c r="A1333" t="s">
        <v>1181</v>
      </c>
      <c r="B1333">
        <v>8</v>
      </c>
      <c r="C1333" t="s">
        <v>507</v>
      </c>
      <c r="D1333" t="s">
        <v>508</v>
      </c>
      <c r="E1333" t="s">
        <v>512</v>
      </c>
      <c r="F1333" t="s">
        <v>1177</v>
      </c>
      <c r="G1333" t="s">
        <v>101</v>
      </c>
      <c r="H1333" s="682">
        <v>111059.1158</v>
      </c>
      <c r="I1333" s="682">
        <v>177694.58799999999</v>
      </c>
      <c r="J1333" s="682">
        <v>155482.76209999999</v>
      </c>
      <c r="K1333" s="682">
        <v>248772.42319999999</v>
      </c>
      <c r="L1333" s="682">
        <v>199906.40849999999</v>
      </c>
      <c r="M1333" s="682">
        <v>319850.25829999999</v>
      </c>
      <c r="N1333" s="682">
        <v>266541.87800000003</v>
      </c>
      <c r="O1333" s="682">
        <v>426467.0111</v>
      </c>
      <c r="P1333" s="682">
        <v>333177.34749999997</v>
      </c>
      <c r="Q1333" s="682">
        <v>533083.76399999997</v>
      </c>
      <c r="R1333" s="682">
        <v>377600.9938</v>
      </c>
      <c r="S1333" s="682">
        <v>604161.59900000005</v>
      </c>
      <c r="T1333" s="682">
        <v>422024.64010000002</v>
      </c>
      <c r="U1333" s="682">
        <v>675239.43429999996</v>
      </c>
    </row>
    <row r="1334" spans="1:21">
      <c r="A1334" t="s">
        <v>1181</v>
      </c>
      <c r="B1334">
        <v>8</v>
      </c>
      <c r="C1334" t="s">
        <v>507</v>
      </c>
      <c r="D1334" t="s">
        <v>508</v>
      </c>
      <c r="E1334" t="s">
        <v>513</v>
      </c>
      <c r="F1334" t="s">
        <v>1174</v>
      </c>
      <c r="G1334" t="s">
        <v>84</v>
      </c>
      <c r="H1334" s="682">
        <v>103160.2209</v>
      </c>
      <c r="I1334" s="682">
        <v>180530.3867</v>
      </c>
      <c r="J1334" s="682">
        <v>133971.00080000001</v>
      </c>
      <c r="K1334" s="682">
        <v>234449.25140000001</v>
      </c>
      <c r="L1334" s="682">
        <v>160152.78479999999</v>
      </c>
      <c r="M1334" s="682">
        <v>280267.37339999998</v>
      </c>
      <c r="N1334" s="682">
        <v>191055.10089999999</v>
      </c>
      <c r="O1334" s="682">
        <v>334346.4265</v>
      </c>
      <c r="P1334" s="682">
        <v>225477.22630000001</v>
      </c>
      <c r="Q1334" s="682">
        <v>394585.1459</v>
      </c>
      <c r="R1334" s="682">
        <v>247378.32680000001</v>
      </c>
      <c r="S1334" s="682">
        <v>432912.07199999999</v>
      </c>
      <c r="T1334" s="682">
        <v>268012.34740000003</v>
      </c>
      <c r="U1334" s="682">
        <v>469021.60800000001</v>
      </c>
    </row>
    <row r="1335" spans="1:21">
      <c r="A1335" t="s">
        <v>1181</v>
      </c>
      <c r="B1335">
        <v>8</v>
      </c>
      <c r="C1335" t="s">
        <v>507</v>
      </c>
      <c r="D1335" t="s">
        <v>508</v>
      </c>
      <c r="E1335" t="s">
        <v>513</v>
      </c>
      <c r="F1335" t="s">
        <v>1175</v>
      </c>
      <c r="G1335" t="s">
        <v>103</v>
      </c>
      <c r="H1335" s="682">
        <v>86219.761199999994</v>
      </c>
      <c r="I1335" s="682">
        <v>150884.5821</v>
      </c>
      <c r="J1335" s="682">
        <v>114800.4097</v>
      </c>
      <c r="K1335" s="682">
        <v>200900.71679999999</v>
      </c>
      <c r="L1335" s="682">
        <v>141353.36139999999</v>
      </c>
      <c r="M1335" s="682">
        <v>247368.38260000001</v>
      </c>
      <c r="N1335" s="682">
        <v>177686.41769999999</v>
      </c>
      <c r="O1335" s="682">
        <v>310951.23109999998</v>
      </c>
      <c r="P1335" s="682">
        <v>214838.98300000001</v>
      </c>
      <c r="Q1335" s="682">
        <v>375968.22019999998</v>
      </c>
      <c r="R1335" s="682">
        <v>237208.31099999999</v>
      </c>
      <c r="S1335" s="682">
        <v>415114.5442</v>
      </c>
      <c r="T1335" s="682">
        <v>258150.28289999999</v>
      </c>
      <c r="U1335" s="682">
        <v>451762.9952</v>
      </c>
    </row>
    <row r="1336" spans="1:21">
      <c r="A1336" t="s">
        <v>1181</v>
      </c>
      <c r="B1336">
        <v>8</v>
      </c>
      <c r="C1336" t="s">
        <v>507</v>
      </c>
      <c r="D1336" t="s">
        <v>508</v>
      </c>
      <c r="E1336" t="s">
        <v>513</v>
      </c>
      <c r="F1336" t="s">
        <v>1176</v>
      </c>
      <c r="G1336" t="s">
        <v>104</v>
      </c>
      <c r="H1336" s="682">
        <v>79386.730500000005</v>
      </c>
      <c r="I1336" s="682">
        <v>138926.77849999999</v>
      </c>
      <c r="J1336" s="682">
        <v>109609.75410000001</v>
      </c>
      <c r="K1336" s="682">
        <v>191817.0698</v>
      </c>
      <c r="L1336" s="682">
        <v>138961.36979999999</v>
      </c>
      <c r="M1336" s="682">
        <v>243182.39720000001</v>
      </c>
      <c r="N1336" s="682">
        <v>181343.2499</v>
      </c>
      <c r="O1336" s="682">
        <v>317350.68729999999</v>
      </c>
      <c r="P1336" s="682">
        <v>225861.71840000001</v>
      </c>
      <c r="Q1336" s="682">
        <v>395258.00719999999</v>
      </c>
      <c r="R1336" s="682">
        <v>254116.73079999999</v>
      </c>
      <c r="S1336" s="682">
        <v>444704.27899999998</v>
      </c>
      <c r="T1336" s="682">
        <v>281934.1237</v>
      </c>
      <c r="U1336" s="682">
        <v>493384.71639999998</v>
      </c>
    </row>
    <row r="1337" spans="1:21">
      <c r="A1337" t="s">
        <v>1181</v>
      </c>
      <c r="B1337">
        <v>8</v>
      </c>
      <c r="C1337" t="s">
        <v>507</v>
      </c>
      <c r="D1337" t="s">
        <v>508</v>
      </c>
      <c r="E1337" t="s">
        <v>513</v>
      </c>
      <c r="F1337" t="s">
        <v>1177</v>
      </c>
      <c r="G1337" t="s">
        <v>101</v>
      </c>
      <c r="H1337" s="682">
        <v>88936.276199999993</v>
      </c>
      <c r="I1337" s="682">
        <v>142298.0441</v>
      </c>
      <c r="J1337" s="682">
        <v>124510.7867</v>
      </c>
      <c r="K1337" s="682">
        <v>199217.26180000001</v>
      </c>
      <c r="L1337" s="682">
        <v>160085.2972</v>
      </c>
      <c r="M1337" s="682">
        <v>256136.47930000001</v>
      </c>
      <c r="N1337" s="682">
        <v>213447.06289999999</v>
      </c>
      <c r="O1337" s="682">
        <v>341515.30579999997</v>
      </c>
      <c r="P1337" s="682">
        <v>266808.82860000001</v>
      </c>
      <c r="Q1337" s="682">
        <v>426894.1323</v>
      </c>
      <c r="R1337" s="682">
        <v>302383.33919999999</v>
      </c>
      <c r="S1337" s="682">
        <v>483813.34980000003</v>
      </c>
      <c r="T1337" s="682">
        <v>337957.84960000002</v>
      </c>
      <c r="U1337" s="682">
        <v>540732.56759999995</v>
      </c>
    </row>
    <row r="1338" spans="1:21">
      <c r="A1338" t="s">
        <v>1181</v>
      </c>
      <c r="B1338">
        <v>8</v>
      </c>
      <c r="C1338" t="s">
        <v>507</v>
      </c>
      <c r="D1338" t="s">
        <v>508</v>
      </c>
      <c r="E1338" t="s">
        <v>514</v>
      </c>
      <c r="F1338" t="s">
        <v>1174</v>
      </c>
      <c r="G1338" t="s">
        <v>84</v>
      </c>
      <c r="H1338" s="682">
        <v>110243.2686</v>
      </c>
      <c r="I1338" s="682">
        <v>192925.72010000001</v>
      </c>
      <c r="J1338" s="682">
        <v>143318.796</v>
      </c>
      <c r="K1338" s="682">
        <v>250807.89309999999</v>
      </c>
      <c r="L1338" s="682">
        <v>171457.50339999999</v>
      </c>
      <c r="M1338" s="682">
        <v>300050.6311</v>
      </c>
      <c r="N1338" s="682">
        <v>204721.91949999999</v>
      </c>
      <c r="O1338" s="682">
        <v>358263.3591</v>
      </c>
      <c r="P1338" s="682">
        <v>241734.16740000001</v>
      </c>
      <c r="Q1338" s="682">
        <v>423034.7929</v>
      </c>
      <c r="R1338" s="682">
        <v>265268.57329999999</v>
      </c>
      <c r="S1338" s="682">
        <v>464220.00319999998</v>
      </c>
      <c r="T1338" s="682">
        <v>287491.54060000001</v>
      </c>
      <c r="U1338" s="682">
        <v>503110.1961</v>
      </c>
    </row>
    <row r="1339" spans="1:21">
      <c r="A1339" t="s">
        <v>1181</v>
      </c>
      <c r="B1339">
        <v>8</v>
      </c>
      <c r="C1339" t="s">
        <v>507</v>
      </c>
      <c r="D1339" t="s">
        <v>508</v>
      </c>
      <c r="E1339" t="s">
        <v>514</v>
      </c>
      <c r="F1339" t="s">
        <v>1175</v>
      </c>
      <c r="G1339" t="s">
        <v>103</v>
      </c>
      <c r="H1339" s="682">
        <v>91332.784100000004</v>
      </c>
      <c r="I1339" s="682">
        <v>159832.37210000001</v>
      </c>
      <c r="J1339" s="682">
        <v>121919.0672</v>
      </c>
      <c r="K1339" s="682">
        <v>213358.36749999999</v>
      </c>
      <c r="L1339" s="682">
        <v>150472.10149999999</v>
      </c>
      <c r="M1339" s="682">
        <v>263326.1777</v>
      </c>
      <c r="N1339" s="682">
        <v>189798.7389</v>
      </c>
      <c r="O1339" s="682">
        <v>332147.79300000001</v>
      </c>
      <c r="P1339" s="682">
        <v>229858.91949999999</v>
      </c>
      <c r="Q1339" s="682">
        <v>402253.1091</v>
      </c>
      <c r="R1339" s="682">
        <v>253915.99789999999</v>
      </c>
      <c r="S1339" s="682">
        <v>444352.9963</v>
      </c>
      <c r="T1339" s="682">
        <v>276482.72499999998</v>
      </c>
      <c r="U1339" s="682">
        <v>483844.76870000002</v>
      </c>
    </row>
    <row r="1340" spans="1:21">
      <c r="A1340" t="s">
        <v>1181</v>
      </c>
      <c r="B1340">
        <v>8</v>
      </c>
      <c r="C1340" t="s">
        <v>507</v>
      </c>
      <c r="D1340" t="s">
        <v>508</v>
      </c>
      <c r="E1340" t="s">
        <v>514</v>
      </c>
      <c r="F1340" t="s">
        <v>1176</v>
      </c>
      <c r="G1340" t="s">
        <v>104</v>
      </c>
      <c r="H1340" s="682">
        <v>83577.569300000003</v>
      </c>
      <c r="I1340" s="682">
        <v>146260.7464</v>
      </c>
      <c r="J1340" s="682">
        <v>115298.8275</v>
      </c>
      <c r="K1340" s="682">
        <v>201772.94820000001</v>
      </c>
      <c r="L1340" s="682">
        <v>146047.35130000001</v>
      </c>
      <c r="M1340" s="682">
        <v>255582.86470000001</v>
      </c>
      <c r="N1340" s="682">
        <v>190333.25140000001</v>
      </c>
      <c r="O1340" s="682">
        <v>333083.1899</v>
      </c>
      <c r="P1340" s="682">
        <v>237004.1802</v>
      </c>
      <c r="Q1340" s="682">
        <v>414757.31530000002</v>
      </c>
      <c r="R1340" s="682">
        <v>266528.58880000003</v>
      </c>
      <c r="S1340" s="682">
        <v>466425.03039999999</v>
      </c>
      <c r="T1340" s="682">
        <v>295564.49180000002</v>
      </c>
      <c r="U1340" s="682">
        <v>517237.86070000002</v>
      </c>
    </row>
    <row r="1341" spans="1:21">
      <c r="A1341" t="s">
        <v>1181</v>
      </c>
      <c r="B1341">
        <v>8</v>
      </c>
      <c r="C1341" t="s">
        <v>507</v>
      </c>
      <c r="D1341" t="s">
        <v>508</v>
      </c>
      <c r="E1341" t="s">
        <v>514</v>
      </c>
      <c r="F1341" t="s">
        <v>1177</v>
      </c>
      <c r="G1341" t="s">
        <v>101</v>
      </c>
      <c r="H1341" s="682">
        <v>95024.581000000006</v>
      </c>
      <c r="I1341" s="682">
        <v>152039.33199999999</v>
      </c>
      <c r="J1341" s="682">
        <v>133034.4135</v>
      </c>
      <c r="K1341" s="682">
        <v>212855.06469999999</v>
      </c>
      <c r="L1341" s="682">
        <v>171044.24590000001</v>
      </c>
      <c r="M1341" s="682">
        <v>273670.79749999999</v>
      </c>
      <c r="N1341" s="682">
        <v>228058.9945</v>
      </c>
      <c r="O1341" s="682">
        <v>364894.39669999998</v>
      </c>
      <c r="P1341" s="682">
        <v>285073.74310000002</v>
      </c>
      <c r="Q1341" s="682">
        <v>456117.99589999998</v>
      </c>
      <c r="R1341" s="682">
        <v>323083.57559999998</v>
      </c>
      <c r="S1341" s="682">
        <v>516933.72869999998</v>
      </c>
      <c r="T1341" s="682">
        <v>361093.408</v>
      </c>
      <c r="U1341" s="682">
        <v>577749.46140000003</v>
      </c>
    </row>
    <row r="1342" spans="1:21">
      <c r="A1342" t="s">
        <v>1181</v>
      </c>
      <c r="B1342">
        <v>8</v>
      </c>
      <c r="C1342" t="s">
        <v>507</v>
      </c>
      <c r="D1342" t="s">
        <v>508</v>
      </c>
      <c r="E1342" t="s">
        <v>515</v>
      </c>
      <c r="F1342" t="s">
        <v>1174</v>
      </c>
      <c r="G1342" t="s">
        <v>84</v>
      </c>
      <c r="H1342" s="682">
        <v>115788.67049999999</v>
      </c>
      <c r="I1342" s="682">
        <v>202630.17319999999</v>
      </c>
      <c r="J1342" s="682">
        <v>150461.28599999999</v>
      </c>
      <c r="K1342" s="682">
        <v>263307.25050000002</v>
      </c>
      <c r="L1342" s="682">
        <v>179944.28349999999</v>
      </c>
      <c r="M1342" s="682">
        <v>314902.49619999999</v>
      </c>
      <c r="N1342" s="682">
        <v>214774.6177</v>
      </c>
      <c r="O1342" s="682">
        <v>375855.5809</v>
      </c>
      <c r="P1342" s="682">
        <v>253547.4014</v>
      </c>
      <c r="Q1342" s="682">
        <v>443707.9523</v>
      </c>
      <c r="R1342" s="682">
        <v>278207.7599</v>
      </c>
      <c r="S1342" s="682">
        <v>486863.57980000001</v>
      </c>
      <c r="T1342" s="682">
        <v>301471.66930000001</v>
      </c>
      <c r="U1342" s="682">
        <v>527575.42130000005</v>
      </c>
    </row>
    <row r="1343" spans="1:21">
      <c r="A1343" t="s">
        <v>1181</v>
      </c>
      <c r="B1343">
        <v>8</v>
      </c>
      <c r="C1343" t="s">
        <v>507</v>
      </c>
      <c r="D1343" t="s">
        <v>508</v>
      </c>
      <c r="E1343" t="s">
        <v>515</v>
      </c>
      <c r="F1343" t="s">
        <v>1175</v>
      </c>
      <c r="G1343" t="s">
        <v>103</v>
      </c>
      <c r="H1343" s="682">
        <v>96287.320099999997</v>
      </c>
      <c r="I1343" s="682">
        <v>168502.81020000001</v>
      </c>
      <c r="J1343" s="682">
        <v>128392.8149</v>
      </c>
      <c r="K1343" s="682">
        <v>224687.42610000001</v>
      </c>
      <c r="L1343" s="682">
        <v>158303.0871</v>
      </c>
      <c r="M1343" s="682">
        <v>277030.40230000002</v>
      </c>
      <c r="N1343" s="682">
        <v>199385.08720000001</v>
      </c>
      <c r="O1343" s="682">
        <v>348923.90259999997</v>
      </c>
      <c r="P1343" s="682">
        <v>241301.05170000001</v>
      </c>
      <c r="Q1343" s="682">
        <v>422276.84029999998</v>
      </c>
      <c r="R1343" s="682">
        <v>266500.41619999998</v>
      </c>
      <c r="S1343" s="682">
        <v>466375.72830000002</v>
      </c>
      <c r="T1343" s="682">
        <v>290118.82770000002</v>
      </c>
      <c r="U1343" s="682">
        <v>507707.9485</v>
      </c>
    </row>
    <row r="1344" spans="1:21">
      <c r="A1344" t="s">
        <v>1181</v>
      </c>
      <c r="B1344">
        <v>8</v>
      </c>
      <c r="C1344" t="s">
        <v>507</v>
      </c>
      <c r="D1344" t="s">
        <v>508</v>
      </c>
      <c r="E1344" t="s">
        <v>515</v>
      </c>
      <c r="F1344" t="s">
        <v>1176</v>
      </c>
      <c r="G1344" t="s">
        <v>104</v>
      </c>
      <c r="H1344" s="682">
        <v>88344.330499999996</v>
      </c>
      <c r="I1344" s="682">
        <v>154602.5785</v>
      </c>
      <c r="J1344" s="682">
        <v>121918.8628</v>
      </c>
      <c r="K1344" s="682">
        <v>213358.01</v>
      </c>
      <c r="L1344" s="682">
        <v>154490.26269999999</v>
      </c>
      <c r="M1344" s="682">
        <v>270357.95970000001</v>
      </c>
      <c r="N1344" s="682">
        <v>201453.07430000001</v>
      </c>
      <c r="O1344" s="682">
        <v>352542.88</v>
      </c>
      <c r="P1344" s="682">
        <v>250875.44690000001</v>
      </c>
      <c r="Q1344" s="682">
        <v>439032.03200000001</v>
      </c>
      <c r="R1344" s="682">
        <v>282184.4779</v>
      </c>
      <c r="S1344" s="682">
        <v>493822.83630000002</v>
      </c>
      <c r="T1344" s="682">
        <v>312989.7377</v>
      </c>
      <c r="U1344" s="682">
        <v>547732.04079999996</v>
      </c>
    </row>
    <row r="1345" spans="1:21">
      <c r="A1345" t="s">
        <v>1181</v>
      </c>
      <c r="B1345">
        <v>8</v>
      </c>
      <c r="C1345" t="s">
        <v>507</v>
      </c>
      <c r="D1345" t="s">
        <v>508</v>
      </c>
      <c r="E1345" t="s">
        <v>515</v>
      </c>
      <c r="F1345" t="s">
        <v>1177</v>
      </c>
      <c r="G1345" t="s">
        <v>101</v>
      </c>
      <c r="H1345" s="682">
        <v>99812.551500000001</v>
      </c>
      <c r="I1345" s="682">
        <v>159700.08480000001</v>
      </c>
      <c r="J1345" s="682">
        <v>139737.57209999999</v>
      </c>
      <c r="K1345" s="682">
        <v>223580.11869999999</v>
      </c>
      <c r="L1345" s="682">
        <v>179662.59270000001</v>
      </c>
      <c r="M1345" s="682">
        <v>287460.15259999997</v>
      </c>
      <c r="N1345" s="682">
        <v>239550.12359999999</v>
      </c>
      <c r="O1345" s="682">
        <v>383280.2035</v>
      </c>
      <c r="P1345" s="682">
        <v>299437.6545</v>
      </c>
      <c r="Q1345" s="682">
        <v>479100.25439999998</v>
      </c>
      <c r="R1345" s="682">
        <v>339362.67509999999</v>
      </c>
      <c r="S1345" s="682">
        <v>542980.28830000001</v>
      </c>
      <c r="T1345" s="682">
        <v>379287.69579999999</v>
      </c>
      <c r="U1345" s="682">
        <v>606860.32220000005</v>
      </c>
    </row>
    <row r="1346" spans="1:21">
      <c r="A1346" t="s">
        <v>1181</v>
      </c>
      <c r="B1346">
        <v>8</v>
      </c>
      <c r="C1346" t="s">
        <v>507</v>
      </c>
      <c r="D1346" t="s">
        <v>508</v>
      </c>
      <c r="E1346" t="s">
        <v>516</v>
      </c>
      <c r="F1346" t="s">
        <v>1174</v>
      </c>
      <c r="G1346" t="s">
        <v>84</v>
      </c>
      <c r="H1346" s="682">
        <v>111395.2259</v>
      </c>
      <c r="I1346" s="682">
        <v>194941.64540000001</v>
      </c>
      <c r="J1346" s="682">
        <v>144743.35810000001</v>
      </c>
      <c r="K1346" s="682">
        <v>253300.87659999999</v>
      </c>
      <c r="L1346" s="682">
        <v>173098.19010000001</v>
      </c>
      <c r="M1346" s="682">
        <v>302921.83270000003</v>
      </c>
      <c r="N1346" s="682">
        <v>206592.6397</v>
      </c>
      <c r="O1346" s="682">
        <v>361537.11949999997</v>
      </c>
      <c r="P1346" s="682">
        <v>243880.7598</v>
      </c>
      <c r="Q1346" s="682">
        <v>426791.3296</v>
      </c>
      <c r="R1346" s="682">
        <v>267597.70809999999</v>
      </c>
      <c r="S1346" s="682">
        <v>468295.98910000001</v>
      </c>
      <c r="T1346" s="682">
        <v>289968.65740000003</v>
      </c>
      <c r="U1346" s="682">
        <v>507445.15049999999</v>
      </c>
    </row>
    <row r="1347" spans="1:21">
      <c r="A1347" t="s">
        <v>1181</v>
      </c>
      <c r="B1347">
        <v>8</v>
      </c>
      <c r="C1347" t="s">
        <v>507</v>
      </c>
      <c r="D1347" t="s">
        <v>508</v>
      </c>
      <c r="E1347" t="s">
        <v>516</v>
      </c>
      <c r="F1347" t="s">
        <v>1175</v>
      </c>
      <c r="G1347" t="s">
        <v>103</v>
      </c>
      <c r="H1347" s="682">
        <v>92681.821200000006</v>
      </c>
      <c r="I1347" s="682">
        <v>162193.18719999999</v>
      </c>
      <c r="J1347" s="682">
        <v>123566.5428</v>
      </c>
      <c r="K1347" s="682">
        <v>216241.45009999999</v>
      </c>
      <c r="L1347" s="682">
        <v>152331.38579999999</v>
      </c>
      <c r="M1347" s="682">
        <v>266579.9253</v>
      </c>
      <c r="N1347" s="682">
        <v>191824.9088</v>
      </c>
      <c r="O1347" s="682">
        <v>335693.59029999998</v>
      </c>
      <c r="P1347" s="682">
        <v>232129.21230000001</v>
      </c>
      <c r="Q1347" s="682">
        <v>406226.12150000001</v>
      </c>
      <c r="R1347" s="682">
        <v>256363.38860000001</v>
      </c>
      <c r="S1347" s="682">
        <v>448635.9301</v>
      </c>
      <c r="T1347" s="682">
        <v>279074.51679999998</v>
      </c>
      <c r="U1347" s="682">
        <v>488380.40429999999</v>
      </c>
    </row>
    <row r="1348" spans="1:21">
      <c r="A1348" t="s">
        <v>1181</v>
      </c>
      <c r="B1348">
        <v>8</v>
      </c>
      <c r="C1348" t="s">
        <v>507</v>
      </c>
      <c r="D1348" t="s">
        <v>508</v>
      </c>
      <c r="E1348" t="s">
        <v>516</v>
      </c>
      <c r="F1348" t="s">
        <v>1176</v>
      </c>
      <c r="G1348" t="s">
        <v>104</v>
      </c>
      <c r="H1348" s="682">
        <v>85067.163499999995</v>
      </c>
      <c r="I1348" s="682">
        <v>148867.5361</v>
      </c>
      <c r="J1348" s="682">
        <v>117402.06939999999</v>
      </c>
      <c r="K1348" s="682">
        <v>205453.62150000001</v>
      </c>
      <c r="L1348" s="682">
        <v>148774.37359999999</v>
      </c>
      <c r="M1348" s="682">
        <v>260355.1537</v>
      </c>
      <c r="N1348" s="682">
        <v>194015.0785</v>
      </c>
      <c r="O1348" s="682">
        <v>339526.3873</v>
      </c>
      <c r="P1348" s="682">
        <v>241615.9681</v>
      </c>
      <c r="Q1348" s="682">
        <v>422827.94410000002</v>
      </c>
      <c r="R1348" s="682">
        <v>271776.90820000001</v>
      </c>
      <c r="S1348" s="682">
        <v>475609.5894</v>
      </c>
      <c r="T1348" s="682">
        <v>301454.4314</v>
      </c>
      <c r="U1348" s="682">
        <v>527545.25490000006</v>
      </c>
    </row>
    <row r="1349" spans="1:21">
      <c r="A1349" t="s">
        <v>1181</v>
      </c>
      <c r="B1349">
        <v>8</v>
      </c>
      <c r="C1349" t="s">
        <v>507</v>
      </c>
      <c r="D1349" t="s">
        <v>508</v>
      </c>
      <c r="E1349" t="s">
        <v>516</v>
      </c>
      <c r="F1349" t="s">
        <v>1177</v>
      </c>
      <c r="G1349" t="s">
        <v>101</v>
      </c>
      <c r="H1349" s="682">
        <v>96026.376900000003</v>
      </c>
      <c r="I1349" s="682">
        <v>153642.2053</v>
      </c>
      <c r="J1349" s="682">
        <v>134436.9276</v>
      </c>
      <c r="K1349" s="682">
        <v>215099.08739999999</v>
      </c>
      <c r="L1349" s="682">
        <v>172847.47829999999</v>
      </c>
      <c r="M1349" s="682">
        <v>276555.96950000001</v>
      </c>
      <c r="N1349" s="682">
        <v>230463.3046</v>
      </c>
      <c r="O1349" s="682">
        <v>368741.29269999999</v>
      </c>
      <c r="P1349" s="682">
        <v>288079.13069999998</v>
      </c>
      <c r="Q1349" s="682">
        <v>460926.61589999998</v>
      </c>
      <c r="R1349" s="682">
        <v>326489.6814</v>
      </c>
      <c r="S1349" s="682">
        <v>522383.49800000002</v>
      </c>
      <c r="T1349" s="682">
        <v>364900.23210000002</v>
      </c>
      <c r="U1349" s="682">
        <v>583840.38009999995</v>
      </c>
    </row>
    <row r="1350" spans="1:21">
      <c r="A1350" t="s">
        <v>1181</v>
      </c>
      <c r="B1350">
        <v>8</v>
      </c>
      <c r="C1350" t="s">
        <v>517</v>
      </c>
      <c r="D1350" t="s">
        <v>518</v>
      </c>
      <c r="E1350" t="s">
        <v>519</v>
      </c>
      <c r="F1350" t="s">
        <v>1174</v>
      </c>
      <c r="G1350" t="s">
        <v>84</v>
      </c>
      <c r="H1350" s="682">
        <v>111850.67939999999</v>
      </c>
      <c r="I1350" s="682">
        <v>195738.68900000001</v>
      </c>
      <c r="J1350" s="682">
        <v>145211.66010000001</v>
      </c>
      <c r="K1350" s="682">
        <v>254120.4051</v>
      </c>
      <c r="L1350" s="682">
        <v>173550.6459</v>
      </c>
      <c r="M1350" s="682">
        <v>303713.63020000001</v>
      </c>
      <c r="N1350" s="682">
        <v>206983.19149999999</v>
      </c>
      <c r="O1350" s="682">
        <v>362220.58510000003</v>
      </c>
      <c r="P1350" s="682">
        <v>244236.2127</v>
      </c>
      <c r="Q1350" s="682">
        <v>427413.37219999998</v>
      </c>
      <c r="R1350" s="682">
        <v>267942.92940000002</v>
      </c>
      <c r="S1350" s="682">
        <v>468900.12650000001</v>
      </c>
      <c r="T1350" s="682">
        <v>290262.86290000001</v>
      </c>
      <c r="U1350" s="682">
        <v>507960.01</v>
      </c>
    </row>
    <row r="1351" spans="1:21">
      <c r="A1351" t="s">
        <v>1181</v>
      </c>
      <c r="B1351">
        <v>8</v>
      </c>
      <c r="C1351" t="s">
        <v>517</v>
      </c>
      <c r="D1351" t="s">
        <v>518</v>
      </c>
      <c r="E1351" t="s">
        <v>519</v>
      </c>
      <c r="F1351" t="s">
        <v>1175</v>
      </c>
      <c r="G1351" t="s">
        <v>103</v>
      </c>
      <c r="H1351" s="682">
        <v>93728.389299999995</v>
      </c>
      <c r="I1351" s="682">
        <v>164024.6813</v>
      </c>
      <c r="J1351" s="682">
        <v>124703.5857</v>
      </c>
      <c r="K1351" s="682">
        <v>218231.27499999999</v>
      </c>
      <c r="L1351" s="682">
        <v>153439.6348</v>
      </c>
      <c r="M1351" s="682">
        <v>268519.36099999998</v>
      </c>
      <c r="N1351" s="682">
        <v>192681.80960000001</v>
      </c>
      <c r="O1351" s="682">
        <v>337193.1667</v>
      </c>
      <c r="P1351" s="682">
        <v>232855.76629999999</v>
      </c>
      <c r="Q1351" s="682">
        <v>407497.59100000001</v>
      </c>
      <c r="R1351" s="682">
        <v>257063.37760000001</v>
      </c>
      <c r="S1351" s="682">
        <v>449860.91080000001</v>
      </c>
      <c r="T1351" s="682">
        <v>279712.74739999999</v>
      </c>
      <c r="U1351" s="682">
        <v>489497.30790000001</v>
      </c>
    </row>
    <row r="1352" spans="1:21">
      <c r="A1352" t="s">
        <v>1181</v>
      </c>
      <c r="B1352">
        <v>8</v>
      </c>
      <c r="C1352" t="s">
        <v>517</v>
      </c>
      <c r="D1352" t="s">
        <v>518</v>
      </c>
      <c r="E1352" t="s">
        <v>519</v>
      </c>
      <c r="F1352" t="s">
        <v>1176</v>
      </c>
      <c r="G1352" t="s">
        <v>104</v>
      </c>
      <c r="H1352" s="682">
        <v>86457.437000000005</v>
      </c>
      <c r="I1352" s="682">
        <v>151300.51490000001</v>
      </c>
      <c r="J1352" s="682">
        <v>119401.8826</v>
      </c>
      <c r="K1352" s="682">
        <v>208953.29459999999</v>
      </c>
      <c r="L1352" s="682">
        <v>151414.1244</v>
      </c>
      <c r="M1352" s="682">
        <v>264974.71759999997</v>
      </c>
      <c r="N1352" s="682">
        <v>197672.13819999999</v>
      </c>
      <c r="O1352" s="682">
        <v>345926.24190000002</v>
      </c>
      <c r="P1352" s="682">
        <v>246215.80480000001</v>
      </c>
      <c r="Q1352" s="682">
        <v>430877.65830000001</v>
      </c>
      <c r="R1352" s="682">
        <v>277054.93609999999</v>
      </c>
      <c r="S1352" s="682">
        <v>484846.13819999999</v>
      </c>
      <c r="T1352" s="682">
        <v>307425.91629999998</v>
      </c>
      <c r="U1352" s="682">
        <v>537995.35329999996</v>
      </c>
    </row>
    <row r="1353" spans="1:21">
      <c r="A1353" t="s">
        <v>1181</v>
      </c>
      <c r="B1353">
        <v>8</v>
      </c>
      <c r="C1353" t="s">
        <v>517</v>
      </c>
      <c r="D1353" t="s">
        <v>518</v>
      </c>
      <c r="E1353" t="s">
        <v>519</v>
      </c>
      <c r="F1353" t="s">
        <v>1177</v>
      </c>
      <c r="G1353" t="s">
        <v>101</v>
      </c>
      <c r="H1353" s="682">
        <v>96433.983600000007</v>
      </c>
      <c r="I1353" s="682">
        <v>154294.37609999999</v>
      </c>
      <c r="J1353" s="682">
        <v>135007.57709999999</v>
      </c>
      <c r="K1353" s="682">
        <v>216012.12650000001</v>
      </c>
      <c r="L1353" s="682">
        <v>173581.17050000001</v>
      </c>
      <c r="M1353" s="682">
        <v>277729.87699999998</v>
      </c>
      <c r="N1353" s="682">
        <v>231441.5607</v>
      </c>
      <c r="O1353" s="682">
        <v>370306.50270000001</v>
      </c>
      <c r="P1353" s="682">
        <v>289301.9509</v>
      </c>
      <c r="Q1353" s="682">
        <v>462883.12839999999</v>
      </c>
      <c r="R1353" s="682">
        <v>327875.54430000001</v>
      </c>
      <c r="S1353" s="682">
        <v>524600.87879999995</v>
      </c>
      <c r="T1353" s="682">
        <v>366449.13780000003</v>
      </c>
      <c r="U1353" s="682">
        <v>586318.62919999997</v>
      </c>
    </row>
    <row r="1354" spans="1:21">
      <c r="A1354" t="s">
        <v>1181</v>
      </c>
      <c r="B1354">
        <v>8</v>
      </c>
      <c r="C1354" t="s">
        <v>517</v>
      </c>
      <c r="D1354" t="s">
        <v>518</v>
      </c>
      <c r="E1354" t="s">
        <v>356</v>
      </c>
      <c r="F1354" t="s">
        <v>1174</v>
      </c>
      <c r="G1354" t="s">
        <v>84</v>
      </c>
      <c r="H1354" s="682">
        <v>120230.319</v>
      </c>
      <c r="I1354" s="682">
        <v>210403.0582</v>
      </c>
      <c r="J1354" s="682">
        <v>156276.7977</v>
      </c>
      <c r="K1354" s="682">
        <v>273484.39600000001</v>
      </c>
      <c r="L1354" s="682">
        <v>186937.5226</v>
      </c>
      <c r="M1354" s="682">
        <v>327140.66460000002</v>
      </c>
      <c r="N1354" s="682">
        <v>223174.50769999999</v>
      </c>
      <c r="O1354" s="682">
        <v>390555.3885</v>
      </c>
      <c r="P1354" s="682">
        <v>263501.16690000001</v>
      </c>
      <c r="Q1354" s="682">
        <v>461127.04210000002</v>
      </c>
      <c r="R1354" s="682">
        <v>289145.5355</v>
      </c>
      <c r="S1354" s="682">
        <v>506004.68719999999</v>
      </c>
      <c r="T1354" s="682">
        <v>313352.40649999998</v>
      </c>
      <c r="U1354" s="682">
        <v>548366.71140000003</v>
      </c>
    </row>
    <row r="1355" spans="1:21">
      <c r="A1355" t="s">
        <v>1181</v>
      </c>
      <c r="B1355">
        <v>8</v>
      </c>
      <c r="C1355" t="s">
        <v>517</v>
      </c>
      <c r="D1355" t="s">
        <v>518</v>
      </c>
      <c r="E1355" t="s">
        <v>356</v>
      </c>
      <c r="F1355" t="s">
        <v>1175</v>
      </c>
      <c r="G1355" t="s">
        <v>103</v>
      </c>
      <c r="H1355" s="682">
        <v>99743.994300000006</v>
      </c>
      <c r="I1355" s="682">
        <v>174551.9901</v>
      </c>
      <c r="J1355" s="682">
        <v>133093.75839999999</v>
      </c>
      <c r="K1355" s="682">
        <v>232914.0773</v>
      </c>
      <c r="L1355" s="682">
        <v>164203.33749999999</v>
      </c>
      <c r="M1355" s="682">
        <v>287355.8406</v>
      </c>
      <c r="N1355" s="682">
        <v>207007.72899999999</v>
      </c>
      <c r="O1355" s="682">
        <v>362263.5257</v>
      </c>
      <c r="P1355" s="682">
        <v>250636.31529999999</v>
      </c>
      <c r="Q1355" s="682">
        <v>438613.55170000001</v>
      </c>
      <c r="R1355" s="682">
        <v>276846.91230000003</v>
      </c>
      <c r="S1355" s="682">
        <v>484482.09669999999</v>
      </c>
      <c r="T1355" s="682">
        <v>301426.18969999999</v>
      </c>
      <c r="U1355" s="682">
        <v>527495.83200000005</v>
      </c>
    </row>
    <row r="1356" spans="1:21">
      <c r="A1356" t="s">
        <v>1181</v>
      </c>
      <c r="B1356">
        <v>8</v>
      </c>
      <c r="C1356" t="s">
        <v>517</v>
      </c>
      <c r="D1356" t="s">
        <v>518</v>
      </c>
      <c r="E1356" t="s">
        <v>356</v>
      </c>
      <c r="F1356" t="s">
        <v>1176</v>
      </c>
      <c r="G1356" t="s">
        <v>104</v>
      </c>
      <c r="H1356" s="682">
        <v>91363.302599999995</v>
      </c>
      <c r="I1356" s="682">
        <v>159885.77970000001</v>
      </c>
      <c r="J1356" s="682">
        <v>126056.3734</v>
      </c>
      <c r="K1356" s="682">
        <v>220598.65340000001</v>
      </c>
      <c r="L1356" s="682">
        <v>159695.64850000001</v>
      </c>
      <c r="M1356" s="682">
        <v>279467.3848</v>
      </c>
      <c r="N1356" s="682">
        <v>208164.60190000001</v>
      </c>
      <c r="O1356" s="682">
        <v>364288.05320000002</v>
      </c>
      <c r="P1356" s="682">
        <v>259217.3364</v>
      </c>
      <c r="Q1356" s="682">
        <v>453630.33860000002</v>
      </c>
      <c r="R1356" s="682">
        <v>291530.48670000001</v>
      </c>
      <c r="S1356" s="682">
        <v>510178.3518</v>
      </c>
      <c r="T1356" s="682">
        <v>323314.4227</v>
      </c>
      <c r="U1356" s="682">
        <v>565800.23979999998</v>
      </c>
    </row>
    <row r="1357" spans="1:21">
      <c r="A1357" t="s">
        <v>1181</v>
      </c>
      <c r="B1357">
        <v>8</v>
      </c>
      <c r="C1357" t="s">
        <v>517</v>
      </c>
      <c r="D1357" t="s">
        <v>518</v>
      </c>
      <c r="E1357" t="s">
        <v>356</v>
      </c>
      <c r="F1357" t="s">
        <v>1177</v>
      </c>
      <c r="G1357" t="s">
        <v>101</v>
      </c>
      <c r="H1357" s="682">
        <v>103636.03750000001</v>
      </c>
      <c r="I1357" s="682">
        <v>165817.6624</v>
      </c>
      <c r="J1357" s="682">
        <v>145090.45240000001</v>
      </c>
      <c r="K1357" s="682">
        <v>232144.7273</v>
      </c>
      <c r="L1357" s="682">
        <v>186544.86730000001</v>
      </c>
      <c r="M1357" s="682">
        <v>298471.79220000003</v>
      </c>
      <c r="N1357" s="682">
        <v>248726.48980000001</v>
      </c>
      <c r="O1357" s="682">
        <v>397962.38959999999</v>
      </c>
      <c r="P1357" s="682">
        <v>310908.11229999998</v>
      </c>
      <c r="Q1357" s="682">
        <v>497452.98700000002</v>
      </c>
      <c r="R1357" s="682">
        <v>352362.52720000001</v>
      </c>
      <c r="S1357" s="682">
        <v>563780.05189999996</v>
      </c>
      <c r="T1357" s="682">
        <v>393816.94219999999</v>
      </c>
      <c r="U1357" s="682">
        <v>630107.11690000002</v>
      </c>
    </row>
    <row r="1358" spans="1:21">
      <c r="A1358" t="s">
        <v>1181</v>
      </c>
      <c r="B1358">
        <v>8</v>
      </c>
      <c r="C1358" t="s">
        <v>517</v>
      </c>
      <c r="D1358" t="s">
        <v>518</v>
      </c>
      <c r="E1358" t="s">
        <v>520</v>
      </c>
      <c r="F1358" t="s">
        <v>1174</v>
      </c>
      <c r="G1358" t="s">
        <v>84</v>
      </c>
      <c r="H1358" s="682">
        <v>120037.4765</v>
      </c>
      <c r="I1358" s="682">
        <v>210065.58379999999</v>
      </c>
      <c r="J1358" s="682">
        <v>155886.42850000001</v>
      </c>
      <c r="K1358" s="682">
        <v>272801.24969999999</v>
      </c>
      <c r="L1358" s="682">
        <v>186348.89929999999</v>
      </c>
      <c r="M1358" s="682">
        <v>326110.57380000001</v>
      </c>
      <c r="N1358" s="682">
        <v>222302.8107</v>
      </c>
      <c r="O1358" s="682">
        <v>389029.91879999998</v>
      </c>
      <c r="P1358" s="682">
        <v>262352.61320000002</v>
      </c>
      <c r="Q1358" s="682">
        <v>459117.07309999998</v>
      </c>
      <c r="R1358" s="682">
        <v>287834.57709999999</v>
      </c>
      <c r="S1358" s="682">
        <v>503710.5098</v>
      </c>
      <c r="T1358" s="682">
        <v>311841.43680000002</v>
      </c>
      <c r="U1358" s="682">
        <v>545722.51439999999</v>
      </c>
    </row>
    <row r="1359" spans="1:21">
      <c r="A1359" t="s">
        <v>1181</v>
      </c>
      <c r="B1359">
        <v>8</v>
      </c>
      <c r="C1359" t="s">
        <v>517</v>
      </c>
      <c r="D1359" t="s">
        <v>518</v>
      </c>
      <c r="E1359" t="s">
        <v>520</v>
      </c>
      <c r="F1359" t="s">
        <v>1175</v>
      </c>
      <c r="G1359" t="s">
        <v>103</v>
      </c>
      <c r="H1359" s="682">
        <v>100339.27129999999</v>
      </c>
      <c r="I1359" s="682">
        <v>175593.72469999999</v>
      </c>
      <c r="J1359" s="682">
        <v>133595.04370000001</v>
      </c>
      <c r="K1359" s="682">
        <v>233791.32639999999</v>
      </c>
      <c r="L1359" s="682">
        <v>164489.10509999999</v>
      </c>
      <c r="M1359" s="682">
        <v>287855.9339</v>
      </c>
      <c r="N1359" s="682">
        <v>206757.83059999999</v>
      </c>
      <c r="O1359" s="682">
        <v>361826.2035</v>
      </c>
      <c r="P1359" s="682">
        <v>249982.5631</v>
      </c>
      <c r="Q1359" s="682">
        <v>437469.48540000001</v>
      </c>
      <c r="R1359" s="682">
        <v>276008.97749999998</v>
      </c>
      <c r="S1359" s="682">
        <v>483015.71049999999</v>
      </c>
      <c r="T1359" s="682">
        <v>300373.92019999999</v>
      </c>
      <c r="U1359" s="682">
        <v>525654.36029999994</v>
      </c>
    </row>
    <row r="1360" spans="1:21">
      <c r="A1360" t="s">
        <v>1181</v>
      </c>
      <c r="B1360">
        <v>8</v>
      </c>
      <c r="C1360" t="s">
        <v>517</v>
      </c>
      <c r="D1360" t="s">
        <v>518</v>
      </c>
      <c r="E1360" t="s">
        <v>520</v>
      </c>
      <c r="F1360" t="s">
        <v>1176</v>
      </c>
      <c r="G1360" t="s">
        <v>104</v>
      </c>
      <c r="H1360" s="682">
        <v>92396.062699999995</v>
      </c>
      <c r="I1360" s="682">
        <v>161693.10990000001</v>
      </c>
      <c r="J1360" s="682">
        <v>127573.47779999999</v>
      </c>
      <c r="K1360" s="682">
        <v>223253.5863</v>
      </c>
      <c r="L1360" s="682">
        <v>161737.62789999999</v>
      </c>
      <c r="M1360" s="682">
        <v>283040.84889999998</v>
      </c>
      <c r="N1360" s="682">
        <v>211070.43049999999</v>
      </c>
      <c r="O1360" s="682">
        <v>369373.25349999999</v>
      </c>
      <c r="P1360" s="682">
        <v>262887.63819999999</v>
      </c>
      <c r="Q1360" s="682">
        <v>460053.36680000002</v>
      </c>
      <c r="R1360" s="682">
        <v>295776.66820000001</v>
      </c>
      <c r="S1360" s="682">
        <v>517609.16950000002</v>
      </c>
      <c r="T1360" s="682">
        <v>328156.8383</v>
      </c>
      <c r="U1360" s="682">
        <v>574274.46710000001</v>
      </c>
    </row>
    <row r="1361" spans="1:21">
      <c r="A1361" t="s">
        <v>1181</v>
      </c>
      <c r="B1361">
        <v>8</v>
      </c>
      <c r="C1361" t="s">
        <v>517</v>
      </c>
      <c r="D1361" t="s">
        <v>518</v>
      </c>
      <c r="E1361" t="s">
        <v>520</v>
      </c>
      <c r="F1361" t="s">
        <v>1177</v>
      </c>
      <c r="G1361" t="s">
        <v>101</v>
      </c>
      <c r="H1361" s="682">
        <v>103486.7697</v>
      </c>
      <c r="I1361" s="682">
        <v>165578.834</v>
      </c>
      <c r="J1361" s="682">
        <v>144881.47760000001</v>
      </c>
      <c r="K1361" s="682">
        <v>231810.3676</v>
      </c>
      <c r="L1361" s="682">
        <v>186276.18539999999</v>
      </c>
      <c r="M1361" s="682">
        <v>298041.90110000002</v>
      </c>
      <c r="N1361" s="682">
        <v>248368.24720000001</v>
      </c>
      <c r="O1361" s="682">
        <v>397389.20150000002</v>
      </c>
      <c r="P1361" s="682">
        <v>310460.30900000001</v>
      </c>
      <c r="Q1361" s="682">
        <v>496736.50199999998</v>
      </c>
      <c r="R1361" s="682">
        <v>351855.01689999999</v>
      </c>
      <c r="S1361" s="682">
        <v>562968.03540000005</v>
      </c>
      <c r="T1361" s="682">
        <v>393249.72480000003</v>
      </c>
      <c r="U1361" s="682">
        <v>629199.56909999996</v>
      </c>
    </row>
    <row r="1362" spans="1:21">
      <c r="A1362" t="s">
        <v>1181</v>
      </c>
      <c r="B1362">
        <v>8</v>
      </c>
      <c r="C1362" t="s">
        <v>517</v>
      </c>
      <c r="D1362" t="s">
        <v>518</v>
      </c>
      <c r="E1362" t="s">
        <v>521</v>
      </c>
      <c r="F1362" t="s">
        <v>1174</v>
      </c>
      <c r="G1362" t="s">
        <v>84</v>
      </c>
      <c r="H1362" s="682">
        <v>111802.4679</v>
      </c>
      <c r="I1362" s="682">
        <v>195654.31890000001</v>
      </c>
      <c r="J1362" s="682">
        <v>145114.06649999999</v>
      </c>
      <c r="K1362" s="682">
        <v>253949.6165</v>
      </c>
      <c r="L1362" s="682">
        <v>173403.48869999999</v>
      </c>
      <c r="M1362" s="682">
        <v>303456.10519999999</v>
      </c>
      <c r="N1362" s="682">
        <v>206765.26569999999</v>
      </c>
      <c r="O1362" s="682">
        <v>361839.21500000003</v>
      </c>
      <c r="P1362" s="682">
        <v>243949.0724</v>
      </c>
      <c r="Q1362" s="682">
        <v>426910.87670000002</v>
      </c>
      <c r="R1362" s="682">
        <v>267615.18780000001</v>
      </c>
      <c r="S1362" s="682">
        <v>468326.57870000001</v>
      </c>
      <c r="T1362" s="682">
        <v>289885.11829999997</v>
      </c>
      <c r="U1362" s="682">
        <v>507298.9571</v>
      </c>
    </row>
    <row r="1363" spans="1:21">
      <c r="A1363" t="s">
        <v>1181</v>
      </c>
      <c r="B1363">
        <v>8</v>
      </c>
      <c r="C1363" t="s">
        <v>517</v>
      </c>
      <c r="D1363" t="s">
        <v>518</v>
      </c>
      <c r="E1363" t="s">
        <v>521</v>
      </c>
      <c r="F1363" t="s">
        <v>1175</v>
      </c>
      <c r="G1363" t="s">
        <v>103</v>
      </c>
      <c r="H1363" s="682">
        <v>93877.207699999999</v>
      </c>
      <c r="I1363" s="682">
        <v>164285.11350000001</v>
      </c>
      <c r="J1363" s="682">
        <v>124828.90579999999</v>
      </c>
      <c r="K1363" s="682">
        <v>218450.58530000001</v>
      </c>
      <c r="L1363" s="682">
        <v>153511.0754</v>
      </c>
      <c r="M1363" s="682">
        <v>268644.38189999998</v>
      </c>
      <c r="N1363" s="682">
        <v>192619.3334</v>
      </c>
      <c r="O1363" s="682">
        <v>337083.8334</v>
      </c>
      <c r="P1363" s="682">
        <v>232692.3265</v>
      </c>
      <c r="Q1363" s="682">
        <v>407211.57130000001</v>
      </c>
      <c r="R1363" s="682">
        <v>256853.89189999999</v>
      </c>
      <c r="S1363" s="682">
        <v>449494.31079999998</v>
      </c>
      <c r="T1363" s="682">
        <v>279449.67790000001</v>
      </c>
      <c r="U1363" s="682">
        <v>489036.9363</v>
      </c>
    </row>
    <row r="1364" spans="1:21">
      <c r="A1364" t="s">
        <v>1181</v>
      </c>
      <c r="B1364">
        <v>8</v>
      </c>
      <c r="C1364" t="s">
        <v>517</v>
      </c>
      <c r="D1364" t="s">
        <v>518</v>
      </c>
      <c r="E1364" t="s">
        <v>521</v>
      </c>
      <c r="F1364" t="s">
        <v>1176</v>
      </c>
      <c r="G1364" t="s">
        <v>104</v>
      </c>
      <c r="H1364" s="682">
        <v>86715.626099999994</v>
      </c>
      <c r="I1364" s="682">
        <v>151752.34580000001</v>
      </c>
      <c r="J1364" s="682">
        <v>119781.1575</v>
      </c>
      <c r="K1364" s="682">
        <v>209617.02559999999</v>
      </c>
      <c r="L1364" s="682">
        <v>151924.6176</v>
      </c>
      <c r="M1364" s="682">
        <v>265868.0808</v>
      </c>
      <c r="N1364" s="682">
        <v>198398.59330000001</v>
      </c>
      <c r="O1364" s="682">
        <v>347197.53810000001</v>
      </c>
      <c r="P1364" s="682">
        <v>247133.3775</v>
      </c>
      <c r="Q1364" s="682">
        <v>432483.4106</v>
      </c>
      <c r="R1364" s="682">
        <v>278116.47830000002</v>
      </c>
      <c r="S1364" s="682">
        <v>486703.8371</v>
      </c>
      <c r="T1364" s="682">
        <v>308636.51659999997</v>
      </c>
      <c r="U1364" s="682">
        <v>540113.90410000004</v>
      </c>
    </row>
    <row r="1365" spans="1:21">
      <c r="A1365" t="s">
        <v>1181</v>
      </c>
      <c r="B1365">
        <v>8</v>
      </c>
      <c r="C1365" t="s">
        <v>517</v>
      </c>
      <c r="D1365" t="s">
        <v>518</v>
      </c>
      <c r="E1365" t="s">
        <v>521</v>
      </c>
      <c r="F1365" t="s">
        <v>1177</v>
      </c>
      <c r="G1365" t="s">
        <v>101</v>
      </c>
      <c r="H1365" s="682">
        <v>96396.665900000007</v>
      </c>
      <c r="I1365" s="682">
        <v>154234.6678</v>
      </c>
      <c r="J1365" s="682">
        <v>134955.33230000001</v>
      </c>
      <c r="K1365" s="682">
        <v>215928.535</v>
      </c>
      <c r="L1365" s="682">
        <v>173513.99859999999</v>
      </c>
      <c r="M1365" s="682">
        <v>277622.402</v>
      </c>
      <c r="N1365" s="682">
        <v>231351.99830000001</v>
      </c>
      <c r="O1365" s="682">
        <v>370163.20260000002</v>
      </c>
      <c r="P1365" s="682">
        <v>289189.99780000001</v>
      </c>
      <c r="Q1365" s="682">
        <v>462704.00339999999</v>
      </c>
      <c r="R1365" s="682">
        <v>327748.6642</v>
      </c>
      <c r="S1365" s="682">
        <v>524397.87049999996</v>
      </c>
      <c r="T1365" s="682">
        <v>366307.33049999998</v>
      </c>
      <c r="U1365" s="682">
        <v>586091.73759999999</v>
      </c>
    </row>
    <row r="1366" spans="1:21">
      <c r="A1366" t="s">
        <v>1181</v>
      </c>
      <c r="B1366">
        <v>8</v>
      </c>
      <c r="C1366" t="s">
        <v>517</v>
      </c>
      <c r="D1366" t="s">
        <v>518</v>
      </c>
      <c r="E1366" t="s">
        <v>512</v>
      </c>
      <c r="F1366" t="s">
        <v>1174</v>
      </c>
      <c r="G1366" t="s">
        <v>84</v>
      </c>
      <c r="H1366" s="682">
        <v>128127.84669999999</v>
      </c>
      <c r="I1366" s="682">
        <v>224223.7317</v>
      </c>
      <c r="J1366" s="682">
        <v>166366.0048</v>
      </c>
      <c r="K1366" s="682">
        <v>291140.50839999999</v>
      </c>
      <c r="L1366" s="682">
        <v>198852.83230000001</v>
      </c>
      <c r="M1366" s="682">
        <v>347992.45640000002</v>
      </c>
      <c r="N1366" s="682">
        <v>237186.57079999999</v>
      </c>
      <c r="O1366" s="682">
        <v>415076.49890000001</v>
      </c>
      <c r="P1366" s="682">
        <v>279894.7243</v>
      </c>
      <c r="Q1366" s="682">
        <v>489815.76750000002</v>
      </c>
      <c r="R1366" s="682">
        <v>307070.7316</v>
      </c>
      <c r="S1366" s="682">
        <v>537373.78020000004</v>
      </c>
      <c r="T1366" s="682">
        <v>332664.51089999999</v>
      </c>
      <c r="U1366" s="682">
        <v>582162.89410000003</v>
      </c>
    </row>
    <row r="1367" spans="1:21">
      <c r="A1367" t="s">
        <v>1181</v>
      </c>
      <c r="B1367">
        <v>8</v>
      </c>
      <c r="C1367" t="s">
        <v>517</v>
      </c>
      <c r="D1367" t="s">
        <v>518</v>
      </c>
      <c r="E1367" t="s">
        <v>512</v>
      </c>
      <c r="F1367" t="s">
        <v>1175</v>
      </c>
      <c r="G1367" t="s">
        <v>103</v>
      </c>
      <c r="H1367" s="682">
        <v>107247.7873</v>
      </c>
      <c r="I1367" s="682">
        <v>187683.62779999999</v>
      </c>
      <c r="J1367" s="682">
        <v>142737.13819999999</v>
      </c>
      <c r="K1367" s="682">
        <v>249789.99189999999</v>
      </c>
      <c r="L1367" s="682">
        <v>175681.45170000001</v>
      </c>
      <c r="M1367" s="682">
        <v>307442.5404</v>
      </c>
      <c r="N1367" s="682">
        <v>220708.8927</v>
      </c>
      <c r="O1367" s="682">
        <v>386240.56229999999</v>
      </c>
      <c r="P1367" s="682">
        <v>266782.4718</v>
      </c>
      <c r="Q1367" s="682">
        <v>466869.32579999999</v>
      </c>
      <c r="R1367" s="682">
        <v>294535.59659999999</v>
      </c>
      <c r="S1367" s="682">
        <v>515437.2941</v>
      </c>
      <c r="T1367" s="682">
        <v>320508.94390000001</v>
      </c>
      <c r="U1367" s="682">
        <v>560890.65190000006</v>
      </c>
    </row>
    <row r="1368" spans="1:21">
      <c r="A1368" t="s">
        <v>1181</v>
      </c>
      <c r="B1368">
        <v>8</v>
      </c>
      <c r="C1368" t="s">
        <v>517</v>
      </c>
      <c r="D1368" t="s">
        <v>518</v>
      </c>
      <c r="E1368" t="s">
        <v>512</v>
      </c>
      <c r="F1368" t="s">
        <v>1176</v>
      </c>
      <c r="G1368" t="s">
        <v>104</v>
      </c>
      <c r="H1368" s="682">
        <v>98851.064499999993</v>
      </c>
      <c r="I1368" s="682">
        <v>172989.36309999999</v>
      </c>
      <c r="J1368" s="682">
        <v>136503.61989999999</v>
      </c>
      <c r="K1368" s="682">
        <v>238881.33489999999</v>
      </c>
      <c r="L1368" s="682">
        <v>173082.11439999999</v>
      </c>
      <c r="M1368" s="682">
        <v>302893.70020000002</v>
      </c>
      <c r="N1368" s="682">
        <v>225921.62839999999</v>
      </c>
      <c r="O1368" s="682">
        <v>395362.84960000002</v>
      </c>
      <c r="P1368" s="682">
        <v>281394.6115</v>
      </c>
      <c r="Q1368" s="682">
        <v>492440.57010000001</v>
      </c>
      <c r="R1368" s="682">
        <v>316621.47879999998</v>
      </c>
      <c r="S1368" s="682">
        <v>554087.58790000004</v>
      </c>
      <c r="T1368" s="682">
        <v>351308.9546</v>
      </c>
      <c r="U1368" s="682">
        <v>614790.67059999995</v>
      </c>
    </row>
    <row r="1369" spans="1:21">
      <c r="A1369" t="s">
        <v>1181</v>
      </c>
      <c r="B1369">
        <v>8</v>
      </c>
      <c r="C1369" t="s">
        <v>517</v>
      </c>
      <c r="D1369" t="s">
        <v>518</v>
      </c>
      <c r="E1369" t="s">
        <v>512</v>
      </c>
      <c r="F1369" t="s">
        <v>1177</v>
      </c>
      <c r="G1369" t="s">
        <v>101</v>
      </c>
      <c r="H1369" s="682">
        <v>110464.91710000001</v>
      </c>
      <c r="I1369" s="682">
        <v>176743.86989999999</v>
      </c>
      <c r="J1369" s="682">
        <v>154650.88380000001</v>
      </c>
      <c r="K1369" s="682">
        <v>247441.4178</v>
      </c>
      <c r="L1369" s="682">
        <v>198836.85060000001</v>
      </c>
      <c r="M1369" s="682">
        <v>318138.9657</v>
      </c>
      <c r="N1369" s="682">
        <v>265115.80080000003</v>
      </c>
      <c r="O1369" s="682">
        <v>424185.28769999999</v>
      </c>
      <c r="P1369" s="682">
        <v>331394.75109999999</v>
      </c>
      <c r="Q1369" s="682">
        <v>530231.60959999997</v>
      </c>
      <c r="R1369" s="682">
        <v>375580.71789999999</v>
      </c>
      <c r="S1369" s="682">
        <v>600929.15749999997</v>
      </c>
      <c r="T1369" s="682">
        <v>419766.68469999998</v>
      </c>
      <c r="U1369" s="682">
        <v>671626.70550000004</v>
      </c>
    </row>
    <row r="1370" spans="1:21">
      <c r="A1370" t="s">
        <v>1181</v>
      </c>
      <c r="B1370">
        <v>8</v>
      </c>
      <c r="C1370" t="s">
        <v>517</v>
      </c>
      <c r="D1370" t="s">
        <v>518</v>
      </c>
      <c r="E1370" t="s">
        <v>522</v>
      </c>
      <c r="F1370" t="s">
        <v>1174</v>
      </c>
      <c r="G1370" t="s">
        <v>84</v>
      </c>
      <c r="H1370" s="682">
        <v>112906.21339999999</v>
      </c>
      <c r="I1370" s="682">
        <v>197585.87349999999</v>
      </c>
      <c r="J1370" s="682">
        <v>146441.03460000001</v>
      </c>
      <c r="K1370" s="682">
        <v>256271.81049999999</v>
      </c>
      <c r="L1370" s="682">
        <v>174897.01730000001</v>
      </c>
      <c r="M1370" s="682">
        <v>306069.78029999998</v>
      </c>
      <c r="N1370" s="682">
        <v>208418.0588</v>
      </c>
      <c r="O1370" s="682">
        <v>364731.6029</v>
      </c>
      <c r="P1370" s="682">
        <v>245808.52290000001</v>
      </c>
      <c r="Q1370" s="682">
        <v>430164.91509999998</v>
      </c>
      <c r="R1370" s="682">
        <v>269616.57919999998</v>
      </c>
      <c r="S1370" s="682">
        <v>471829.0135</v>
      </c>
      <c r="T1370" s="682">
        <v>291984.48820000002</v>
      </c>
      <c r="U1370" s="682">
        <v>510972.85440000001</v>
      </c>
    </row>
    <row r="1371" spans="1:21">
      <c r="A1371" t="s">
        <v>1181</v>
      </c>
      <c r="B1371">
        <v>8</v>
      </c>
      <c r="C1371" t="s">
        <v>517</v>
      </c>
      <c r="D1371" t="s">
        <v>518</v>
      </c>
      <c r="E1371" t="s">
        <v>522</v>
      </c>
      <c r="F1371" t="s">
        <v>1175</v>
      </c>
      <c r="G1371" t="s">
        <v>103</v>
      </c>
      <c r="H1371" s="682">
        <v>95375.064100000003</v>
      </c>
      <c r="I1371" s="682">
        <v>166906.3622</v>
      </c>
      <c r="J1371" s="682">
        <v>126601.7026</v>
      </c>
      <c r="K1371" s="682">
        <v>221552.97940000001</v>
      </c>
      <c r="L1371" s="682">
        <v>155441.80069999999</v>
      </c>
      <c r="M1371" s="682">
        <v>272023.15130000003</v>
      </c>
      <c r="N1371" s="682">
        <v>194583.02669999999</v>
      </c>
      <c r="O1371" s="682">
        <v>340520.29670000001</v>
      </c>
      <c r="P1371" s="682">
        <v>234799.17850000001</v>
      </c>
      <c r="Q1371" s="682">
        <v>410898.56229999999</v>
      </c>
      <c r="R1371" s="682">
        <v>259091.79560000001</v>
      </c>
      <c r="S1371" s="682">
        <v>453410.64230000001</v>
      </c>
      <c r="T1371" s="682">
        <v>281778.39860000001</v>
      </c>
      <c r="U1371" s="682">
        <v>493112.19750000001</v>
      </c>
    </row>
    <row r="1372" spans="1:21">
      <c r="A1372" t="s">
        <v>1181</v>
      </c>
      <c r="B1372">
        <v>8</v>
      </c>
      <c r="C1372" t="s">
        <v>517</v>
      </c>
      <c r="D1372" t="s">
        <v>518</v>
      </c>
      <c r="E1372" t="s">
        <v>522</v>
      </c>
      <c r="F1372" t="s">
        <v>1176</v>
      </c>
      <c r="G1372" t="s">
        <v>104</v>
      </c>
      <c r="H1372" s="682">
        <v>88463.410999999993</v>
      </c>
      <c r="I1372" s="682">
        <v>154810.96919999999</v>
      </c>
      <c r="J1372" s="682">
        <v>122263.6764</v>
      </c>
      <c r="K1372" s="682">
        <v>213961.4339</v>
      </c>
      <c r="L1372" s="682">
        <v>155162.1361</v>
      </c>
      <c r="M1372" s="682">
        <v>271533.73820000002</v>
      </c>
      <c r="N1372" s="682">
        <v>202806.87959999999</v>
      </c>
      <c r="O1372" s="682">
        <v>354912.0393</v>
      </c>
      <c r="P1372" s="682">
        <v>252662.74350000001</v>
      </c>
      <c r="Q1372" s="682">
        <v>442159.80119999999</v>
      </c>
      <c r="R1372" s="682">
        <v>284426.34639999998</v>
      </c>
      <c r="S1372" s="682">
        <v>497746.10619999998</v>
      </c>
      <c r="T1372" s="682">
        <v>315737.0638</v>
      </c>
      <c r="U1372" s="682">
        <v>552539.86179999996</v>
      </c>
    </row>
    <row r="1373" spans="1:21">
      <c r="A1373" t="s">
        <v>1181</v>
      </c>
      <c r="B1373">
        <v>8</v>
      </c>
      <c r="C1373" t="s">
        <v>517</v>
      </c>
      <c r="D1373" t="s">
        <v>518</v>
      </c>
      <c r="E1373" t="s">
        <v>522</v>
      </c>
      <c r="F1373" t="s">
        <v>1177</v>
      </c>
      <c r="G1373" t="s">
        <v>101</v>
      </c>
      <c r="H1373" s="682">
        <v>97361.143800000005</v>
      </c>
      <c r="I1373" s="682">
        <v>155777.83249999999</v>
      </c>
      <c r="J1373" s="682">
        <v>136305.60140000001</v>
      </c>
      <c r="K1373" s="682">
        <v>218088.96539999999</v>
      </c>
      <c r="L1373" s="682">
        <v>175250.0589</v>
      </c>
      <c r="M1373" s="682">
        <v>280400.09840000002</v>
      </c>
      <c r="N1373" s="682">
        <v>233666.7452</v>
      </c>
      <c r="O1373" s="682">
        <v>373866.79790000001</v>
      </c>
      <c r="P1373" s="682">
        <v>292083.43150000001</v>
      </c>
      <c r="Q1373" s="682">
        <v>467333.49739999999</v>
      </c>
      <c r="R1373" s="682">
        <v>331027.88900000002</v>
      </c>
      <c r="S1373" s="682">
        <v>529644.63029999996</v>
      </c>
      <c r="T1373" s="682">
        <v>369972.34659999999</v>
      </c>
      <c r="U1373" s="682">
        <v>591955.76340000005</v>
      </c>
    </row>
    <row r="1374" spans="1:21">
      <c r="A1374" t="s">
        <v>1181</v>
      </c>
      <c r="B1374">
        <v>8</v>
      </c>
      <c r="C1374" t="s">
        <v>517</v>
      </c>
      <c r="D1374" t="s">
        <v>518</v>
      </c>
      <c r="E1374" t="s">
        <v>145</v>
      </c>
      <c r="F1374" t="s">
        <v>1174</v>
      </c>
      <c r="G1374" t="s">
        <v>84</v>
      </c>
      <c r="H1374" s="682">
        <v>118285.43120000001</v>
      </c>
      <c r="I1374" s="682">
        <v>206999.50459999999</v>
      </c>
      <c r="J1374" s="682">
        <v>153700.78400000001</v>
      </c>
      <c r="K1374" s="682">
        <v>268976.37209999998</v>
      </c>
      <c r="L1374" s="682">
        <v>183814.28539999999</v>
      </c>
      <c r="M1374" s="682">
        <v>321674.99959999998</v>
      </c>
      <c r="N1374" s="682">
        <v>219387.76130000001</v>
      </c>
      <c r="O1374" s="682">
        <v>383928.58230000001</v>
      </c>
      <c r="P1374" s="682">
        <v>258989.14720000001</v>
      </c>
      <c r="Q1374" s="682">
        <v>453231.00750000001</v>
      </c>
      <c r="R1374" s="682">
        <v>284176.99609999999</v>
      </c>
      <c r="S1374" s="682">
        <v>497309.74300000002</v>
      </c>
      <c r="T1374" s="682">
        <v>307936.88089999999</v>
      </c>
      <c r="U1374" s="682">
        <v>538889.54169999994</v>
      </c>
    </row>
    <row r="1375" spans="1:21">
      <c r="A1375" t="s">
        <v>1181</v>
      </c>
      <c r="B1375">
        <v>8</v>
      </c>
      <c r="C1375" t="s">
        <v>517</v>
      </c>
      <c r="D1375" t="s">
        <v>518</v>
      </c>
      <c r="E1375" t="s">
        <v>145</v>
      </c>
      <c r="F1375" t="s">
        <v>1175</v>
      </c>
      <c r="G1375" t="s">
        <v>103</v>
      </c>
      <c r="H1375" s="682">
        <v>98390.121100000004</v>
      </c>
      <c r="I1375" s="682">
        <v>172182.71189999999</v>
      </c>
      <c r="J1375" s="682">
        <v>131186.48560000001</v>
      </c>
      <c r="K1375" s="682">
        <v>229576.3499</v>
      </c>
      <c r="L1375" s="682">
        <v>161735.89350000001</v>
      </c>
      <c r="M1375" s="682">
        <v>283037.8137</v>
      </c>
      <c r="N1375" s="682">
        <v>203687.3315</v>
      </c>
      <c r="O1375" s="682">
        <v>356452.83010000002</v>
      </c>
      <c r="P1375" s="682">
        <v>246495.39670000001</v>
      </c>
      <c r="Q1375" s="682">
        <v>431366.94410000002</v>
      </c>
      <c r="R1375" s="682">
        <v>272233.14059999998</v>
      </c>
      <c r="S1375" s="682">
        <v>476407.99589999998</v>
      </c>
      <c r="T1375" s="682">
        <v>296354.68920000002</v>
      </c>
      <c r="U1375" s="682">
        <v>518620.70620000002</v>
      </c>
    </row>
    <row r="1376" spans="1:21">
      <c r="A1376" t="s">
        <v>1181</v>
      </c>
      <c r="B1376">
        <v>8</v>
      </c>
      <c r="C1376" t="s">
        <v>517</v>
      </c>
      <c r="D1376" t="s">
        <v>518</v>
      </c>
      <c r="E1376" t="s">
        <v>145</v>
      </c>
      <c r="F1376" t="s">
        <v>1176</v>
      </c>
      <c r="G1376" t="s">
        <v>104</v>
      </c>
      <c r="H1376" s="682">
        <v>90290.762400000007</v>
      </c>
      <c r="I1376" s="682">
        <v>158008.83420000001</v>
      </c>
      <c r="J1376" s="682">
        <v>124608.2473</v>
      </c>
      <c r="K1376" s="682">
        <v>218064.43280000001</v>
      </c>
      <c r="L1376" s="682">
        <v>157902.3345</v>
      </c>
      <c r="M1376" s="682">
        <v>276329.08539999998</v>
      </c>
      <c r="N1376" s="682">
        <v>205910.9086</v>
      </c>
      <c r="O1376" s="682">
        <v>360344.09</v>
      </c>
      <c r="P1376" s="682">
        <v>256428.73180000001</v>
      </c>
      <c r="Q1376" s="682">
        <v>448750.2806</v>
      </c>
      <c r="R1376" s="682">
        <v>288434.94770000002</v>
      </c>
      <c r="S1376" s="682">
        <v>504761.15860000002</v>
      </c>
      <c r="T1376" s="682">
        <v>319927.21519999998</v>
      </c>
      <c r="U1376" s="682">
        <v>559872.62659999996</v>
      </c>
    </row>
    <row r="1377" spans="1:21">
      <c r="A1377" t="s">
        <v>1181</v>
      </c>
      <c r="B1377">
        <v>8</v>
      </c>
      <c r="C1377" t="s">
        <v>517</v>
      </c>
      <c r="D1377" t="s">
        <v>518</v>
      </c>
      <c r="E1377" t="s">
        <v>145</v>
      </c>
      <c r="F1377" t="s">
        <v>1177</v>
      </c>
      <c r="G1377" t="s">
        <v>101</v>
      </c>
      <c r="H1377" s="682">
        <v>101965.414</v>
      </c>
      <c r="I1377" s="682">
        <v>163144.6649</v>
      </c>
      <c r="J1377" s="682">
        <v>142751.57949999999</v>
      </c>
      <c r="K1377" s="682">
        <v>228402.53080000001</v>
      </c>
      <c r="L1377" s="682">
        <v>183537.7452</v>
      </c>
      <c r="M1377" s="682">
        <v>293660.39669999998</v>
      </c>
      <c r="N1377" s="682">
        <v>244716.99359999999</v>
      </c>
      <c r="O1377" s="682">
        <v>391547.19559999998</v>
      </c>
      <c r="P1377" s="682">
        <v>305896.24200000003</v>
      </c>
      <c r="Q1377" s="682">
        <v>489433.99440000003</v>
      </c>
      <c r="R1377" s="682">
        <v>346682.40759999998</v>
      </c>
      <c r="S1377" s="682">
        <v>554691.86029999994</v>
      </c>
      <c r="T1377" s="682">
        <v>387468.57319999998</v>
      </c>
      <c r="U1377" s="682">
        <v>619949.72629999998</v>
      </c>
    </row>
    <row r="1378" spans="1:21">
      <c r="A1378" t="s">
        <v>1181</v>
      </c>
      <c r="B1378">
        <v>8</v>
      </c>
      <c r="C1378" t="s">
        <v>517</v>
      </c>
      <c r="D1378" t="s">
        <v>518</v>
      </c>
      <c r="E1378" t="s">
        <v>523</v>
      </c>
      <c r="F1378" t="s">
        <v>1174</v>
      </c>
      <c r="G1378" t="s">
        <v>84</v>
      </c>
      <c r="H1378" s="682">
        <v>124430.9135</v>
      </c>
      <c r="I1378" s="682">
        <v>217754.0986</v>
      </c>
      <c r="J1378" s="682">
        <v>161604.34659999999</v>
      </c>
      <c r="K1378" s="682">
        <v>282807.6066</v>
      </c>
      <c r="L1378" s="682">
        <v>193194.98130000001</v>
      </c>
      <c r="M1378" s="682">
        <v>338091.21710000001</v>
      </c>
      <c r="N1378" s="682">
        <v>230484.77489999999</v>
      </c>
      <c r="O1378" s="682">
        <v>403348.35619999998</v>
      </c>
      <c r="P1378" s="682">
        <v>272019.23849999998</v>
      </c>
      <c r="Q1378" s="682">
        <v>476033.66739999998</v>
      </c>
      <c r="R1378" s="682">
        <v>298444.61109999998</v>
      </c>
      <c r="S1378" s="682">
        <v>522278.06939999998</v>
      </c>
      <c r="T1378" s="682">
        <v>323344.42940000002</v>
      </c>
      <c r="U1378" s="682">
        <v>565852.75159999996</v>
      </c>
    </row>
    <row r="1379" spans="1:21">
      <c r="A1379" t="s">
        <v>1181</v>
      </c>
      <c r="B1379">
        <v>8</v>
      </c>
      <c r="C1379" t="s">
        <v>517</v>
      </c>
      <c r="D1379" t="s">
        <v>518</v>
      </c>
      <c r="E1379" t="s">
        <v>523</v>
      </c>
      <c r="F1379" t="s">
        <v>1175</v>
      </c>
      <c r="G1379" t="s">
        <v>103</v>
      </c>
      <c r="H1379" s="682">
        <v>103944.76390000001</v>
      </c>
      <c r="I1379" s="682">
        <v>181903.33679999999</v>
      </c>
      <c r="J1379" s="682">
        <v>138421.30739999999</v>
      </c>
      <c r="K1379" s="682">
        <v>242237.2879</v>
      </c>
      <c r="L1379" s="682">
        <v>170460.79610000001</v>
      </c>
      <c r="M1379" s="682">
        <v>298306.39319999999</v>
      </c>
      <c r="N1379" s="682">
        <v>214317.99619999999</v>
      </c>
      <c r="O1379" s="682">
        <v>375056.49339999998</v>
      </c>
      <c r="P1379" s="682">
        <v>259154.38690000001</v>
      </c>
      <c r="Q1379" s="682">
        <v>453520.17700000003</v>
      </c>
      <c r="R1379" s="682">
        <v>286145.98790000001</v>
      </c>
      <c r="S1379" s="682">
        <v>500755.47889999999</v>
      </c>
      <c r="T1379" s="682">
        <v>311418.21260000003</v>
      </c>
      <c r="U1379" s="682">
        <v>544981.87210000004</v>
      </c>
    </row>
    <row r="1380" spans="1:21">
      <c r="A1380" t="s">
        <v>1181</v>
      </c>
      <c r="B1380">
        <v>8</v>
      </c>
      <c r="C1380" t="s">
        <v>517</v>
      </c>
      <c r="D1380" t="s">
        <v>518</v>
      </c>
      <c r="E1380" t="s">
        <v>523</v>
      </c>
      <c r="F1380" t="s">
        <v>1176</v>
      </c>
      <c r="G1380" t="s">
        <v>104</v>
      </c>
      <c r="H1380" s="682">
        <v>95673.224000000002</v>
      </c>
      <c r="I1380" s="682">
        <v>167428.14199999999</v>
      </c>
      <c r="J1380" s="682">
        <v>132090.26329999999</v>
      </c>
      <c r="K1380" s="682">
        <v>231157.9607</v>
      </c>
      <c r="L1380" s="682">
        <v>167453.50690000001</v>
      </c>
      <c r="M1380" s="682">
        <v>293043.63709999999</v>
      </c>
      <c r="N1380" s="682">
        <v>218508.41320000001</v>
      </c>
      <c r="O1380" s="682">
        <v>382389.723</v>
      </c>
      <c r="P1380" s="682">
        <v>272147.1005</v>
      </c>
      <c r="Q1380" s="682">
        <v>476257.42570000002</v>
      </c>
      <c r="R1380" s="682">
        <v>306184.2194</v>
      </c>
      <c r="S1380" s="682">
        <v>535822.38379999995</v>
      </c>
      <c r="T1380" s="682">
        <v>339692.1238</v>
      </c>
      <c r="U1380" s="682">
        <v>594461.21680000005</v>
      </c>
    </row>
    <row r="1381" spans="1:21">
      <c r="A1381" t="s">
        <v>1181</v>
      </c>
      <c r="B1381">
        <v>8</v>
      </c>
      <c r="C1381" t="s">
        <v>517</v>
      </c>
      <c r="D1381" t="s">
        <v>518</v>
      </c>
      <c r="E1381" t="s">
        <v>523</v>
      </c>
      <c r="F1381" t="s">
        <v>1177</v>
      </c>
      <c r="G1381" t="s">
        <v>101</v>
      </c>
      <c r="H1381" s="682">
        <v>107272.9379</v>
      </c>
      <c r="I1381" s="682">
        <v>171636.70319999999</v>
      </c>
      <c r="J1381" s="682">
        <v>150182.11309999999</v>
      </c>
      <c r="K1381" s="682">
        <v>240291.38449999999</v>
      </c>
      <c r="L1381" s="682">
        <v>193091.28820000001</v>
      </c>
      <c r="M1381" s="682">
        <v>308946.06569999998</v>
      </c>
      <c r="N1381" s="682">
        <v>257455.05100000001</v>
      </c>
      <c r="O1381" s="682">
        <v>411928.08769999997</v>
      </c>
      <c r="P1381" s="682">
        <v>321818.8137</v>
      </c>
      <c r="Q1381" s="682">
        <v>514910.10950000002</v>
      </c>
      <c r="R1381" s="682">
        <v>364727.98879999999</v>
      </c>
      <c r="S1381" s="682">
        <v>583564.79079999996</v>
      </c>
      <c r="T1381" s="682">
        <v>407637.16399999999</v>
      </c>
      <c r="U1381" s="682">
        <v>652219.47210000001</v>
      </c>
    </row>
    <row r="1382" spans="1:21">
      <c r="A1382" t="s">
        <v>1181</v>
      </c>
      <c r="B1382">
        <v>8</v>
      </c>
      <c r="C1382" t="s">
        <v>517</v>
      </c>
      <c r="D1382" t="s">
        <v>518</v>
      </c>
      <c r="E1382" t="s">
        <v>524</v>
      </c>
      <c r="F1382" t="s">
        <v>1174</v>
      </c>
      <c r="G1382" t="s">
        <v>84</v>
      </c>
      <c r="H1382" s="682">
        <v>129376.23480000001</v>
      </c>
      <c r="I1382" s="682">
        <v>226408.41080000001</v>
      </c>
      <c r="J1382" s="682">
        <v>167985.764</v>
      </c>
      <c r="K1382" s="682">
        <v>293975.087</v>
      </c>
      <c r="L1382" s="682">
        <v>200787.8456</v>
      </c>
      <c r="M1382" s="682">
        <v>351378.72979999997</v>
      </c>
      <c r="N1382" s="682">
        <v>239493.15770000001</v>
      </c>
      <c r="O1382" s="682">
        <v>419113.02590000001</v>
      </c>
      <c r="P1382" s="682">
        <v>282615.6152</v>
      </c>
      <c r="Q1382" s="682">
        <v>494577.32640000002</v>
      </c>
      <c r="R1382" s="682">
        <v>310055.36930000002</v>
      </c>
      <c r="S1382" s="682">
        <v>542596.89639999997</v>
      </c>
      <c r="T1382" s="682">
        <v>335897.13819999999</v>
      </c>
      <c r="U1382" s="682">
        <v>587819.99190000002</v>
      </c>
    </row>
    <row r="1383" spans="1:21">
      <c r="A1383" t="s">
        <v>1181</v>
      </c>
      <c r="B1383">
        <v>8</v>
      </c>
      <c r="C1383" t="s">
        <v>517</v>
      </c>
      <c r="D1383" t="s">
        <v>518</v>
      </c>
      <c r="E1383" t="s">
        <v>524</v>
      </c>
      <c r="F1383" t="s">
        <v>1175</v>
      </c>
      <c r="G1383" t="s">
        <v>103</v>
      </c>
      <c r="H1383" s="682">
        <v>108299.19319999999</v>
      </c>
      <c r="I1383" s="682">
        <v>189523.58809999999</v>
      </c>
      <c r="J1383" s="682">
        <v>144133.98120000001</v>
      </c>
      <c r="K1383" s="682">
        <v>252234.46710000001</v>
      </c>
      <c r="L1383" s="682">
        <v>177397.86470000001</v>
      </c>
      <c r="M1383" s="682">
        <v>310446.26319999999</v>
      </c>
      <c r="N1383" s="682">
        <v>222860.0281</v>
      </c>
      <c r="O1383" s="682">
        <v>390005.0491</v>
      </c>
      <c r="P1383" s="682">
        <v>269379.66080000001</v>
      </c>
      <c r="Q1383" s="682">
        <v>471414.40649999998</v>
      </c>
      <c r="R1383" s="682">
        <v>297401.97710000002</v>
      </c>
      <c r="S1383" s="682">
        <v>520453.46</v>
      </c>
      <c r="T1383" s="682">
        <v>323626.89480000001</v>
      </c>
      <c r="U1383" s="682">
        <v>566347.06590000005</v>
      </c>
    </row>
    <row r="1384" spans="1:21">
      <c r="A1384" t="s">
        <v>1181</v>
      </c>
      <c r="B1384">
        <v>8</v>
      </c>
      <c r="C1384" t="s">
        <v>517</v>
      </c>
      <c r="D1384" t="s">
        <v>518</v>
      </c>
      <c r="E1384" t="s">
        <v>524</v>
      </c>
      <c r="F1384" t="s">
        <v>1176</v>
      </c>
      <c r="G1384" t="s">
        <v>104</v>
      </c>
      <c r="H1384" s="682">
        <v>99824.284799999994</v>
      </c>
      <c r="I1384" s="682">
        <v>174692.49840000001</v>
      </c>
      <c r="J1384" s="682">
        <v>137848.31789999999</v>
      </c>
      <c r="K1384" s="682">
        <v>241234.5564</v>
      </c>
      <c r="L1384" s="682">
        <v>174788.1574</v>
      </c>
      <c r="M1384" s="682">
        <v>305879.27549999999</v>
      </c>
      <c r="N1384" s="682">
        <v>228150.55439999999</v>
      </c>
      <c r="O1384" s="682">
        <v>399263.47029999999</v>
      </c>
      <c r="P1384" s="682">
        <v>284171.26500000001</v>
      </c>
      <c r="Q1384" s="682">
        <v>497299.71380000003</v>
      </c>
      <c r="R1384" s="682">
        <v>319746.72600000002</v>
      </c>
      <c r="S1384" s="682">
        <v>559556.77060000005</v>
      </c>
      <c r="T1384" s="682">
        <v>354777.70689999999</v>
      </c>
      <c r="U1384" s="682">
        <v>620860.98699999996</v>
      </c>
    </row>
    <row r="1385" spans="1:21">
      <c r="A1385" t="s">
        <v>1181</v>
      </c>
      <c r="B1385">
        <v>8</v>
      </c>
      <c r="C1385" t="s">
        <v>517</v>
      </c>
      <c r="D1385" t="s">
        <v>518</v>
      </c>
      <c r="E1385" t="s">
        <v>524</v>
      </c>
      <c r="F1385" t="s">
        <v>1177</v>
      </c>
      <c r="G1385" t="s">
        <v>101</v>
      </c>
      <c r="H1385" s="682">
        <v>111541.35490000001</v>
      </c>
      <c r="I1385" s="682">
        <v>178466.17050000001</v>
      </c>
      <c r="J1385" s="682">
        <v>156157.89679999999</v>
      </c>
      <c r="K1385" s="682">
        <v>249852.63870000001</v>
      </c>
      <c r="L1385" s="682">
        <v>200774.4388</v>
      </c>
      <c r="M1385" s="682">
        <v>321239.10680000001</v>
      </c>
      <c r="N1385" s="682">
        <v>267699.25170000002</v>
      </c>
      <c r="O1385" s="682">
        <v>428318.80910000001</v>
      </c>
      <c r="P1385" s="682">
        <v>334624.06469999999</v>
      </c>
      <c r="Q1385" s="682">
        <v>535398.51139999996</v>
      </c>
      <c r="R1385" s="682">
        <v>379240.6066</v>
      </c>
      <c r="S1385" s="682">
        <v>606784.97959999996</v>
      </c>
      <c r="T1385" s="682">
        <v>423857.14860000001</v>
      </c>
      <c r="U1385" s="682">
        <v>678171.44779999997</v>
      </c>
    </row>
    <row r="1386" spans="1:21">
      <c r="A1386" t="s">
        <v>1181</v>
      </c>
      <c r="B1386">
        <v>8</v>
      </c>
      <c r="C1386" t="s">
        <v>525</v>
      </c>
      <c r="D1386" t="s">
        <v>526</v>
      </c>
      <c r="E1386" t="s">
        <v>527</v>
      </c>
      <c r="F1386" t="s">
        <v>1174</v>
      </c>
      <c r="G1386" t="s">
        <v>84</v>
      </c>
      <c r="H1386" s="682">
        <v>114395.6516</v>
      </c>
      <c r="I1386" s="682">
        <v>200192.3904</v>
      </c>
      <c r="J1386" s="682">
        <v>148548.75150000001</v>
      </c>
      <c r="K1386" s="682">
        <v>259960.31510000001</v>
      </c>
      <c r="L1386" s="682">
        <v>177567.80489999999</v>
      </c>
      <c r="M1386" s="682">
        <v>310743.65860000002</v>
      </c>
      <c r="N1386" s="682">
        <v>211814.26089999999</v>
      </c>
      <c r="O1386" s="682">
        <v>370674.95669999998</v>
      </c>
      <c r="P1386" s="682">
        <v>249965.09880000001</v>
      </c>
      <c r="Q1386" s="682">
        <v>437438.9228</v>
      </c>
      <c r="R1386" s="682">
        <v>274239.90710000001</v>
      </c>
      <c r="S1386" s="682">
        <v>479919.83750000002</v>
      </c>
      <c r="T1386" s="682">
        <v>297105.81900000002</v>
      </c>
      <c r="U1386" s="682">
        <v>519935.18339999998</v>
      </c>
    </row>
    <row r="1387" spans="1:21">
      <c r="A1387" t="s">
        <v>1181</v>
      </c>
      <c r="B1387">
        <v>8</v>
      </c>
      <c r="C1387" t="s">
        <v>525</v>
      </c>
      <c r="D1387" t="s">
        <v>526</v>
      </c>
      <c r="E1387" t="s">
        <v>527</v>
      </c>
      <c r="F1387" t="s">
        <v>1175</v>
      </c>
      <c r="G1387" t="s">
        <v>103</v>
      </c>
      <c r="H1387" s="682">
        <v>95682.372000000003</v>
      </c>
      <c r="I1387" s="682">
        <v>167444.15100000001</v>
      </c>
      <c r="J1387" s="682">
        <v>127371.9362</v>
      </c>
      <c r="K1387" s="682">
        <v>222900.8885</v>
      </c>
      <c r="L1387" s="682">
        <v>156801.0007</v>
      </c>
      <c r="M1387" s="682">
        <v>274401.7512</v>
      </c>
      <c r="N1387" s="682">
        <v>197046.53</v>
      </c>
      <c r="O1387" s="682">
        <v>344831.42749999999</v>
      </c>
      <c r="P1387" s="682">
        <v>238213.55119999999</v>
      </c>
      <c r="Q1387" s="682">
        <v>416873.71470000001</v>
      </c>
      <c r="R1387" s="682">
        <v>263005.58769999997</v>
      </c>
      <c r="S1387" s="682">
        <v>460259.77840000001</v>
      </c>
      <c r="T1387" s="682">
        <v>286211.67839999998</v>
      </c>
      <c r="U1387" s="682">
        <v>500870.43729999999</v>
      </c>
    </row>
    <row r="1388" spans="1:21">
      <c r="A1388" t="s">
        <v>1181</v>
      </c>
      <c r="B1388">
        <v>8</v>
      </c>
      <c r="C1388" t="s">
        <v>525</v>
      </c>
      <c r="D1388" t="s">
        <v>526</v>
      </c>
      <c r="E1388" t="s">
        <v>527</v>
      </c>
      <c r="F1388" t="s">
        <v>1176</v>
      </c>
      <c r="G1388" t="s">
        <v>104</v>
      </c>
      <c r="H1388" s="682">
        <v>88145.679799999998</v>
      </c>
      <c r="I1388" s="682">
        <v>154254.93960000001</v>
      </c>
      <c r="J1388" s="682">
        <v>121711.99219999999</v>
      </c>
      <c r="K1388" s="682">
        <v>212995.98639999999</v>
      </c>
      <c r="L1388" s="682">
        <v>154315.70300000001</v>
      </c>
      <c r="M1388" s="682">
        <v>270052.48009999999</v>
      </c>
      <c r="N1388" s="682">
        <v>201403.51759999999</v>
      </c>
      <c r="O1388" s="682">
        <v>352456.1557</v>
      </c>
      <c r="P1388" s="682">
        <v>250851.51699999999</v>
      </c>
      <c r="Q1388" s="682">
        <v>438990.15470000001</v>
      </c>
      <c r="R1388" s="682">
        <v>282243.86369999999</v>
      </c>
      <c r="S1388" s="682">
        <v>493926.76140000002</v>
      </c>
      <c r="T1388" s="682">
        <v>313152.79330000002</v>
      </c>
      <c r="U1388" s="682">
        <v>548017.38840000005</v>
      </c>
    </row>
    <row r="1389" spans="1:21">
      <c r="A1389" t="s">
        <v>1181</v>
      </c>
      <c r="B1389">
        <v>8</v>
      </c>
      <c r="C1389" t="s">
        <v>525</v>
      </c>
      <c r="D1389" t="s">
        <v>526</v>
      </c>
      <c r="E1389" t="s">
        <v>527</v>
      </c>
      <c r="F1389" t="s">
        <v>1177</v>
      </c>
      <c r="G1389" t="s">
        <v>101</v>
      </c>
      <c r="H1389" s="682">
        <v>98624.163799999995</v>
      </c>
      <c r="I1389" s="682">
        <v>157798.66450000001</v>
      </c>
      <c r="J1389" s="682">
        <v>138073.82939999999</v>
      </c>
      <c r="K1389" s="682">
        <v>220918.13029999999</v>
      </c>
      <c r="L1389" s="682">
        <v>177523.49479999999</v>
      </c>
      <c r="M1389" s="682">
        <v>284037.59600000002</v>
      </c>
      <c r="N1389" s="682">
        <v>236697.9932</v>
      </c>
      <c r="O1389" s="682">
        <v>378716.79470000003</v>
      </c>
      <c r="P1389" s="682">
        <v>295872.4915</v>
      </c>
      <c r="Q1389" s="682">
        <v>473395.99339999998</v>
      </c>
      <c r="R1389" s="682">
        <v>335322.15700000001</v>
      </c>
      <c r="S1389" s="682">
        <v>536515.45920000004</v>
      </c>
      <c r="T1389" s="682">
        <v>374771.82250000001</v>
      </c>
      <c r="U1389" s="682">
        <v>599634.92500000005</v>
      </c>
    </row>
    <row r="1390" spans="1:21">
      <c r="A1390" t="s">
        <v>1181</v>
      </c>
      <c r="B1390">
        <v>8</v>
      </c>
      <c r="C1390" t="s">
        <v>525</v>
      </c>
      <c r="D1390" t="s">
        <v>526</v>
      </c>
      <c r="E1390" t="s">
        <v>528</v>
      </c>
      <c r="F1390" t="s">
        <v>1174</v>
      </c>
      <c r="G1390" t="s">
        <v>84</v>
      </c>
      <c r="H1390" s="682">
        <v>112450.76390000001</v>
      </c>
      <c r="I1390" s="682">
        <v>196788.83670000001</v>
      </c>
      <c r="J1390" s="682">
        <v>145972.7378</v>
      </c>
      <c r="K1390" s="682">
        <v>255452.29120000001</v>
      </c>
      <c r="L1390" s="682">
        <v>174444.56770000001</v>
      </c>
      <c r="M1390" s="682">
        <v>305277.99359999999</v>
      </c>
      <c r="N1390" s="682">
        <v>208027.51449999999</v>
      </c>
      <c r="O1390" s="682">
        <v>364048.15039999998</v>
      </c>
      <c r="P1390" s="682">
        <v>245453.079</v>
      </c>
      <c r="Q1390" s="682">
        <v>429542.88829999999</v>
      </c>
      <c r="R1390" s="682">
        <v>269271.3676</v>
      </c>
      <c r="S1390" s="682">
        <v>471224.8934</v>
      </c>
      <c r="T1390" s="682">
        <v>291690.29350000003</v>
      </c>
      <c r="U1390" s="682">
        <v>510458.01360000001</v>
      </c>
    </row>
    <row r="1391" spans="1:21">
      <c r="A1391" t="s">
        <v>1181</v>
      </c>
      <c r="B1391">
        <v>8</v>
      </c>
      <c r="C1391" t="s">
        <v>525</v>
      </c>
      <c r="D1391" t="s">
        <v>526</v>
      </c>
      <c r="E1391" t="s">
        <v>528</v>
      </c>
      <c r="F1391" t="s">
        <v>1175</v>
      </c>
      <c r="G1391" t="s">
        <v>103</v>
      </c>
      <c r="H1391" s="682">
        <v>94328.498699999996</v>
      </c>
      <c r="I1391" s="682">
        <v>165074.87280000001</v>
      </c>
      <c r="J1391" s="682">
        <v>125464.6634</v>
      </c>
      <c r="K1391" s="682">
        <v>219563.1611</v>
      </c>
      <c r="L1391" s="682">
        <v>154333.55669999999</v>
      </c>
      <c r="M1391" s="682">
        <v>270083.7243</v>
      </c>
      <c r="N1391" s="682">
        <v>193726.13260000001</v>
      </c>
      <c r="O1391" s="682">
        <v>339020.73190000001</v>
      </c>
      <c r="P1391" s="682">
        <v>234072.63269999999</v>
      </c>
      <c r="Q1391" s="682">
        <v>409627.10710000002</v>
      </c>
      <c r="R1391" s="682">
        <v>258391.81589999999</v>
      </c>
      <c r="S1391" s="682">
        <v>452185.6777</v>
      </c>
      <c r="T1391" s="682">
        <v>281140.17800000001</v>
      </c>
      <c r="U1391" s="682">
        <v>491995.31160000002</v>
      </c>
    </row>
    <row r="1392" spans="1:21">
      <c r="A1392" t="s">
        <v>1181</v>
      </c>
      <c r="B1392">
        <v>8</v>
      </c>
      <c r="C1392" t="s">
        <v>525</v>
      </c>
      <c r="D1392" t="s">
        <v>526</v>
      </c>
      <c r="E1392" t="s">
        <v>528</v>
      </c>
      <c r="F1392" t="s">
        <v>1176</v>
      </c>
      <c r="G1392" t="s">
        <v>104</v>
      </c>
      <c r="H1392" s="682">
        <v>87073.139599999995</v>
      </c>
      <c r="I1392" s="682">
        <v>152377.99419999999</v>
      </c>
      <c r="J1392" s="682">
        <v>120263.8662</v>
      </c>
      <c r="K1392" s="682">
        <v>210461.76579999999</v>
      </c>
      <c r="L1392" s="682">
        <v>152522.38889999999</v>
      </c>
      <c r="M1392" s="682">
        <v>266914.18050000002</v>
      </c>
      <c r="N1392" s="682">
        <v>199149.82430000001</v>
      </c>
      <c r="O1392" s="682">
        <v>348512.1925</v>
      </c>
      <c r="P1392" s="682">
        <v>248062.9124</v>
      </c>
      <c r="Q1392" s="682">
        <v>434110.09669999999</v>
      </c>
      <c r="R1392" s="682">
        <v>279148.3247</v>
      </c>
      <c r="S1392" s="682">
        <v>488509.56819999998</v>
      </c>
      <c r="T1392" s="682">
        <v>309765.5858</v>
      </c>
      <c r="U1392" s="682">
        <v>542089.77520000003</v>
      </c>
    </row>
    <row r="1393" spans="1:21">
      <c r="A1393" t="s">
        <v>1181</v>
      </c>
      <c r="B1393">
        <v>8</v>
      </c>
      <c r="C1393" t="s">
        <v>525</v>
      </c>
      <c r="D1393" t="s">
        <v>526</v>
      </c>
      <c r="E1393" t="s">
        <v>528</v>
      </c>
      <c r="F1393" t="s">
        <v>1177</v>
      </c>
      <c r="G1393" t="s">
        <v>101</v>
      </c>
      <c r="H1393" s="682">
        <v>96953.540399999998</v>
      </c>
      <c r="I1393" s="682">
        <v>155125.66699999999</v>
      </c>
      <c r="J1393" s="682">
        <v>135734.9566</v>
      </c>
      <c r="K1393" s="682">
        <v>217175.93369999999</v>
      </c>
      <c r="L1393" s="682">
        <v>174516.37270000001</v>
      </c>
      <c r="M1393" s="682">
        <v>279226.20059999998</v>
      </c>
      <c r="N1393" s="682">
        <v>232688.497</v>
      </c>
      <c r="O1393" s="682">
        <v>372301.60070000001</v>
      </c>
      <c r="P1393" s="682">
        <v>290860.62119999999</v>
      </c>
      <c r="Q1393" s="682">
        <v>465377.00089999998</v>
      </c>
      <c r="R1393" s="682">
        <v>329642.03739999997</v>
      </c>
      <c r="S1393" s="682">
        <v>527427.26769999997</v>
      </c>
      <c r="T1393" s="682">
        <v>368423.4535</v>
      </c>
      <c r="U1393" s="682">
        <v>589477.53449999995</v>
      </c>
    </row>
    <row r="1394" spans="1:21">
      <c r="A1394" t="s">
        <v>1181</v>
      </c>
      <c r="B1394">
        <v>8</v>
      </c>
      <c r="C1394" t="s">
        <v>525</v>
      </c>
      <c r="D1394" t="s">
        <v>526</v>
      </c>
      <c r="E1394" t="s">
        <v>276</v>
      </c>
      <c r="F1394" t="s">
        <v>1174</v>
      </c>
      <c r="G1394" t="s">
        <v>84</v>
      </c>
      <c r="H1394" s="682">
        <v>115188.586</v>
      </c>
      <c r="I1394" s="682">
        <v>201580.02549999999</v>
      </c>
      <c r="J1394" s="682">
        <v>149700.20819999999</v>
      </c>
      <c r="K1394" s="682">
        <v>261975.36439999999</v>
      </c>
      <c r="L1394" s="682">
        <v>179050.36170000001</v>
      </c>
      <c r="M1394" s="682">
        <v>313338.13290000003</v>
      </c>
      <c r="N1394" s="682">
        <v>213730.2947</v>
      </c>
      <c r="O1394" s="682">
        <v>374028.01569999999</v>
      </c>
      <c r="P1394" s="682">
        <v>252330.535</v>
      </c>
      <c r="Q1394" s="682">
        <v>441578.4363</v>
      </c>
      <c r="R1394" s="682">
        <v>276879.32160000002</v>
      </c>
      <c r="S1394" s="682">
        <v>484538.81290000002</v>
      </c>
      <c r="T1394" s="682">
        <v>300044.23869999999</v>
      </c>
      <c r="U1394" s="682">
        <v>525077.41760000004</v>
      </c>
    </row>
    <row r="1395" spans="1:21">
      <c r="A1395" t="s">
        <v>1181</v>
      </c>
      <c r="B1395">
        <v>8</v>
      </c>
      <c r="C1395" t="s">
        <v>525</v>
      </c>
      <c r="D1395" t="s">
        <v>526</v>
      </c>
      <c r="E1395" t="s">
        <v>276</v>
      </c>
      <c r="F1395" t="s">
        <v>1175</v>
      </c>
      <c r="G1395" t="s">
        <v>103</v>
      </c>
      <c r="H1395" s="682">
        <v>95687.210600000006</v>
      </c>
      <c r="I1395" s="682">
        <v>167452.61869999999</v>
      </c>
      <c r="J1395" s="682">
        <v>127631.7372</v>
      </c>
      <c r="K1395" s="682">
        <v>223355.54</v>
      </c>
      <c r="L1395" s="682">
        <v>157409.16510000001</v>
      </c>
      <c r="M1395" s="682">
        <v>275466.03909999999</v>
      </c>
      <c r="N1395" s="682">
        <v>198340.76420000001</v>
      </c>
      <c r="O1395" s="682">
        <v>347096.33730000001</v>
      </c>
      <c r="P1395" s="682">
        <v>240084.18530000001</v>
      </c>
      <c r="Q1395" s="682">
        <v>420147.32429999998</v>
      </c>
      <c r="R1395" s="682">
        <v>265171.9779</v>
      </c>
      <c r="S1395" s="682">
        <v>464050.96139999997</v>
      </c>
      <c r="T1395" s="682">
        <v>288691.3971</v>
      </c>
      <c r="U1395" s="682">
        <v>505209.9449</v>
      </c>
    </row>
    <row r="1396" spans="1:21">
      <c r="A1396" t="s">
        <v>1181</v>
      </c>
      <c r="B1396">
        <v>8</v>
      </c>
      <c r="C1396" t="s">
        <v>525</v>
      </c>
      <c r="D1396" t="s">
        <v>526</v>
      </c>
      <c r="E1396" t="s">
        <v>276</v>
      </c>
      <c r="F1396" t="s">
        <v>1176</v>
      </c>
      <c r="G1396" t="s">
        <v>104</v>
      </c>
      <c r="H1396" s="682">
        <v>87728.627999999997</v>
      </c>
      <c r="I1396" s="682">
        <v>153525.09899999999</v>
      </c>
      <c r="J1396" s="682">
        <v>121056.8793</v>
      </c>
      <c r="K1396" s="682">
        <v>211849.53880000001</v>
      </c>
      <c r="L1396" s="682">
        <v>153381.9982</v>
      </c>
      <c r="M1396" s="682">
        <v>268418.49680000002</v>
      </c>
      <c r="N1396" s="682">
        <v>199975.38819999999</v>
      </c>
      <c r="O1396" s="682">
        <v>349956.92940000002</v>
      </c>
      <c r="P1396" s="682">
        <v>249028.33919999999</v>
      </c>
      <c r="Q1396" s="682">
        <v>435799.59379999997</v>
      </c>
      <c r="R1396" s="682">
        <v>280091.08929999999</v>
      </c>
      <c r="S1396" s="682">
        <v>490159.40639999998</v>
      </c>
      <c r="T1396" s="682">
        <v>310650.06809999997</v>
      </c>
      <c r="U1396" s="682">
        <v>543637.61899999995</v>
      </c>
    </row>
    <row r="1397" spans="1:21">
      <c r="A1397" t="s">
        <v>1181</v>
      </c>
      <c r="B1397">
        <v>8</v>
      </c>
      <c r="C1397" t="s">
        <v>525</v>
      </c>
      <c r="D1397" t="s">
        <v>526</v>
      </c>
      <c r="E1397" t="s">
        <v>276</v>
      </c>
      <c r="F1397" t="s">
        <v>1177</v>
      </c>
      <c r="G1397" t="s">
        <v>101</v>
      </c>
      <c r="H1397" s="682">
        <v>99292.994699999996</v>
      </c>
      <c r="I1397" s="682">
        <v>158868.79389999999</v>
      </c>
      <c r="J1397" s="682">
        <v>139010.19270000001</v>
      </c>
      <c r="K1397" s="682">
        <v>222416.31159999999</v>
      </c>
      <c r="L1397" s="682">
        <v>178727.39050000001</v>
      </c>
      <c r="M1397" s="682">
        <v>285963.82909999997</v>
      </c>
      <c r="N1397" s="682">
        <v>238303.18729999999</v>
      </c>
      <c r="O1397" s="682">
        <v>381285.1054</v>
      </c>
      <c r="P1397" s="682">
        <v>297878.98420000001</v>
      </c>
      <c r="Q1397" s="682">
        <v>476606.38189999998</v>
      </c>
      <c r="R1397" s="682">
        <v>337596.18209999998</v>
      </c>
      <c r="S1397" s="682">
        <v>540153.89939999999</v>
      </c>
      <c r="T1397" s="682">
        <v>377313.38</v>
      </c>
      <c r="U1397" s="682">
        <v>603701.41700000002</v>
      </c>
    </row>
    <row r="1398" spans="1:21">
      <c r="A1398" t="s">
        <v>1181</v>
      </c>
      <c r="B1398">
        <v>8</v>
      </c>
      <c r="C1398" t="s">
        <v>525</v>
      </c>
      <c r="D1398" t="s">
        <v>526</v>
      </c>
      <c r="E1398" t="s">
        <v>529</v>
      </c>
      <c r="F1398" t="s">
        <v>1174</v>
      </c>
      <c r="G1398" t="s">
        <v>84</v>
      </c>
      <c r="H1398" s="682">
        <v>113243.6943</v>
      </c>
      <c r="I1398" s="682">
        <v>198176.465</v>
      </c>
      <c r="J1398" s="682">
        <v>147124.1894</v>
      </c>
      <c r="K1398" s="682">
        <v>257467.3315</v>
      </c>
      <c r="L1398" s="682">
        <v>175927.1182</v>
      </c>
      <c r="M1398" s="682">
        <v>307872.45699999999</v>
      </c>
      <c r="N1398" s="682">
        <v>209943.54070000001</v>
      </c>
      <c r="O1398" s="682">
        <v>367401.19620000001</v>
      </c>
      <c r="P1398" s="682">
        <v>247818.50630000001</v>
      </c>
      <c r="Q1398" s="682">
        <v>433682.386</v>
      </c>
      <c r="R1398" s="682">
        <v>271910.77230000001</v>
      </c>
      <c r="S1398" s="682">
        <v>475843.85149999999</v>
      </c>
      <c r="T1398" s="682">
        <v>294628.7023</v>
      </c>
      <c r="U1398" s="682">
        <v>515600.2291</v>
      </c>
    </row>
    <row r="1399" spans="1:21">
      <c r="A1399" t="s">
        <v>1181</v>
      </c>
      <c r="B1399">
        <v>8</v>
      </c>
      <c r="C1399" t="s">
        <v>525</v>
      </c>
      <c r="D1399" t="s">
        <v>526</v>
      </c>
      <c r="E1399" t="s">
        <v>529</v>
      </c>
      <c r="F1399" t="s">
        <v>1175</v>
      </c>
      <c r="G1399" t="s">
        <v>103</v>
      </c>
      <c r="H1399" s="682">
        <v>94333.334700000007</v>
      </c>
      <c r="I1399" s="682">
        <v>165083.33590000001</v>
      </c>
      <c r="J1399" s="682">
        <v>125724.46060000001</v>
      </c>
      <c r="K1399" s="682">
        <v>220017.80600000001</v>
      </c>
      <c r="L1399" s="682">
        <v>154941.7163</v>
      </c>
      <c r="M1399" s="682">
        <v>271148.0036</v>
      </c>
      <c r="N1399" s="682">
        <v>195020.36009999999</v>
      </c>
      <c r="O1399" s="682">
        <v>341285.63020000001</v>
      </c>
      <c r="P1399" s="682">
        <v>235943.25839999999</v>
      </c>
      <c r="Q1399" s="682">
        <v>412900.7023</v>
      </c>
      <c r="R1399" s="682">
        <v>260558.19690000001</v>
      </c>
      <c r="S1399" s="682">
        <v>455976.84460000001</v>
      </c>
      <c r="T1399" s="682">
        <v>283619.88669999997</v>
      </c>
      <c r="U1399" s="682">
        <v>496334.80160000001</v>
      </c>
    </row>
    <row r="1400" spans="1:21">
      <c r="A1400" t="s">
        <v>1181</v>
      </c>
      <c r="B1400">
        <v>8</v>
      </c>
      <c r="C1400" t="s">
        <v>525</v>
      </c>
      <c r="D1400" t="s">
        <v>526</v>
      </c>
      <c r="E1400" t="s">
        <v>529</v>
      </c>
      <c r="F1400" t="s">
        <v>1176</v>
      </c>
      <c r="G1400" t="s">
        <v>104</v>
      </c>
      <c r="H1400" s="682">
        <v>86656.085600000006</v>
      </c>
      <c r="I1400" s="682">
        <v>151648.14989999999</v>
      </c>
      <c r="J1400" s="682">
        <v>119608.7504</v>
      </c>
      <c r="K1400" s="682">
        <v>209315.3131</v>
      </c>
      <c r="L1400" s="682">
        <v>151588.68059999999</v>
      </c>
      <c r="M1400" s="682">
        <v>265280.1911</v>
      </c>
      <c r="N1400" s="682">
        <v>197721.6905</v>
      </c>
      <c r="O1400" s="682">
        <v>346012.9583</v>
      </c>
      <c r="P1400" s="682">
        <v>246239.7291</v>
      </c>
      <c r="Q1400" s="682">
        <v>430919.52590000001</v>
      </c>
      <c r="R1400" s="682">
        <v>276995.5442</v>
      </c>
      <c r="S1400" s="682">
        <v>484742.20240000001</v>
      </c>
      <c r="T1400" s="682">
        <v>307262.85379999998</v>
      </c>
      <c r="U1400" s="682">
        <v>537709.99399999995</v>
      </c>
    </row>
    <row r="1401" spans="1:21">
      <c r="A1401" t="s">
        <v>1181</v>
      </c>
      <c r="B1401">
        <v>8</v>
      </c>
      <c r="C1401" t="s">
        <v>525</v>
      </c>
      <c r="D1401" t="s">
        <v>526</v>
      </c>
      <c r="E1401" t="s">
        <v>529</v>
      </c>
      <c r="F1401" t="s">
        <v>1177</v>
      </c>
      <c r="G1401" t="s">
        <v>101</v>
      </c>
      <c r="H1401" s="682">
        <v>97622.368000000002</v>
      </c>
      <c r="I1401" s="682">
        <v>156195.79120000001</v>
      </c>
      <c r="J1401" s="682">
        <v>136671.31520000001</v>
      </c>
      <c r="K1401" s="682">
        <v>218674.10759999999</v>
      </c>
      <c r="L1401" s="682">
        <v>175720.26240000001</v>
      </c>
      <c r="M1401" s="682">
        <v>281152.424</v>
      </c>
      <c r="N1401" s="682">
        <v>234293.68309999999</v>
      </c>
      <c r="O1401" s="682">
        <v>374869.89870000002</v>
      </c>
      <c r="P1401" s="682">
        <v>292867.10399999999</v>
      </c>
      <c r="Q1401" s="682">
        <v>468587.37339999998</v>
      </c>
      <c r="R1401" s="682">
        <v>331916.05119999999</v>
      </c>
      <c r="S1401" s="682">
        <v>531065.68980000005</v>
      </c>
      <c r="T1401" s="682">
        <v>370964.99839999998</v>
      </c>
      <c r="U1401" s="682">
        <v>593544.00619999995</v>
      </c>
    </row>
    <row r="1402" spans="1:21">
      <c r="A1402" t="s">
        <v>1181</v>
      </c>
      <c r="B1402">
        <v>8</v>
      </c>
      <c r="C1402" t="s">
        <v>525</v>
      </c>
      <c r="D1402" t="s">
        <v>526</v>
      </c>
      <c r="E1402" t="s">
        <v>530</v>
      </c>
      <c r="F1402" t="s">
        <v>1174</v>
      </c>
      <c r="G1402" t="s">
        <v>84</v>
      </c>
      <c r="H1402" s="682">
        <v>114947.5246</v>
      </c>
      <c r="I1402" s="682">
        <v>201158.16800000001</v>
      </c>
      <c r="J1402" s="682">
        <v>149212.23579999999</v>
      </c>
      <c r="K1402" s="682">
        <v>261121.41269999999</v>
      </c>
      <c r="L1402" s="682">
        <v>178314.56959999999</v>
      </c>
      <c r="M1402" s="682">
        <v>312050.49690000003</v>
      </c>
      <c r="N1402" s="682">
        <v>212640.65820000001</v>
      </c>
      <c r="O1402" s="682">
        <v>372121.15169999999</v>
      </c>
      <c r="P1402" s="682">
        <v>250894.82490000001</v>
      </c>
      <c r="Q1402" s="682">
        <v>439065.94349999999</v>
      </c>
      <c r="R1402" s="682">
        <v>275240.60379999998</v>
      </c>
      <c r="S1402" s="682">
        <v>481671.05660000001</v>
      </c>
      <c r="T1402" s="682">
        <v>298155.50510000001</v>
      </c>
      <c r="U1402" s="682">
        <v>521772.13400000002</v>
      </c>
    </row>
    <row r="1403" spans="1:21">
      <c r="A1403" t="s">
        <v>1181</v>
      </c>
      <c r="B1403">
        <v>8</v>
      </c>
      <c r="C1403" t="s">
        <v>525</v>
      </c>
      <c r="D1403" t="s">
        <v>526</v>
      </c>
      <c r="E1403" t="s">
        <v>530</v>
      </c>
      <c r="F1403" t="s">
        <v>1175</v>
      </c>
      <c r="G1403" t="s">
        <v>103</v>
      </c>
      <c r="H1403" s="682">
        <v>96431.299799999993</v>
      </c>
      <c r="I1403" s="682">
        <v>168754.7746</v>
      </c>
      <c r="J1403" s="682">
        <v>128258.3342</v>
      </c>
      <c r="K1403" s="682">
        <v>224452.08489999999</v>
      </c>
      <c r="L1403" s="682">
        <v>157766.36309999999</v>
      </c>
      <c r="M1403" s="682">
        <v>276091.13549999997</v>
      </c>
      <c r="N1403" s="682">
        <v>198028.3769</v>
      </c>
      <c r="O1403" s="682">
        <v>346549.6594</v>
      </c>
      <c r="P1403" s="682">
        <v>239266.97769999999</v>
      </c>
      <c r="Q1403" s="682">
        <v>418717.21100000001</v>
      </c>
      <c r="R1403" s="682">
        <v>264124.54019999999</v>
      </c>
      <c r="S1403" s="682">
        <v>462217.94530000002</v>
      </c>
      <c r="T1403" s="682">
        <v>287376.03960000002</v>
      </c>
      <c r="U1403" s="682">
        <v>502908.06929999997</v>
      </c>
    </row>
    <row r="1404" spans="1:21">
      <c r="A1404" t="s">
        <v>1181</v>
      </c>
      <c r="B1404">
        <v>8</v>
      </c>
      <c r="C1404" t="s">
        <v>525</v>
      </c>
      <c r="D1404" t="s">
        <v>526</v>
      </c>
      <c r="E1404" t="s">
        <v>530</v>
      </c>
      <c r="F1404" t="s">
        <v>1176</v>
      </c>
      <c r="G1404" t="s">
        <v>104</v>
      </c>
      <c r="H1404" s="682">
        <v>89019.571500000005</v>
      </c>
      <c r="I1404" s="682">
        <v>155784.2501</v>
      </c>
      <c r="J1404" s="682">
        <v>122953.2506</v>
      </c>
      <c r="K1404" s="682">
        <v>215168.18859999999</v>
      </c>
      <c r="L1404" s="682">
        <v>155934.46059999999</v>
      </c>
      <c r="M1404" s="682">
        <v>272885.30619999999</v>
      </c>
      <c r="N1404" s="682">
        <v>203607.6586</v>
      </c>
      <c r="O1404" s="682">
        <v>356313.40259999997</v>
      </c>
      <c r="P1404" s="682">
        <v>253616.1972</v>
      </c>
      <c r="Q1404" s="682">
        <v>443828.34519999998</v>
      </c>
      <c r="R1404" s="682">
        <v>285398.79450000002</v>
      </c>
      <c r="S1404" s="682">
        <v>499447.89039999997</v>
      </c>
      <c r="T1404" s="682">
        <v>316703.06339999998</v>
      </c>
      <c r="U1404" s="682">
        <v>554230.36089999997</v>
      </c>
    </row>
    <row r="1405" spans="1:21">
      <c r="A1405" t="s">
        <v>1181</v>
      </c>
      <c r="B1405">
        <v>8</v>
      </c>
      <c r="C1405" t="s">
        <v>525</v>
      </c>
      <c r="D1405" t="s">
        <v>526</v>
      </c>
      <c r="E1405" t="s">
        <v>530</v>
      </c>
      <c r="F1405" t="s">
        <v>1177</v>
      </c>
      <c r="G1405" t="s">
        <v>101</v>
      </c>
      <c r="H1405" s="682">
        <v>99106.402799999996</v>
      </c>
      <c r="I1405" s="682">
        <v>158570.247</v>
      </c>
      <c r="J1405" s="682">
        <v>138748.96400000001</v>
      </c>
      <c r="K1405" s="682">
        <v>221998.34580000001</v>
      </c>
      <c r="L1405" s="682">
        <v>178391.5252</v>
      </c>
      <c r="M1405" s="682">
        <v>285426.44459999999</v>
      </c>
      <c r="N1405" s="682">
        <v>237855.36689999999</v>
      </c>
      <c r="O1405" s="682">
        <v>380568.59279999998</v>
      </c>
      <c r="P1405" s="682">
        <v>297319.20860000001</v>
      </c>
      <c r="Q1405" s="682">
        <v>475710.74099999998</v>
      </c>
      <c r="R1405" s="682">
        <v>336961.76980000001</v>
      </c>
      <c r="S1405" s="682">
        <v>539138.83979999996</v>
      </c>
      <c r="T1405" s="682">
        <v>376604.3309</v>
      </c>
      <c r="U1405" s="682">
        <v>602566.93850000005</v>
      </c>
    </row>
    <row r="1406" spans="1:21">
      <c r="A1406" t="s">
        <v>1182</v>
      </c>
      <c r="B1406">
        <v>9</v>
      </c>
      <c r="C1406" t="s">
        <v>531</v>
      </c>
      <c r="D1406" t="s">
        <v>532</v>
      </c>
      <c r="E1406" t="s">
        <v>533</v>
      </c>
      <c r="F1406" t="s">
        <v>1174</v>
      </c>
      <c r="G1406" t="s">
        <v>84</v>
      </c>
      <c r="H1406" s="682">
        <v>118740.8846</v>
      </c>
      <c r="I1406" s="682">
        <v>207796.54810000001</v>
      </c>
      <c r="J1406" s="682">
        <v>154169.08600000001</v>
      </c>
      <c r="K1406" s="682">
        <v>269795.90039999998</v>
      </c>
      <c r="L1406" s="682">
        <v>184266.74119999999</v>
      </c>
      <c r="M1406" s="682">
        <v>322466.79710000003</v>
      </c>
      <c r="N1406" s="682">
        <v>219778.3131</v>
      </c>
      <c r="O1406" s="682">
        <v>384612.04790000001</v>
      </c>
      <c r="P1406" s="682">
        <v>259344.60010000001</v>
      </c>
      <c r="Q1406" s="682">
        <v>453853.05009999999</v>
      </c>
      <c r="R1406" s="682">
        <v>284522.21740000002</v>
      </c>
      <c r="S1406" s="682">
        <v>497913.88030000002</v>
      </c>
      <c r="T1406" s="682">
        <v>308231.08639999997</v>
      </c>
      <c r="U1406" s="682">
        <v>539404.40119999996</v>
      </c>
    </row>
    <row r="1407" spans="1:21">
      <c r="A1407" t="s">
        <v>1182</v>
      </c>
      <c r="B1407">
        <v>9</v>
      </c>
      <c r="C1407" t="s">
        <v>531</v>
      </c>
      <c r="D1407" t="s">
        <v>532</v>
      </c>
      <c r="E1407" t="s">
        <v>533</v>
      </c>
      <c r="F1407" t="s">
        <v>1175</v>
      </c>
      <c r="G1407" t="s">
        <v>103</v>
      </c>
      <c r="H1407" s="682">
        <v>99436.689199999993</v>
      </c>
      <c r="I1407" s="682">
        <v>174014.20600000001</v>
      </c>
      <c r="J1407" s="682">
        <v>132323.52849999999</v>
      </c>
      <c r="K1407" s="682">
        <v>231566.17490000001</v>
      </c>
      <c r="L1407" s="682">
        <v>162844.14249999999</v>
      </c>
      <c r="M1407" s="682">
        <v>284977.24930000002</v>
      </c>
      <c r="N1407" s="682">
        <v>204544.2323</v>
      </c>
      <c r="O1407" s="682">
        <v>357952.40649999998</v>
      </c>
      <c r="P1407" s="682">
        <v>247221.95069999999</v>
      </c>
      <c r="Q1407" s="682">
        <v>432638.41369999998</v>
      </c>
      <c r="R1407" s="682">
        <v>272933.12959999999</v>
      </c>
      <c r="S1407" s="682">
        <v>477632.97659999999</v>
      </c>
      <c r="T1407" s="682">
        <v>296992.91989999998</v>
      </c>
      <c r="U1407" s="682">
        <v>519737.60989999998</v>
      </c>
    </row>
    <row r="1408" spans="1:21">
      <c r="A1408" t="s">
        <v>1182</v>
      </c>
      <c r="B1408">
        <v>9</v>
      </c>
      <c r="C1408" t="s">
        <v>531</v>
      </c>
      <c r="D1408" t="s">
        <v>532</v>
      </c>
      <c r="E1408" t="s">
        <v>533</v>
      </c>
      <c r="F1408" t="s">
        <v>1176</v>
      </c>
      <c r="G1408" t="s">
        <v>104</v>
      </c>
      <c r="H1408" s="682">
        <v>91681.035900000003</v>
      </c>
      <c r="I1408" s="682">
        <v>160441.81289999999</v>
      </c>
      <c r="J1408" s="682">
        <v>126608.06050000001</v>
      </c>
      <c r="K1408" s="682">
        <v>221564.1059</v>
      </c>
      <c r="L1408" s="682">
        <v>160542.08530000001</v>
      </c>
      <c r="M1408" s="682">
        <v>280948.64929999999</v>
      </c>
      <c r="N1408" s="682">
        <v>209567.96840000001</v>
      </c>
      <c r="O1408" s="682">
        <v>366743.94469999999</v>
      </c>
      <c r="P1408" s="682">
        <v>261028.56839999999</v>
      </c>
      <c r="Q1408" s="682">
        <v>456799.99479999999</v>
      </c>
      <c r="R1408" s="682">
        <v>293712.97560000001</v>
      </c>
      <c r="S1408" s="682">
        <v>513997.70730000001</v>
      </c>
      <c r="T1408" s="682">
        <v>325898.69990000001</v>
      </c>
      <c r="U1408" s="682">
        <v>570322.72490000003</v>
      </c>
    </row>
    <row r="1409" spans="1:21">
      <c r="A1409" t="s">
        <v>1182</v>
      </c>
      <c r="B1409">
        <v>9</v>
      </c>
      <c r="C1409" t="s">
        <v>531</v>
      </c>
      <c r="D1409" t="s">
        <v>532</v>
      </c>
      <c r="E1409" t="s">
        <v>533</v>
      </c>
      <c r="F1409" t="s">
        <v>1177</v>
      </c>
      <c r="G1409" t="s">
        <v>101</v>
      </c>
      <c r="H1409" s="682">
        <v>102373.02069999999</v>
      </c>
      <c r="I1409" s="682">
        <v>163796.83559999999</v>
      </c>
      <c r="J1409" s="682">
        <v>143322.22899999999</v>
      </c>
      <c r="K1409" s="682">
        <v>229315.5699</v>
      </c>
      <c r="L1409" s="682">
        <v>184271.43729999999</v>
      </c>
      <c r="M1409" s="682">
        <v>294834.30410000001</v>
      </c>
      <c r="N1409" s="682">
        <v>245695.24969999999</v>
      </c>
      <c r="O1409" s="682">
        <v>393112.40549999999</v>
      </c>
      <c r="P1409" s="682">
        <v>307119.06219999999</v>
      </c>
      <c r="Q1409" s="682">
        <v>491390.50689999998</v>
      </c>
      <c r="R1409" s="682">
        <v>348068.27049999998</v>
      </c>
      <c r="S1409" s="682">
        <v>556909.24109999998</v>
      </c>
      <c r="T1409" s="682">
        <v>389017.47879999998</v>
      </c>
      <c r="U1409" s="682">
        <v>622427.9754</v>
      </c>
    </row>
    <row r="1410" spans="1:21">
      <c r="A1410" t="s">
        <v>1182</v>
      </c>
      <c r="B1410">
        <v>9</v>
      </c>
      <c r="C1410" t="s">
        <v>531</v>
      </c>
      <c r="D1410" t="s">
        <v>532</v>
      </c>
      <c r="E1410" t="s">
        <v>534</v>
      </c>
      <c r="F1410" t="s">
        <v>1174</v>
      </c>
      <c r="G1410" t="s">
        <v>84</v>
      </c>
      <c r="H1410" s="682">
        <v>115140.37450000001</v>
      </c>
      <c r="I1410" s="682">
        <v>201495.65530000001</v>
      </c>
      <c r="J1410" s="682">
        <v>149602.61480000001</v>
      </c>
      <c r="K1410" s="682">
        <v>261804.57579999999</v>
      </c>
      <c r="L1410" s="682">
        <v>178903.20449999999</v>
      </c>
      <c r="M1410" s="682">
        <v>313080.6078</v>
      </c>
      <c r="N1410" s="682">
        <v>213512.3689</v>
      </c>
      <c r="O1410" s="682">
        <v>373646.64559999999</v>
      </c>
      <c r="P1410" s="682">
        <v>252043.39480000001</v>
      </c>
      <c r="Q1410" s="682">
        <v>441075.94079999998</v>
      </c>
      <c r="R1410" s="682">
        <v>276551.58010000002</v>
      </c>
      <c r="S1410" s="682">
        <v>483965.26510000002</v>
      </c>
      <c r="T1410" s="682">
        <v>299666.49410000001</v>
      </c>
      <c r="U1410" s="682">
        <v>524416.36470000003</v>
      </c>
    </row>
    <row r="1411" spans="1:21">
      <c r="A1411" t="s">
        <v>1182</v>
      </c>
      <c r="B1411">
        <v>9</v>
      </c>
      <c r="C1411" t="s">
        <v>531</v>
      </c>
      <c r="D1411" t="s">
        <v>532</v>
      </c>
      <c r="E1411" t="s">
        <v>534</v>
      </c>
      <c r="F1411" t="s">
        <v>1175</v>
      </c>
      <c r="G1411" t="s">
        <v>103</v>
      </c>
      <c r="H1411" s="682">
        <v>95836.028999999995</v>
      </c>
      <c r="I1411" s="682">
        <v>167713.0508</v>
      </c>
      <c r="J1411" s="682">
        <v>127757.0573</v>
      </c>
      <c r="K1411" s="682">
        <v>223574.85029999999</v>
      </c>
      <c r="L1411" s="682">
        <v>157480.60569999999</v>
      </c>
      <c r="M1411" s="682">
        <v>275591.06</v>
      </c>
      <c r="N1411" s="682">
        <v>198278.28810000001</v>
      </c>
      <c r="O1411" s="682">
        <v>346987.00400000002</v>
      </c>
      <c r="P1411" s="682">
        <v>239920.74540000001</v>
      </c>
      <c r="Q1411" s="682">
        <v>419861.30440000002</v>
      </c>
      <c r="R1411" s="682">
        <v>264962.49229999998</v>
      </c>
      <c r="S1411" s="682">
        <v>463684.36139999999</v>
      </c>
      <c r="T1411" s="682">
        <v>288428.32760000002</v>
      </c>
      <c r="U1411" s="682">
        <v>504749.57329999999</v>
      </c>
    </row>
    <row r="1412" spans="1:21">
      <c r="A1412" t="s">
        <v>1182</v>
      </c>
      <c r="B1412">
        <v>9</v>
      </c>
      <c r="C1412" t="s">
        <v>531</v>
      </c>
      <c r="D1412" t="s">
        <v>532</v>
      </c>
      <c r="E1412" t="s">
        <v>534</v>
      </c>
      <c r="F1412" t="s">
        <v>1176</v>
      </c>
      <c r="G1412" t="s">
        <v>104</v>
      </c>
      <c r="H1412" s="682">
        <v>87986.8171</v>
      </c>
      <c r="I1412" s="682">
        <v>153976.92989999999</v>
      </c>
      <c r="J1412" s="682">
        <v>121436.1542</v>
      </c>
      <c r="K1412" s="682">
        <v>212513.26980000001</v>
      </c>
      <c r="L1412" s="682">
        <v>153892.4914</v>
      </c>
      <c r="M1412" s="682">
        <v>269311.86</v>
      </c>
      <c r="N1412" s="682">
        <v>200701.8432</v>
      </c>
      <c r="O1412" s="682">
        <v>351228.22560000001</v>
      </c>
      <c r="P1412" s="682">
        <v>249945.91200000001</v>
      </c>
      <c r="Q1412" s="682">
        <v>437405.34590000001</v>
      </c>
      <c r="R1412" s="682">
        <v>281152.63160000002</v>
      </c>
      <c r="S1412" s="682">
        <v>492017.1053</v>
      </c>
      <c r="T1412" s="682">
        <v>311860.66840000002</v>
      </c>
      <c r="U1412" s="682">
        <v>545756.16980000003</v>
      </c>
    </row>
    <row r="1413" spans="1:21">
      <c r="A1413" t="s">
        <v>1182</v>
      </c>
      <c r="B1413">
        <v>9</v>
      </c>
      <c r="C1413" t="s">
        <v>531</v>
      </c>
      <c r="D1413" t="s">
        <v>532</v>
      </c>
      <c r="E1413" t="s">
        <v>534</v>
      </c>
      <c r="F1413" t="s">
        <v>1177</v>
      </c>
      <c r="G1413" t="s">
        <v>101</v>
      </c>
      <c r="H1413" s="682">
        <v>99255.676999999996</v>
      </c>
      <c r="I1413" s="682">
        <v>158809.08559999999</v>
      </c>
      <c r="J1413" s="682">
        <v>138957.94779999999</v>
      </c>
      <c r="K1413" s="682">
        <v>222332.7199</v>
      </c>
      <c r="L1413" s="682">
        <v>178660.21859999999</v>
      </c>
      <c r="M1413" s="682">
        <v>285856.3541</v>
      </c>
      <c r="N1413" s="682">
        <v>238213.62479999999</v>
      </c>
      <c r="O1413" s="682">
        <v>381141.80550000002</v>
      </c>
      <c r="P1413" s="682">
        <v>297767.03110000002</v>
      </c>
      <c r="Q1413" s="682">
        <v>476427.25689999998</v>
      </c>
      <c r="R1413" s="682">
        <v>337469.30190000002</v>
      </c>
      <c r="S1413" s="682">
        <v>539950.89110000001</v>
      </c>
      <c r="T1413" s="682">
        <v>377171.57270000002</v>
      </c>
      <c r="U1413" s="682">
        <v>603474.52540000004</v>
      </c>
    </row>
    <row r="1414" spans="1:21">
      <c r="A1414" t="s">
        <v>1182</v>
      </c>
      <c r="B1414">
        <v>9</v>
      </c>
      <c r="C1414" t="s">
        <v>531</v>
      </c>
      <c r="D1414" t="s">
        <v>532</v>
      </c>
      <c r="E1414" t="s">
        <v>535</v>
      </c>
      <c r="F1414" t="s">
        <v>1174</v>
      </c>
      <c r="G1414" t="s">
        <v>84</v>
      </c>
      <c r="H1414" s="682">
        <v>120685.7724</v>
      </c>
      <c r="I1414" s="682">
        <v>211200.1018</v>
      </c>
      <c r="J1414" s="682">
        <v>156745.09959999999</v>
      </c>
      <c r="K1414" s="682">
        <v>274303.92440000002</v>
      </c>
      <c r="L1414" s="682">
        <v>187389.97829999999</v>
      </c>
      <c r="M1414" s="682">
        <v>327932.4621</v>
      </c>
      <c r="N1414" s="682">
        <v>223565.0595</v>
      </c>
      <c r="O1414" s="682">
        <v>391238.8542</v>
      </c>
      <c r="P1414" s="682">
        <v>263856.61979999999</v>
      </c>
      <c r="Q1414" s="682">
        <v>461749.0846</v>
      </c>
      <c r="R1414" s="682">
        <v>289490.75689999998</v>
      </c>
      <c r="S1414" s="682">
        <v>506608.82449999999</v>
      </c>
      <c r="T1414" s="682">
        <v>313646.61190000002</v>
      </c>
      <c r="U1414" s="682">
        <v>548881.57090000005</v>
      </c>
    </row>
    <row r="1415" spans="1:21">
      <c r="A1415" t="s">
        <v>1182</v>
      </c>
      <c r="B1415">
        <v>9</v>
      </c>
      <c r="C1415" t="s">
        <v>531</v>
      </c>
      <c r="D1415" t="s">
        <v>532</v>
      </c>
      <c r="E1415" t="s">
        <v>535</v>
      </c>
      <c r="F1415" t="s">
        <v>1175</v>
      </c>
      <c r="G1415" t="s">
        <v>103</v>
      </c>
      <c r="H1415" s="682">
        <v>100790.56230000001</v>
      </c>
      <c r="I1415" s="682">
        <v>176383.48420000001</v>
      </c>
      <c r="J1415" s="682">
        <v>134230.80129999999</v>
      </c>
      <c r="K1415" s="682">
        <v>234903.90229999999</v>
      </c>
      <c r="L1415" s="682">
        <v>165311.5864</v>
      </c>
      <c r="M1415" s="682">
        <v>289295.27620000002</v>
      </c>
      <c r="N1415" s="682">
        <v>207864.62969999999</v>
      </c>
      <c r="O1415" s="682">
        <v>363763.10200000001</v>
      </c>
      <c r="P1415" s="682">
        <v>251362.86929999999</v>
      </c>
      <c r="Q1415" s="682">
        <v>439885.02120000002</v>
      </c>
      <c r="R1415" s="682">
        <v>277546.90139999997</v>
      </c>
      <c r="S1415" s="682">
        <v>485707.0773</v>
      </c>
      <c r="T1415" s="682">
        <v>302064.4203</v>
      </c>
      <c r="U1415" s="682">
        <v>528612.73549999995</v>
      </c>
    </row>
    <row r="1416" spans="1:21">
      <c r="A1416" t="s">
        <v>1182</v>
      </c>
      <c r="B1416">
        <v>9</v>
      </c>
      <c r="C1416" t="s">
        <v>531</v>
      </c>
      <c r="D1416" t="s">
        <v>532</v>
      </c>
      <c r="E1416" t="s">
        <v>535</v>
      </c>
      <c r="F1416" t="s">
        <v>1176</v>
      </c>
      <c r="G1416" t="s">
        <v>104</v>
      </c>
      <c r="H1416" s="682">
        <v>92753.576100000006</v>
      </c>
      <c r="I1416" s="682">
        <v>162318.75829999999</v>
      </c>
      <c r="J1416" s="682">
        <v>128056.1865</v>
      </c>
      <c r="K1416" s="682">
        <v>224098.3265</v>
      </c>
      <c r="L1416" s="682">
        <v>162335.39920000001</v>
      </c>
      <c r="M1416" s="682">
        <v>284086.94870000001</v>
      </c>
      <c r="N1416" s="682">
        <v>211821.66159999999</v>
      </c>
      <c r="O1416" s="682">
        <v>370687.90789999999</v>
      </c>
      <c r="P1416" s="682">
        <v>263817.17300000001</v>
      </c>
      <c r="Q1416" s="682">
        <v>461680.05290000001</v>
      </c>
      <c r="R1416" s="682">
        <v>296808.51459999999</v>
      </c>
      <c r="S1416" s="682">
        <v>519414.90059999999</v>
      </c>
      <c r="T1416" s="682">
        <v>329285.90749999997</v>
      </c>
      <c r="U1416" s="682">
        <v>576250.3382</v>
      </c>
    </row>
    <row r="1417" spans="1:21">
      <c r="A1417" t="s">
        <v>1182</v>
      </c>
      <c r="B1417">
        <v>9</v>
      </c>
      <c r="C1417" t="s">
        <v>531</v>
      </c>
      <c r="D1417" t="s">
        <v>532</v>
      </c>
      <c r="E1417" t="s">
        <v>535</v>
      </c>
      <c r="F1417" t="s">
        <v>1177</v>
      </c>
      <c r="G1417" t="s">
        <v>101</v>
      </c>
      <c r="H1417" s="682">
        <v>104043.6441</v>
      </c>
      <c r="I1417" s="682">
        <v>166469.83309999999</v>
      </c>
      <c r="J1417" s="682">
        <v>145661.1018</v>
      </c>
      <c r="K1417" s="682">
        <v>233057.76639999999</v>
      </c>
      <c r="L1417" s="682">
        <v>187278.5595</v>
      </c>
      <c r="M1417" s="682">
        <v>299645.6997</v>
      </c>
      <c r="N1417" s="682">
        <v>249704.74600000001</v>
      </c>
      <c r="O1417" s="682">
        <v>399527.59950000001</v>
      </c>
      <c r="P1417" s="682">
        <v>312130.9325</v>
      </c>
      <c r="Q1417" s="682">
        <v>499409.49949999998</v>
      </c>
      <c r="R1417" s="682">
        <v>353748.39010000002</v>
      </c>
      <c r="S1417" s="682">
        <v>565997.43259999994</v>
      </c>
      <c r="T1417" s="682">
        <v>395365.84779999999</v>
      </c>
      <c r="U1417" s="682">
        <v>632585.36600000004</v>
      </c>
    </row>
    <row r="1418" spans="1:21">
      <c r="A1418" t="s">
        <v>1182</v>
      </c>
      <c r="B1418">
        <v>9</v>
      </c>
      <c r="C1418" t="s">
        <v>531</v>
      </c>
      <c r="D1418" t="s">
        <v>532</v>
      </c>
      <c r="E1418" t="s">
        <v>536</v>
      </c>
      <c r="F1418" t="s">
        <v>1174</v>
      </c>
      <c r="G1418" t="s">
        <v>84</v>
      </c>
      <c r="H1418" s="682">
        <v>114851.1051</v>
      </c>
      <c r="I1418" s="682">
        <v>200989.43400000001</v>
      </c>
      <c r="J1418" s="682">
        <v>149017.05350000001</v>
      </c>
      <c r="K1418" s="682">
        <v>260779.84349999999</v>
      </c>
      <c r="L1418" s="682">
        <v>178020.26070000001</v>
      </c>
      <c r="M1418" s="682">
        <v>311535.45610000001</v>
      </c>
      <c r="N1418" s="682">
        <v>212204.81280000001</v>
      </c>
      <c r="O1418" s="682">
        <v>371358.42229999998</v>
      </c>
      <c r="P1418" s="682">
        <v>250320.55160000001</v>
      </c>
      <c r="Q1418" s="682">
        <v>438060.96529999998</v>
      </c>
      <c r="R1418" s="682">
        <v>274585.12849999999</v>
      </c>
      <c r="S1418" s="682">
        <v>480523.97480000003</v>
      </c>
      <c r="T1418" s="682">
        <v>297400.0245</v>
      </c>
      <c r="U1418" s="682">
        <v>520450.0429</v>
      </c>
    </row>
    <row r="1419" spans="1:21">
      <c r="A1419" t="s">
        <v>1182</v>
      </c>
      <c r="B1419">
        <v>9</v>
      </c>
      <c r="C1419" t="s">
        <v>531</v>
      </c>
      <c r="D1419" t="s">
        <v>532</v>
      </c>
      <c r="E1419" t="s">
        <v>536</v>
      </c>
      <c r="F1419" t="s">
        <v>1175</v>
      </c>
      <c r="G1419" t="s">
        <v>103</v>
      </c>
      <c r="H1419" s="682">
        <v>96728.94</v>
      </c>
      <c r="I1419" s="682">
        <v>169275.64499999999</v>
      </c>
      <c r="J1419" s="682">
        <v>128508.9791</v>
      </c>
      <c r="K1419" s="682">
        <v>224890.71350000001</v>
      </c>
      <c r="L1419" s="682">
        <v>157909.24960000001</v>
      </c>
      <c r="M1419" s="682">
        <v>276341.18680000002</v>
      </c>
      <c r="N1419" s="682">
        <v>197903.4307</v>
      </c>
      <c r="O1419" s="682">
        <v>346331.00380000001</v>
      </c>
      <c r="P1419" s="682">
        <v>238940.1053</v>
      </c>
      <c r="Q1419" s="682">
        <v>418145.18420000002</v>
      </c>
      <c r="R1419" s="682">
        <v>263705.57669999998</v>
      </c>
      <c r="S1419" s="682">
        <v>461484.75910000002</v>
      </c>
      <c r="T1419" s="682">
        <v>286849.90909999999</v>
      </c>
      <c r="U1419" s="682">
        <v>501987.34090000001</v>
      </c>
    </row>
    <row r="1420" spans="1:21">
      <c r="A1420" t="s">
        <v>1182</v>
      </c>
      <c r="B1420">
        <v>9</v>
      </c>
      <c r="C1420" t="s">
        <v>531</v>
      </c>
      <c r="D1420" t="s">
        <v>532</v>
      </c>
      <c r="E1420" t="s">
        <v>536</v>
      </c>
      <c r="F1420" t="s">
        <v>1176</v>
      </c>
      <c r="G1420" t="s">
        <v>104</v>
      </c>
      <c r="H1420" s="682">
        <v>89535.953299999994</v>
      </c>
      <c r="I1420" s="682">
        <v>156687.91829999999</v>
      </c>
      <c r="J1420" s="682">
        <v>123711.8054</v>
      </c>
      <c r="K1420" s="682">
        <v>216495.65960000001</v>
      </c>
      <c r="L1420" s="682">
        <v>156955.45370000001</v>
      </c>
      <c r="M1420" s="682">
        <v>274672.04399999999</v>
      </c>
      <c r="N1420" s="682">
        <v>205060.57740000001</v>
      </c>
      <c r="O1420" s="682">
        <v>358856.01030000002</v>
      </c>
      <c r="P1420" s="682">
        <v>255451.35370000001</v>
      </c>
      <c r="Q1420" s="682">
        <v>447039.8689</v>
      </c>
      <c r="R1420" s="682">
        <v>287521.89150000003</v>
      </c>
      <c r="S1420" s="682">
        <v>503163.3101</v>
      </c>
      <c r="T1420" s="682">
        <v>319124.2782</v>
      </c>
      <c r="U1420" s="682">
        <v>558467.48679999996</v>
      </c>
    </row>
    <row r="1421" spans="1:21">
      <c r="A1421" t="s">
        <v>1182</v>
      </c>
      <c r="B1421">
        <v>9</v>
      </c>
      <c r="C1421" t="s">
        <v>531</v>
      </c>
      <c r="D1421" t="s">
        <v>532</v>
      </c>
      <c r="E1421" t="s">
        <v>536</v>
      </c>
      <c r="F1421" t="s">
        <v>1177</v>
      </c>
      <c r="G1421" t="s">
        <v>101</v>
      </c>
      <c r="H1421" s="682">
        <v>99031.770600000003</v>
      </c>
      <c r="I1421" s="682">
        <v>158450.83530000001</v>
      </c>
      <c r="J1421" s="682">
        <v>138644.47880000001</v>
      </c>
      <c r="K1421" s="682">
        <v>221831.16940000001</v>
      </c>
      <c r="L1421" s="682">
        <v>178257.18700000001</v>
      </c>
      <c r="M1421" s="682">
        <v>285211.50349999999</v>
      </c>
      <c r="N1421" s="682">
        <v>237676.2493</v>
      </c>
      <c r="O1421" s="682">
        <v>380282.00469999999</v>
      </c>
      <c r="P1421" s="682">
        <v>297095.31170000002</v>
      </c>
      <c r="Q1421" s="682">
        <v>475352.50589999999</v>
      </c>
      <c r="R1421" s="682">
        <v>336708.01990000001</v>
      </c>
      <c r="S1421" s="682">
        <v>538732.84</v>
      </c>
      <c r="T1421" s="682">
        <v>376320.72810000001</v>
      </c>
      <c r="U1421" s="682">
        <v>602113.17409999995</v>
      </c>
    </row>
    <row r="1422" spans="1:21">
      <c r="A1422" t="s">
        <v>1182</v>
      </c>
      <c r="B1422">
        <v>9</v>
      </c>
      <c r="C1422" t="s">
        <v>531</v>
      </c>
      <c r="D1422" t="s">
        <v>532</v>
      </c>
      <c r="E1422" t="s">
        <v>537</v>
      </c>
      <c r="F1422" t="s">
        <v>1174</v>
      </c>
      <c r="G1422" t="s">
        <v>84</v>
      </c>
      <c r="H1422" s="682">
        <v>119485.6</v>
      </c>
      <c r="I1422" s="682">
        <v>209099.8</v>
      </c>
      <c r="J1422" s="682">
        <v>155222.93960000001</v>
      </c>
      <c r="K1422" s="682">
        <v>271640.14429999999</v>
      </c>
      <c r="L1422" s="682">
        <v>185602.1292</v>
      </c>
      <c r="M1422" s="682">
        <v>324803.72619999998</v>
      </c>
      <c r="N1422" s="682">
        <v>221476.40729999999</v>
      </c>
      <c r="O1422" s="682">
        <v>387583.71279999998</v>
      </c>
      <c r="P1422" s="682">
        <v>261422.8799</v>
      </c>
      <c r="Q1422" s="682">
        <v>457490.03970000002</v>
      </c>
      <c r="R1422" s="682">
        <v>286833.8725</v>
      </c>
      <c r="S1422" s="682">
        <v>501959.27679999999</v>
      </c>
      <c r="T1422" s="682">
        <v>310791.74219999998</v>
      </c>
      <c r="U1422" s="682">
        <v>543885.54890000005</v>
      </c>
    </row>
    <row r="1423" spans="1:21">
      <c r="A1423" t="s">
        <v>1182</v>
      </c>
      <c r="B1423">
        <v>9</v>
      </c>
      <c r="C1423" t="s">
        <v>531</v>
      </c>
      <c r="D1423" t="s">
        <v>532</v>
      </c>
      <c r="E1423" t="s">
        <v>537</v>
      </c>
      <c r="F1423" t="s">
        <v>1175</v>
      </c>
      <c r="G1423" t="s">
        <v>103</v>
      </c>
      <c r="H1423" s="682">
        <v>99590.339900000006</v>
      </c>
      <c r="I1423" s="682">
        <v>174283.0949</v>
      </c>
      <c r="J1423" s="682">
        <v>132708.64120000001</v>
      </c>
      <c r="K1423" s="682">
        <v>232240.12210000001</v>
      </c>
      <c r="L1423" s="682">
        <v>163523.73730000001</v>
      </c>
      <c r="M1423" s="682">
        <v>286166.54029999999</v>
      </c>
      <c r="N1423" s="682">
        <v>205775.97750000001</v>
      </c>
      <c r="O1423" s="682">
        <v>360107.9607</v>
      </c>
      <c r="P1423" s="682">
        <v>248929.12940000001</v>
      </c>
      <c r="Q1423" s="682">
        <v>435625.97639999999</v>
      </c>
      <c r="R1423" s="682">
        <v>274890.01699999999</v>
      </c>
      <c r="S1423" s="682">
        <v>481057.52970000001</v>
      </c>
      <c r="T1423" s="682">
        <v>299209.55050000001</v>
      </c>
      <c r="U1423" s="682">
        <v>523616.71340000001</v>
      </c>
    </row>
    <row r="1424" spans="1:21">
      <c r="A1424" t="s">
        <v>1182</v>
      </c>
      <c r="B1424">
        <v>9</v>
      </c>
      <c r="C1424" t="s">
        <v>531</v>
      </c>
      <c r="D1424" t="s">
        <v>532</v>
      </c>
      <c r="E1424" t="s">
        <v>537</v>
      </c>
      <c r="F1424" t="s">
        <v>1176</v>
      </c>
      <c r="G1424" t="s">
        <v>104</v>
      </c>
      <c r="H1424" s="682">
        <v>91522.167400000006</v>
      </c>
      <c r="I1424" s="682">
        <v>160163.79310000001</v>
      </c>
      <c r="J1424" s="682">
        <v>126332.21430000001</v>
      </c>
      <c r="K1424" s="682">
        <v>221081.37520000001</v>
      </c>
      <c r="L1424" s="682">
        <v>160118.86360000001</v>
      </c>
      <c r="M1424" s="682">
        <v>280208.01120000001</v>
      </c>
      <c r="N1424" s="682">
        <v>208866.2807</v>
      </c>
      <c r="O1424" s="682">
        <v>365515.99129999999</v>
      </c>
      <c r="P1424" s="682">
        <v>260122.94690000001</v>
      </c>
      <c r="Q1424" s="682">
        <v>455215.15710000001</v>
      </c>
      <c r="R1424" s="682">
        <v>292621.72489999997</v>
      </c>
      <c r="S1424" s="682">
        <v>512088.01860000001</v>
      </c>
      <c r="T1424" s="682">
        <v>324606.55430000002</v>
      </c>
      <c r="U1424" s="682">
        <v>568061.47019999998</v>
      </c>
    </row>
    <row r="1425" spans="1:21">
      <c r="A1425" t="s">
        <v>1182</v>
      </c>
      <c r="B1425">
        <v>9</v>
      </c>
      <c r="C1425" t="s">
        <v>531</v>
      </c>
      <c r="D1425" t="s">
        <v>532</v>
      </c>
      <c r="E1425" t="s">
        <v>537</v>
      </c>
      <c r="F1425" t="s">
        <v>1177</v>
      </c>
      <c r="G1425" t="s">
        <v>101</v>
      </c>
      <c r="H1425" s="682">
        <v>103004.5275</v>
      </c>
      <c r="I1425" s="682">
        <v>164807.24650000001</v>
      </c>
      <c r="J1425" s="682">
        <v>144206.33850000001</v>
      </c>
      <c r="K1425" s="682">
        <v>230730.14509999999</v>
      </c>
      <c r="L1425" s="682">
        <v>185408.1495</v>
      </c>
      <c r="M1425" s="682">
        <v>296653.04369999998</v>
      </c>
      <c r="N1425" s="682">
        <v>247210.86610000001</v>
      </c>
      <c r="O1425" s="682">
        <v>395537.39159999997</v>
      </c>
      <c r="P1425" s="682">
        <v>309013.58260000002</v>
      </c>
      <c r="Q1425" s="682">
        <v>494421.73950000003</v>
      </c>
      <c r="R1425" s="682">
        <v>350215.39360000001</v>
      </c>
      <c r="S1425" s="682">
        <v>560344.63809999998</v>
      </c>
      <c r="T1425" s="682">
        <v>391417.2046</v>
      </c>
      <c r="U1425" s="682">
        <v>626267.53670000006</v>
      </c>
    </row>
    <row r="1426" spans="1:21">
      <c r="A1426" t="s">
        <v>1182</v>
      </c>
      <c r="B1426">
        <v>9</v>
      </c>
      <c r="C1426" t="s">
        <v>531</v>
      </c>
      <c r="D1426" t="s">
        <v>532</v>
      </c>
      <c r="E1426" t="s">
        <v>538</v>
      </c>
      <c r="F1426" t="s">
        <v>1174</v>
      </c>
      <c r="G1426" t="s">
        <v>84</v>
      </c>
      <c r="H1426" s="682">
        <v>122534.2372</v>
      </c>
      <c r="I1426" s="682">
        <v>214434.91510000001</v>
      </c>
      <c r="J1426" s="682">
        <v>159125.9264</v>
      </c>
      <c r="K1426" s="682">
        <v>278470.3713</v>
      </c>
      <c r="L1426" s="682">
        <v>190218.90119999999</v>
      </c>
      <c r="M1426" s="682">
        <v>332883.07709999999</v>
      </c>
      <c r="N1426" s="682">
        <v>226915.95439999999</v>
      </c>
      <c r="O1426" s="682">
        <v>397102.92009999999</v>
      </c>
      <c r="P1426" s="682">
        <v>267794.3591</v>
      </c>
      <c r="Q1426" s="682">
        <v>468640.12829999998</v>
      </c>
      <c r="R1426" s="682">
        <v>293803.81319999998</v>
      </c>
      <c r="S1426" s="682">
        <v>514156.67300000001</v>
      </c>
      <c r="T1426" s="682">
        <v>318306.64840000001</v>
      </c>
      <c r="U1426" s="682">
        <v>557036.6348</v>
      </c>
    </row>
    <row r="1427" spans="1:21">
      <c r="A1427" t="s">
        <v>1182</v>
      </c>
      <c r="B1427">
        <v>9</v>
      </c>
      <c r="C1427" t="s">
        <v>531</v>
      </c>
      <c r="D1427" t="s">
        <v>532</v>
      </c>
      <c r="E1427" t="s">
        <v>538</v>
      </c>
      <c r="F1427" t="s">
        <v>1175</v>
      </c>
      <c r="G1427" t="s">
        <v>103</v>
      </c>
      <c r="H1427" s="682">
        <v>102442.0723</v>
      </c>
      <c r="I1427" s="682">
        <v>179273.62650000001</v>
      </c>
      <c r="J1427" s="682">
        <v>136388.7144</v>
      </c>
      <c r="K1427" s="682">
        <v>238680.25030000001</v>
      </c>
      <c r="L1427" s="682">
        <v>167921.91149999999</v>
      </c>
      <c r="M1427" s="682">
        <v>293863.34519999998</v>
      </c>
      <c r="N1427" s="682">
        <v>211060.07490000001</v>
      </c>
      <c r="O1427" s="682">
        <v>369355.1311</v>
      </c>
      <c r="P1427" s="682">
        <v>255176.90820000001</v>
      </c>
      <c r="Q1427" s="682">
        <v>446559.58929999999</v>
      </c>
      <c r="R1427" s="682">
        <v>281741.70179999998</v>
      </c>
      <c r="S1427" s="682">
        <v>493047.97810000001</v>
      </c>
      <c r="T1427" s="682">
        <v>306609.7818</v>
      </c>
      <c r="U1427" s="682">
        <v>536567.11809999996</v>
      </c>
    </row>
    <row r="1428" spans="1:21">
      <c r="A1428" t="s">
        <v>1182</v>
      </c>
      <c r="B1428">
        <v>9</v>
      </c>
      <c r="C1428" t="s">
        <v>531</v>
      </c>
      <c r="D1428" t="s">
        <v>532</v>
      </c>
      <c r="E1428" t="s">
        <v>538</v>
      </c>
      <c r="F1428" t="s">
        <v>1176</v>
      </c>
      <c r="G1428" t="s">
        <v>104</v>
      </c>
      <c r="H1428" s="682">
        <v>94342.494600000005</v>
      </c>
      <c r="I1428" s="682">
        <v>165099.36559999999</v>
      </c>
      <c r="J1428" s="682">
        <v>130262.86229999999</v>
      </c>
      <c r="K1428" s="682">
        <v>227960.0091</v>
      </c>
      <c r="L1428" s="682">
        <v>165149.6997</v>
      </c>
      <c r="M1428" s="682">
        <v>289011.97450000001</v>
      </c>
      <c r="N1428" s="682">
        <v>215528.26490000001</v>
      </c>
      <c r="O1428" s="682">
        <v>377174.46350000001</v>
      </c>
      <c r="P1428" s="682">
        <v>268440.92310000001</v>
      </c>
      <c r="Q1428" s="682">
        <v>469771.61540000001</v>
      </c>
      <c r="R1428" s="682">
        <v>302027.13809999998</v>
      </c>
      <c r="S1428" s="682">
        <v>528547.49170000001</v>
      </c>
      <c r="T1428" s="682">
        <v>335094.31589999999</v>
      </c>
      <c r="U1428" s="682">
        <v>586415.05279999995</v>
      </c>
    </row>
    <row r="1429" spans="1:21">
      <c r="A1429" t="s">
        <v>1182</v>
      </c>
      <c r="B1429">
        <v>9</v>
      </c>
      <c r="C1429" t="s">
        <v>531</v>
      </c>
      <c r="D1429" t="s">
        <v>532</v>
      </c>
      <c r="E1429" t="s">
        <v>538</v>
      </c>
      <c r="F1429" t="s">
        <v>1177</v>
      </c>
      <c r="G1429" t="s">
        <v>101</v>
      </c>
      <c r="H1429" s="682">
        <v>105639.63219999999</v>
      </c>
      <c r="I1429" s="682">
        <v>169023.41399999999</v>
      </c>
      <c r="J1429" s="682">
        <v>147895.48499999999</v>
      </c>
      <c r="K1429" s="682">
        <v>236632.77960000001</v>
      </c>
      <c r="L1429" s="682">
        <v>190151.33790000001</v>
      </c>
      <c r="M1429" s="682">
        <v>304242.14520000003</v>
      </c>
      <c r="N1429" s="682">
        <v>253535.11720000001</v>
      </c>
      <c r="O1429" s="682">
        <v>405656.1936</v>
      </c>
      <c r="P1429" s="682">
        <v>316918.89659999998</v>
      </c>
      <c r="Q1429" s="682">
        <v>507070.24200000003</v>
      </c>
      <c r="R1429" s="682">
        <v>359174.74939999997</v>
      </c>
      <c r="S1429" s="682">
        <v>574679.60759999999</v>
      </c>
      <c r="T1429" s="682">
        <v>401430.60220000002</v>
      </c>
      <c r="U1429" s="682">
        <v>642288.97309999994</v>
      </c>
    </row>
    <row r="1430" spans="1:21">
      <c r="A1430" t="s">
        <v>1182</v>
      </c>
      <c r="B1430">
        <v>9</v>
      </c>
      <c r="C1430" t="s">
        <v>531</v>
      </c>
      <c r="D1430" t="s">
        <v>532</v>
      </c>
      <c r="E1430" t="s">
        <v>539</v>
      </c>
      <c r="F1430" t="s">
        <v>1174</v>
      </c>
      <c r="G1430" t="s">
        <v>84</v>
      </c>
      <c r="H1430" s="682">
        <v>118285.43120000001</v>
      </c>
      <c r="I1430" s="682">
        <v>206999.50459999999</v>
      </c>
      <c r="J1430" s="682">
        <v>153700.78400000001</v>
      </c>
      <c r="K1430" s="682">
        <v>268976.37209999998</v>
      </c>
      <c r="L1430" s="682">
        <v>183814.28539999999</v>
      </c>
      <c r="M1430" s="682">
        <v>321674.99959999998</v>
      </c>
      <c r="N1430" s="682">
        <v>219387.76130000001</v>
      </c>
      <c r="O1430" s="682">
        <v>383928.58230000001</v>
      </c>
      <c r="P1430" s="682">
        <v>258989.14720000001</v>
      </c>
      <c r="Q1430" s="682">
        <v>453231.00750000001</v>
      </c>
      <c r="R1430" s="682">
        <v>284176.99609999999</v>
      </c>
      <c r="S1430" s="682">
        <v>497309.74300000002</v>
      </c>
      <c r="T1430" s="682">
        <v>307936.88089999999</v>
      </c>
      <c r="U1430" s="682">
        <v>538889.54169999994</v>
      </c>
    </row>
    <row r="1431" spans="1:21">
      <c r="A1431" t="s">
        <v>1182</v>
      </c>
      <c r="B1431">
        <v>9</v>
      </c>
      <c r="C1431" t="s">
        <v>531</v>
      </c>
      <c r="D1431" t="s">
        <v>532</v>
      </c>
      <c r="E1431" t="s">
        <v>539</v>
      </c>
      <c r="F1431" t="s">
        <v>1175</v>
      </c>
      <c r="G1431" t="s">
        <v>103</v>
      </c>
      <c r="H1431" s="682">
        <v>98390.121100000004</v>
      </c>
      <c r="I1431" s="682">
        <v>172182.71189999999</v>
      </c>
      <c r="J1431" s="682">
        <v>131186.48560000001</v>
      </c>
      <c r="K1431" s="682">
        <v>229576.3499</v>
      </c>
      <c r="L1431" s="682">
        <v>161735.89350000001</v>
      </c>
      <c r="M1431" s="682">
        <v>283037.8137</v>
      </c>
      <c r="N1431" s="682">
        <v>203687.3315</v>
      </c>
      <c r="O1431" s="682">
        <v>356452.83010000002</v>
      </c>
      <c r="P1431" s="682">
        <v>246495.39670000001</v>
      </c>
      <c r="Q1431" s="682">
        <v>431366.94410000002</v>
      </c>
      <c r="R1431" s="682">
        <v>272233.14059999998</v>
      </c>
      <c r="S1431" s="682">
        <v>476407.99589999998</v>
      </c>
      <c r="T1431" s="682">
        <v>296354.68920000002</v>
      </c>
      <c r="U1431" s="682">
        <v>518620.70620000002</v>
      </c>
    </row>
    <row r="1432" spans="1:21">
      <c r="A1432" t="s">
        <v>1182</v>
      </c>
      <c r="B1432">
        <v>9</v>
      </c>
      <c r="C1432" t="s">
        <v>531</v>
      </c>
      <c r="D1432" t="s">
        <v>532</v>
      </c>
      <c r="E1432" t="s">
        <v>539</v>
      </c>
      <c r="F1432" t="s">
        <v>1176</v>
      </c>
      <c r="G1432" t="s">
        <v>104</v>
      </c>
      <c r="H1432" s="682">
        <v>90290.762400000007</v>
      </c>
      <c r="I1432" s="682">
        <v>158008.83420000001</v>
      </c>
      <c r="J1432" s="682">
        <v>124608.2473</v>
      </c>
      <c r="K1432" s="682">
        <v>218064.43280000001</v>
      </c>
      <c r="L1432" s="682">
        <v>157902.3345</v>
      </c>
      <c r="M1432" s="682">
        <v>276329.08539999998</v>
      </c>
      <c r="N1432" s="682">
        <v>205910.9086</v>
      </c>
      <c r="O1432" s="682">
        <v>360344.09</v>
      </c>
      <c r="P1432" s="682">
        <v>256428.73180000001</v>
      </c>
      <c r="Q1432" s="682">
        <v>448750.2806</v>
      </c>
      <c r="R1432" s="682">
        <v>288434.94770000002</v>
      </c>
      <c r="S1432" s="682">
        <v>504761.15860000002</v>
      </c>
      <c r="T1432" s="682">
        <v>319927.21519999998</v>
      </c>
      <c r="U1432" s="682">
        <v>559872.62659999996</v>
      </c>
    </row>
    <row r="1433" spans="1:21">
      <c r="A1433" t="s">
        <v>1182</v>
      </c>
      <c r="B1433">
        <v>9</v>
      </c>
      <c r="C1433" t="s">
        <v>531</v>
      </c>
      <c r="D1433" t="s">
        <v>532</v>
      </c>
      <c r="E1433" t="s">
        <v>539</v>
      </c>
      <c r="F1433" t="s">
        <v>1177</v>
      </c>
      <c r="G1433" t="s">
        <v>101</v>
      </c>
      <c r="H1433" s="682">
        <v>101965.414</v>
      </c>
      <c r="I1433" s="682">
        <v>163144.6649</v>
      </c>
      <c r="J1433" s="682">
        <v>142751.57949999999</v>
      </c>
      <c r="K1433" s="682">
        <v>228402.53080000001</v>
      </c>
      <c r="L1433" s="682">
        <v>183537.7452</v>
      </c>
      <c r="M1433" s="682">
        <v>293660.39669999998</v>
      </c>
      <c r="N1433" s="682">
        <v>244716.99359999999</v>
      </c>
      <c r="O1433" s="682">
        <v>391547.19559999998</v>
      </c>
      <c r="P1433" s="682">
        <v>305896.24200000003</v>
      </c>
      <c r="Q1433" s="682">
        <v>489433.99440000003</v>
      </c>
      <c r="R1433" s="682">
        <v>346682.40759999998</v>
      </c>
      <c r="S1433" s="682">
        <v>554691.86029999994</v>
      </c>
      <c r="T1433" s="682">
        <v>387468.57319999998</v>
      </c>
      <c r="U1433" s="682">
        <v>619949.72629999998</v>
      </c>
    </row>
    <row r="1434" spans="1:21">
      <c r="A1434" t="s">
        <v>1182</v>
      </c>
      <c r="B1434">
        <v>9</v>
      </c>
      <c r="C1434" t="s">
        <v>531</v>
      </c>
      <c r="D1434" t="s">
        <v>532</v>
      </c>
      <c r="E1434" t="s">
        <v>540</v>
      </c>
      <c r="F1434" t="s">
        <v>1174</v>
      </c>
      <c r="G1434" t="s">
        <v>84</v>
      </c>
      <c r="H1434" s="682">
        <v>110002.21460000001</v>
      </c>
      <c r="I1434" s="682">
        <v>192503.8756</v>
      </c>
      <c r="J1434" s="682">
        <v>142830.83319999999</v>
      </c>
      <c r="K1434" s="682">
        <v>249953.95809999999</v>
      </c>
      <c r="L1434" s="682">
        <v>170721.723</v>
      </c>
      <c r="M1434" s="682">
        <v>298763.01520000002</v>
      </c>
      <c r="N1434" s="682">
        <v>203632.29670000001</v>
      </c>
      <c r="O1434" s="682">
        <v>356356.51919999998</v>
      </c>
      <c r="P1434" s="682">
        <v>240298.47339999999</v>
      </c>
      <c r="Q1434" s="682">
        <v>420522.3284</v>
      </c>
      <c r="R1434" s="682">
        <v>263629.87310000003</v>
      </c>
      <c r="S1434" s="682">
        <v>461352.27799999999</v>
      </c>
      <c r="T1434" s="682">
        <v>285602.82640000002</v>
      </c>
      <c r="U1434" s="682">
        <v>499804.94620000001</v>
      </c>
    </row>
    <row r="1435" spans="1:21">
      <c r="A1435" t="s">
        <v>1182</v>
      </c>
      <c r="B1435">
        <v>9</v>
      </c>
      <c r="C1435" t="s">
        <v>531</v>
      </c>
      <c r="D1435" t="s">
        <v>532</v>
      </c>
      <c r="E1435" t="s">
        <v>540</v>
      </c>
      <c r="F1435" t="s">
        <v>1175</v>
      </c>
      <c r="G1435" t="s">
        <v>103</v>
      </c>
      <c r="H1435" s="682">
        <v>92076.879400000005</v>
      </c>
      <c r="I1435" s="682">
        <v>161134.53890000001</v>
      </c>
      <c r="J1435" s="682">
        <v>122545.67260000001</v>
      </c>
      <c r="K1435" s="682">
        <v>214454.927</v>
      </c>
      <c r="L1435" s="682">
        <v>150829.30970000001</v>
      </c>
      <c r="M1435" s="682">
        <v>263951.29190000001</v>
      </c>
      <c r="N1435" s="682">
        <v>189486.36429999999</v>
      </c>
      <c r="O1435" s="682">
        <v>331601.13760000002</v>
      </c>
      <c r="P1435" s="682">
        <v>229041.72750000001</v>
      </c>
      <c r="Q1435" s="682">
        <v>400823.02309999999</v>
      </c>
      <c r="R1435" s="682">
        <v>252868.5772</v>
      </c>
      <c r="S1435" s="682">
        <v>442520.01</v>
      </c>
      <c r="T1435" s="682">
        <v>275167.386</v>
      </c>
      <c r="U1435" s="682">
        <v>481542.92550000001</v>
      </c>
    </row>
    <row r="1436" spans="1:21">
      <c r="A1436" t="s">
        <v>1182</v>
      </c>
      <c r="B1436">
        <v>9</v>
      </c>
      <c r="C1436" t="s">
        <v>531</v>
      </c>
      <c r="D1436" t="s">
        <v>532</v>
      </c>
      <c r="E1436" t="s">
        <v>540</v>
      </c>
      <c r="F1436" t="s">
        <v>1176</v>
      </c>
      <c r="G1436" t="s">
        <v>104</v>
      </c>
      <c r="H1436" s="682">
        <v>84868.518500000006</v>
      </c>
      <c r="I1436" s="682">
        <v>148519.90760000001</v>
      </c>
      <c r="J1436" s="682">
        <v>117195.2069</v>
      </c>
      <c r="K1436" s="682">
        <v>205091.61199999999</v>
      </c>
      <c r="L1436" s="682">
        <v>148599.82389999999</v>
      </c>
      <c r="M1436" s="682">
        <v>260049.69190000001</v>
      </c>
      <c r="N1436" s="682">
        <v>193965.53510000001</v>
      </c>
      <c r="O1436" s="682">
        <v>339439.6863</v>
      </c>
      <c r="P1436" s="682">
        <v>241592.05480000001</v>
      </c>
      <c r="Q1436" s="682">
        <v>422786.09580000001</v>
      </c>
      <c r="R1436" s="682">
        <v>271836.3125</v>
      </c>
      <c r="S1436" s="682">
        <v>475713.54700000002</v>
      </c>
      <c r="T1436" s="682">
        <v>301617.50780000002</v>
      </c>
      <c r="U1436" s="682">
        <v>527830.63870000001</v>
      </c>
    </row>
    <row r="1437" spans="1:21">
      <c r="A1437" t="s">
        <v>1182</v>
      </c>
      <c r="B1437">
        <v>9</v>
      </c>
      <c r="C1437" t="s">
        <v>531</v>
      </c>
      <c r="D1437" t="s">
        <v>532</v>
      </c>
      <c r="E1437" t="s">
        <v>540</v>
      </c>
      <c r="F1437" t="s">
        <v>1177</v>
      </c>
      <c r="G1437" t="s">
        <v>101</v>
      </c>
      <c r="H1437" s="682">
        <v>94837.995599999995</v>
      </c>
      <c r="I1437" s="682">
        <v>151740.7953</v>
      </c>
      <c r="J1437" s="682">
        <v>132773.19390000001</v>
      </c>
      <c r="K1437" s="682">
        <v>212437.1134</v>
      </c>
      <c r="L1437" s="682">
        <v>170708.3921</v>
      </c>
      <c r="M1437" s="682">
        <v>273133.4314</v>
      </c>
      <c r="N1437" s="682">
        <v>227611.18950000001</v>
      </c>
      <c r="O1437" s="682">
        <v>364177.90860000002</v>
      </c>
      <c r="P1437" s="682">
        <v>284513.98690000002</v>
      </c>
      <c r="Q1437" s="682">
        <v>455222.38579999999</v>
      </c>
      <c r="R1437" s="682">
        <v>322449.1851</v>
      </c>
      <c r="S1437" s="682">
        <v>515918.70380000002</v>
      </c>
      <c r="T1437" s="682">
        <v>360384.38339999999</v>
      </c>
      <c r="U1437" s="682">
        <v>576615.022</v>
      </c>
    </row>
    <row r="1438" spans="1:21">
      <c r="A1438" t="s">
        <v>1182</v>
      </c>
      <c r="B1438">
        <v>9</v>
      </c>
      <c r="C1438" t="s">
        <v>531</v>
      </c>
      <c r="D1438" t="s">
        <v>532</v>
      </c>
      <c r="E1438" t="s">
        <v>541</v>
      </c>
      <c r="F1438" t="s">
        <v>1174</v>
      </c>
      <c r="G1438" t="s">
        <v>84</v>
      </c>
      <c r="H1438" s="682">
        <v>114995.73609999999</v>
      </c>
      <c r="I1438" s="682">
        <v>201242.53820000001</v>
      </c>
      <c r="J1438" s="682">
        <v>149309.82930000001</v>
      </c>
      <c r="K1438" s="682">
        <v>261292.20120000001</v>
      </c>
      <c r="L1438" s="682">
        <v>178461.7268</v>
      </c>
      <c r="M1438" s="682">
        <v>312308.02189999999</v>
      </c>
      <c r="N1438" s="682">
        <v>212858.584</v>
      </c>
      <c r="O1438" s="682">
        <v>372502.52189999999</v>
      </c>
      <c r="P1438" s="682">
        <v>251181.9651</v>
      </c>
      <c r="Q1438" s="682">
        <v>439568.4388</v>
      </c>
      <c r="R1438" s="682">
        <v>275568.34539999999</v>
      </c>
      <c r="S1438" s="682">
        <v>482244.60440000001</v>
      </c>
      <c r="T1438" s="682">
        <v>298533.24969999999</v>
      </c>
      <c r="U1438" s="682">
        <v>522433.18699999998</v>
      </c>
    </row>
    <row r="1439" spans="1:21">
      <c r="A1439" t="s">
        <v>1182</v>
      </c>
      <c r="B1439">
        <v>9</v>
      </c>
      <c r="C1439" t="s">
        <v>531</v>
      </c>
      <c r="D1439" t="s">
        <v>532</v>
      </c>
      <c r="E1439" t="s">
        <v>541</v>
      </c>
      <c r="F1439" t="s">
        <v>1175</v>
      </c>
      <c r="G1439" t="s">
        <v>103</v>
      </c>
      <c r="H1439" s="682">
        <v>96282.481400000004</v>
      </c>
      <c r="I1439" s="682">
        <v>168494.34239999999</v>
      </c>
      <c r="J1439" s="682">
        <v>128133.014</v>
      </c>
      <c r="K1439" s="682">
        <v>224232.7746</v>
      </c>
      <c r="L1439" s="682">
        <v>157694.92249999999</v>
      </c>
      <c r="M1439" s="682">
        <v>275966.11450000003</v>
      </c>
      <c r="N1439" s="682">
        <v>198090.853</v>
      </c>
      <c r="O1439" s="682">
        <v>346658.9927</v>
      </c>
      <c r="P1439" s="682">
        <v>239430.41759999999</v>
      </c>
      <c r="Q1439" s="682">
        <v>419003.23080000002</v>
      </c>
      <c r="R1439" s="682">
        <v>264334.02590000001</v>
      </c>
      <c r="S1439" s="682">
        <v>462584.5453</v>
      </c>
      <c r="T1439" s="682">
        <v>287639.1091</v>
      </c>
      <c r="U1439" s="682">
        <v>503368.44089999999</v>
      </c>
    </row>
    <row r="1440" spans="1:21">
      <c r="A1440" t="s">
        <v>1182</v>
      </c>
      <c r="B1440">
        <v>9</v>
      </c>
      <c r="C1440" t="s">
        <v>531</v>
      </c>
      <c r="D1440" t="s">
        <v>532</v>
      </c>
      <c r="E1440" t="s">
        <v>541</v>
      </c>
      <c r="F1440" t="s">
        <v>1176</v>
      </c>
      <c r="G1440" t="s">
        <v>104</v>
      </c>
      <c r="H1440" s="682">
        <v>88761.382299999997</v>
      </c>
      <c r="I1440" s="682">
        <v>155332.4191</v>
      </c>
      <c r="J1440" s="682">
        <v>122573.9757</v>
      </c>
      <c r="K1440" s="682">
        <v>214504.45759999999</v>
      </c>
      <c r="L1440" s="682">
        <v>155423.9675</v>
      </c>
      <c r="M1440" s="682">
        <v>271991.94309999997</v>
      </c>
      <c r="N1440" s="682">
        <v>202881.20370000001</v>
      </c>
      <c r="O1440" s="682">
        <v>355042.10639999999</v>
      </c>
      <c r="P1440" s="682">
        <v>252698.62460000001</v>
      </c>
      <c r="Q1440" s="682">
        <v>442222.59299999999</v>
      </c>
      <c r="R1440" s="682">
        <v>284337.25229999999</v>
      </c>
      <c r="S1440" s="682">
        <v>497590.19140000001</v>
      </c>
      <c r="T1440" s="682">
        <v>315492.46299999999</v>
      </c>
      <c r="U1440" s="682">
        <v>552111.81019999995</v>
      </c>
    </row>
    <row r="1441" spans="1:21">
      <c r="A1441" t="s">
        <v>1182</v>
      </c>
      <c r="B1441">
        <v>9</v>
      </c>
      <c r="C1441" t="s">
        <v>531</v>
      </c>
      <c r="D1441" t="s">
        <v>532</v>
      </c>
      <c r="E1441" t="s">
        <v>541</v>
      </c>
      <c r="F1441" t="s">
        <v>1177</v>
      </c>
      <c r="G1441" t="s">
        <v>101</v>
      </c>
      <c r="H1441" s="682">
        <v>99143.720600000001</v>
      </c>
      <c r="I1441" s="682">
        <v>158629.95540000001</v>
      </c>
      <c r="J1441" s="682">
        <v>138801.20879999999</v>
      </c>
      <c r="K1441" s="682">
        <v>222081.9374</v>
      </c>
      <c r="L1441" s="682">
        <v>178458.69699999999</v>
      </c>
      <c r="M1441" s="682">
        <v>285533.91950000002</v>
      </c>
      <c r="N1441" s="682">
        <v>237944.92939999999</v>
      </c>
      <c r="O1441" s="682">
        <v>380711.89270000003</v>
      </c>
      <c r="P1441" s="682">
        <v>297431.1618</v>
      </c>
      <c r="Q1441" s="682">
        <v>475889.86599999998</v>
      </c>
      <c r="R1441" s="682">
        <v>337088.65</v>
      </c>
      <c r="S1441" s="682">
        <v>539341.84809999994</v>
      </c>
      <c r="T1441" s="682">
        <v>376746.13829999999</v>
      </c>
      <c r="U1441" s="682">
        <v>602793.83019999997</v>
      </c>
    </row>
    <row r="1442" spans="1:21">
      <c r="A1442" t="s">
        <v>1182</v>
      </c>
      <c r="B1442">
        <v>9</v>
      </c>
      <c r="C1442" t="s">
        <v>542</v>
      </c>
      <c r="D1442" t="s">
        <v>543</v>
      </c>
      <c r="E1442" t="s">
        <v>544</v>
      </c>
      <c r="F1442" t="s">
        <v>1174</v>
      </c>
      <c r="G1442" t="s">
        <v>84</v>
      </c>
      <c r="H1442" s="682">
        <v>118092.58869999999</v>
      </c>
      <c r="I1442" s="682">
        <v>206662.03020000001</v>
      </c>
      <c r="J1442" s="682">
        <v>153310.41469999999</v>
      </c>
      <c r="K1442" s="682">
        <v>268293.22570000001</v>
      </c>
      <c r="L1442" s="682">
        <v>183225.66209999999</v>
      </c>
      <c r="M1442" s="682">
        <v>320644.90879999998</v>
      </c>
      <c r="N1442" s="682">
        <v>218516.0643</v>
      </c>
      <c r="O1442" s="682">
        <v>382403.11259999999</v>
      </c>
      <c r="P1442" s="682">
        <v>257840.59340000001</v>
      </c>
      <c r="Q1442" s="682">
        <v>451221.03850000002</v>
      </c>
      <c r="R1442" s="682">
        <v>282866.03759999998</v>
      </c>
      <c r="S1442" s="682">
        <v>495015.56569999998</v>
      </c>
      <c r="T1442" s="682">
        <v>306425.91129999998</v>
      </c>
      <c r="U1442" s="682">
        <v>536245.34459999995</v>
      </c>
    </row>
    <row r="1443" spans="1:21">
      <c r="A1443" t="s">
        <v>1182</v>
      </c>
      <c r="B1443">
        <v>9</v>
      </c>
      <c r="C1443" t="s">
        <v>542</v>
      </c>
      <c r="D1443" t="s">
        <v>543</v>
      </c>
      <c r="E1443" t="s">
        <v>544</v>
      </c>
      <c r="F1443" t="s">
        <v>1175</v>
      </c>
      <c r="G1443" t="s">
        <v>103</v>
      </c>
      <c r="H1443" s="682">
        <v>98985.398100000006</v>
      </c>
      <c r="I1443" s="682">
        <v>173224.4466</v>
      </c>
      <c r="J1443" s="682">
        <v>131687.7709</v>
      </c>
      <c r="K1443" s="682">
        <v>230453.59899999999</v>
      </c>
      <c r="L1443" s="682">
        <v>162021.6611</v>
      </c>
      <c r="M1443" s="682">
        <v>283537.90700000001</v>
      </c>
      <c r="N1443" s="682">
        <v>203437.43309999999</v>
      </c>
      <c r="O1443" s="682">
        <v>356015.50790000003</v>
      </c>
      <c r="P1443" s="682">
        <v>245841.64449999999</v>
      </c>
      <c r="Q1443" s="682">
        <v>430222.87780000002</v>
      </c>
      <c r="R1443" s="682">
        <v>271395.20559999999</v>
      </c>
      <c r="S1443" s="682">
        <v>474941.60969999997</v>
      </c>
      <c r="T1443" s="682">
        <v>295302.41979999997</v>
      </c>
      <c r="U1443" s="682">
        <v>516779.23460000003</v>
      </c>
    </row>
    <row r="1444" spans="1:21">
      <c r="A1444" t="s">
        <v>1182</v>
      </c>
      <c r="B1444">
        <v>9</v>
      </c>
      <c r="C1444" t="s">
        <v>542</v>
      </c>
      <c r="D1444" t="s">
        <v>543</v>
      </c>
      <c r="E1444" t="s">
        <v>544</v>
      </c>
      <c r="F1444" t="s">
        <v>1176</v>
      </c>
      <c r="G1444" t="s">
        <v>104</v>
      </c>
      <c r="H1444" s="682">
        <v>91323.522500000006</v>
      </c>
      <c r="I1444" s="682">
        <v>159816.16450000001</v>
      </c>
      <c r="J1444" s="682">
        <v>126125.3518</v>
      </c>
      <c r="K1444" s="682">
        <v>220719.36559999999</v>
      </c>
      <c r="L1444" s="682">
        <v>159944.31390000001</v>
      </c>
      <c r="M1444" s="682">
        <v>279902.54940000002</v>
      </c>
      <c r="N1444" s="682">
        <v>208816.73730000001</v>
      </c>
      <c r="O1444" s="682">
        <v>365429.29029999999</v>
      </c>
      <c r="P1444" s="682">
        <v>260099.0336</v>
      </c>
      <c r="Q1444" s="682">
        <v>455173.3088</v>
      </c>
      <c r="R1444" s="682">
        <v>292681.12920000002</v>
      </c>
      <c r="S1444" s="682">
        <v>512191.97629999998</v>
      </c>
      <c r="T1444" s="682">
        <v>324769.63079999998</v>
      </c>
      <c r="U1444" s="682">
        <v>568346.85389999999</v>
      </c>
    </row>
    <row r="1445" spans="1:21">
      <c r="A1445" t="s">
        <v>1182</v>
      </c>
      <c r="B1445">
        <v>9</v>
      </c>
      <c r="C1445" t="s">
        <v>542</v>
      </c>
      <c r="D1445" t="s">
        <v>543</v>
      </c>
      <c r="E1445" t="s">
        <v>544</v>
      </c>
      <c r="F1445" t="s">
        <v>1177</v>
      </c>
      <c r="G1445" t="s">
        <v>101</v>
      </c>
      <c r="H1445" s="682">
        <v>101816.14629999999</v>
      </c>
      <c r="I1445" s="682">
        <v>162905.8365</v>
      </c>
      <c r="J1445" s="682">
        <v>142542.6047</v>
      </c>
      <c r="K1445" s="682">
        <v>228068.17110000001</v>
      </c>
      <c r="L1445" s="682">
        <v>183269.06330000001</v>
      </c>
      <c r="M1445" s="682">
        <v>293230.50559999997</v>
      </c>
      <c r="N1445" s="682">
        <v>244358.75099999999</v>
      </c>
      <c r="O1445" s="682">
        <v>390974.00750000001</v>
      </c>
      <c r="P1445" s="682">
        <v>305448.4388</v>
      </c>
      <c r="Q1445" s="682">
        <v>488717.50939999998</v>
      </c>
      <c r="R1445" s="682">
        <v>346174.89730000001</v>
      </c>
      <c r="S1445" s="682">
        <v>553879.84389999998</v>
      </c>
      <c r="T1445" s="682">
        <v>386901.35580000002</v>
      </c>
      <c r="U1445" s="682">
        <v>619042.17850000004</v>
      </c>
    </row>
    <row r="1446" spans="1:21">
      <c r="A1446" t="s">
        <v>1182</v>
      </c>
      <c r="B1446">
        <v>9</v>
      </c>
      <c r="C1446" t="s">
        <v>542</v>
      </c>
      <c r="D1446" t="s">
        <v>543</v>
      </c>
      <c r="E1446" t="s">
        <v>545</v>
      </c>
      <c r="F1446" t="s">
        <v>1174</v>
      </c>
      <c r="G1446" t="s">
        <v>84</v>
      </c>
      <c r="H1446" s="682">
        <v>114540.29</v>
      </c>
      <c r="I1446" s="682">
        <v>200445.50760000001</v>
      </c>
      <c r="J1446" s="682">
        <v>148841.53700000001</v>
      </c>
      <c r="K1446" s="682">
        <v>260472.68969999999</v>
      </c>
      <c r="L1446" s="682">
        <v>178009.28260000001</v>
      </c>
      <c r="M1446" s="682">
        <v>311516.24459999998</v>
      </c>
      <c r="N1446" s="682">
        <v>212468.0459</v>
      </c>
      <c r="O1446" s="682">
        <v>371819.08020000003</v>
      </c>
      <c r="P1446" s="682">
        <v>250826.52849999999</v>
      </c>
      <c r="Q1446" s="682">
        <v>438946.42479999998</v>
      </c>
      <c r="R1446" s="682">
        <v>275223.14189999999</v>
      </c>
      <c r="S1446" s="682">
        <v>481640.49819999997</v>
      </c>
      <c r="T1446" s="682">
        <v>298239.06349999999</v>
      </c>
      <c r="U1446" s="682">
        <v>521918.36109999998</v>
      </c>
    </row>
    <row r="1447" spans="1:21">
      <c r="A1447" t="s">
        <v>1182</v>
      </c>
      <c r="B1447">
        <v>9</v>
      </c>
      <c r="C1447" t="s">
        <v>542</v>
      </c>
      <c r="D1447" t="s">
        <v>543</v>
      </c>
      <c r="E1447" t="s">
        <v>545</v>
      </c>
      <c r="F1447" t="s">
        <v>1175</v>
      </c>
      <c r="G1447" t="s">
        <v>103</v>
      </c>
      <c r="H1447" s="682">
        <v>95235.919599999994</v>
      </c>
      <c r="I1447" s="682">
        <v>166662.85930000001</v>
      </c>
      <c r="J1447" s="682">
        <v>126995.97960000001</v>
      </c>
      <c r="K1447" s="682">
        <v>222242.96419999999</v>
      </c>
      <c r="L1447" s="682">
        <v>156586.6839</v>
      </c>
      <c r="M1447" s="682">
        <v>274026.69679999998</v>
      </c>
      <c r="N1447" s="682">
        <v>197233.965</v>
      </c>
      <c r="O1447" s="682">
        <v>345159.4387</v>
      </c>
      <c r="P1447" s="682">
        <v>238703.87909999999</v>
      </c>
      <c r="Q1447" s="682">
        <v>417731.78840000002</v>
      </c>
      <c r="R1447" s="682">
        <v>263634.054</v>
      </c>
      <c r="S1447" s="682">
        <v>461359.5944</v>
      </c>
      <c r="T1447" s="682">
        <v>287000.897</v>
      </c>
      <c r="U1447" s="682">
        <v>502251.56969999999</v>
      </c>
    </row>
    <row r="1448" spans="1:21">
      <c r="A1448" t="s">
        <v>1182</v>
      </c>
      <c r="B1448">
        <v>9</v>
      </c>
      <c r="C1448" t="s">
        <v>542</v>
      </c>
      <c r="D1448" t="s">
        <v>543</v>
      </c>
      <c r="E1448" t="s">
        <v>545</v>
      </c>
      <c r="F1448" t="s">
        <v>1176</v>
      </c>
      <c r="G1448" t="s">
        <v>104</v>
      </c>
      <c r="H1448" s="682">
        <v>87371.114499999996</v>
      </c>
      <c r="I1448" s="682">
        <v>152899.45060000001</v>
      </c>
      <c r="J1448" s="682">
        <v>120574.1707</v>
      </c>
      <c r="K1448" s="682">
        <v>211004.79860000001</v>
      </c>
      <c r="L1448" s="682">
        <v>152784.22690000001</v>
      </c>
      <c r="M1448" s="682">
        <v>267372.397</v>
      </c>
      <c r="N1448" s="682">
        <v>199224.15719999999</v>
      </c>
      <c r="O1448" s="682">
        <v>348642.27500000002</v>
      </c>
      <c r="P1448" s="682">
        <v>248098.80439999999</v>
      </c>
      <c r="Q1448" s="682">
        <v>434172.90769999998</v>
      </c>
      <c r="R1448" s="682">
        <v>279059.24300000002</v>
      </c>
      <c r="S1448" s="682">
        <v>488353.6753</v>
      </c>
      <c r="T1448" s="682">
        <v>309520.9988</v>
      </c>
      <c r="U1448" s="682">
        <v>541661.74789999996</v>
      </c>
    </row>
    <row r="1449" spans="1:21">
      <c r="A1449" t="s">
        <v>1182</v>
      </c>
      <c r="B1449">
        <v>9</v>
      </c>
      <c r="C1449" t="s">
        <v>542</v>
      </c>
      <c r="D1449" t="s">
        <v>543</v>
      </c>
      <c r="E1449" t="s">
        <v>545</v>
      </c>
      <c r="F1449" t="s">
        <v>1177</v>
      </c>
      <c r="G1449" t="s">
        <v>101</v>
      </c>
      <c r="H1449" s="682">
        <v>98736.120299999995</v>
      </c>
      <c r="I1449" s="682">
        <v>157977.7948</v>
      </c>
      <c r="J1449" s="682">
        <v>138230.56830000001</v>
      </c>
      <c r="K1449" s="682">
        <v>221168.91269999999</v>
      </c>
      <c r="L1449" s="682">
        <v>177725.01639999999</v>
      </c>
      <c r="M1449" s="682">
        <v>284360.0306</v>
      </c>
      <c r="N1449" s="682">
        <v>236966.68859999999</v>
      </c>
      <c r="O1449" s="682">
        <v>379146.70740000001</v>
      </c>
      <c r="P1449" s="682">
        <v>296208.36080000002</v>
      </c>
      <c r="Q1449" s="682">
        <v>473933.38439999998</v>
      </c>
      <c r="R1449" s="682">
        <v>335702.8089</v>
      </c>
      <c r="S1449" s="682">
        <v>537124.50219999999</v>
      </c>
      <c r="T1449" s="682">
        <v>375197.25699999998</v>
      </c>
      <c r="U1449" s="682">
        <v>600315.62009999994</v>
      </c>
    </row>
    <row r="1450" spans="1:21">
      <c r="A1450" t="s">
        <v>1182</v>
      </c>
      <c r="B1450">
        <v>9</v>
      </c>
      <c r="C1450" t="s">
        <v>542</v>
      </c>
      <c r="D1450" t="s">
        <v>543</v>
      </c>
      <c r="E1450" t="s">
        <v>546</v>
      </c>
      <c r="F1450" t="s">
        <v>1174</v>
      </c>
      <c r="G1450" t="s">
        <v>84</v>
      </c>
      <c r="H1450" s="682">
        <v>118092.58869999999</v>
      </c>
      <c r="I1450" s="682">
        <v>206662.03020000001</v>
      </c>
      <c r="J1450" s="682">
        <v>153310.41469999999</v>
      </c>
      <c r="K1450" s="682">
        <v>268293.22570000001</v>
      </c>
      <c r="L1450" s="682">
        <v>183225.66209999999</v>
      </c>
      <c r="M1450" s="682">
        <v>320644.90879999998</v>
      </c>
      <c r="N1450" s="682">
        <v>218516.0643</v>
      </c>
      <c r="O1450" s="682">
        <v>382403.11259999999</v>
      </c>
      <c r="P1450" s="682">
        <v>257840.59340000001</v>
      </c>
      <c r="Q1450" s="682">
        <v>451221.03850000002</v>
      </c>
      <c r="R1450" s="682">
        <v>282866.03759999998</v>
      </c>
      <c r="S1450" s="682">
        <v>495015.56569999998</v>
      </c>
      <c r="T1450" s="682">
        <v>306425.91129999998</v>
      </c>
      <c r="U1450" s="682">
        <v>536245.34459999995</v>
      </c>
    </row>
    <row r="1451" spans="1:21">
      <c r="A1451" t="s">
        <v>1182</v>
      </c>
      <c r="B1451">
        <v>9</v>
      </c>
      <c r="C1451" t="s">
        <v>542</v>
      </c>
      <c r="D1451" t="s">
        <v>543</v>
      </c>
      <c r="E1451" t="s">
        <v>546</v>
      </c>
      <c r="F1451" t="s">
        <v>1175</v>
      </c>
      <c r="G1451" t="s">
        <v>103</v>
      </c>
      <c r="H1451" s="682">
        <v>98985.398100000006</v>
      </c>
      <c r="I1451" s="682">
        <v>173224.4466</v>
      </c>
      <c r="J1451" s="682">
        <v>131687.7709</v>
      </c>
      <c r="K1451" s="682">
        <v>230453.59899999999</v>
      </c>
      <c r="L1451" s="682">
        <v>162021.6611</v>
      </c>
      <c r="M1451" s="682">
        <v>283537.90700000001</v>
      </c>
      <c r="N1451" s="682">
        <v>203437.43309999999</v>
      </c>
      <c r="O1451" s="682">
        <v>356015.50790000003</v>
      </c>
      <c r="P1451" s="682">
        <v>245841.64449999999</v>
      </c>
      <c r="Q1451" s="682">
        <v>430222.87780000002</v>
      </c>
      <c r="R1451" s="682">
        <v>271395.20559999999</v>
      </c>
      <c r="S1451" s="682">
        <v>474941.60969999997</v>
      </c>
      <c r="T1451" s="682">
        <v>295302.41979999997</v>
      </c>
      <c r="U1451" s="682">
        <v>516779.23460000003</v>
      </c>
    </row>
    <row r="1452" spans="1:21">
      <c r="A1452" t="s">
        <v>1182</v>
      </c>
      <c r="B1452">
        <v>9</v>
      </c>
      <c r="C1452" t="s">
        <v>542</v>
      </c>
      <c r="D1452" t="s">
        <v>543</v>
      </c>
      <c r="E1452" t="s">
        <v>546</v>
      </c>
      <c r="F1452" t="s">
        <v>1176</v>
      </c>
      <c r="G1452" t="s">
        <v>104</v>
      </c>
      <c r="H1452" s="682">
        <v>91323.522500000006</v>
      </c>
      <c r="I1452" s="682">
        <v>159816.16450000001</v>
      </c>
      <c r="J1452" s="682">
        <v>126125.3518</v>
      </c>
      <c r="K1452" s="682">
        <v>220719.36559999999</v>
      </c>
      <c r="L1452" s="682">
        <v>159944.31390000001</v>
      </c>
      <c r="M1452" s="682">
        <v>279902.54940000002</v>
      </c>
      <c r="N1452" s="682">
        <v>208816.73730000001</v>
      </c>
      <c r="O1452" s="682">
        <v>365429.29029999999</v>
      </c>
      <c r="P1452" s="682">
        <v>260099.0336</v>
      </c>
      <c r="Q1452" s="682">
        <v>455173.3088</v>
      </c>
      <c r="R1452" s="682">
        <v>292681.12920000002</v>
      </c>
      <c r="S1452" s="682">
        <v>512191.97629999998</v>
      </c>
      <c r="T1452" s="682">
        <v>324769.63079999998</v>
      </c>
      <c r="U1452" s="682">
        <v>568346.85389999999</v>
      </c>
    </row>
    <row r="1453" spans="1:21">
      <c r="A1453" t="s">
        <v>1182</v>
      </c>
      <c r="B1453">
        <v>9</v>
      </c>
      <c r="C1453" t="s">
        <v>542</v>
      </c>
      <c r="D1453" t="s">
        <v>543</v>
      </c>
      <c r="E1453" t="s">
        <v>546</v>
      </c>
      <c r="F1453" t="s">
        <v>1177</v>
      </c>
      <c r="G1453" t="s">
        <v>101</v>
      </c>
      <c r="H1453" s="682">
        <v>101816.14629999999</v>
      </c>
      <c r="I1453" s="682">
        <v>162905.8365</v>
      </c>
      <c r="J1453" s="682">
        <v>142542.6047</v>
      </c>
      <c r="K1453" s="682">
        <v>228068.17110000001</v>
      </c>
      <c r="L1453" s="682">
        <v>183269.06330000001</v>
      </c>
      <c r="M1453" s="682">
        <v>293230.50559999997</v>
      </c>
      <c r="N1453" s="682">
        <v>244358.75099999999</v>
      </c>
      <c r="O1453" s="682">
        <v>390974.00750000001</v>
      </c>
      <c r="P1453" s="682">
        <v>305448.4388</v>
      </c>
      <c r="Q1453" s="682">
        <v>488717.50939999998</v>
      </c>
      <c r="R1453" s="682">
        <v>346174.89730000001</v>
      </c>
      <c r="S1453" s="682">
        <v>553879.84389999998</v>
      </c>
      <c r="T1453" s="682">
        <v>386901.35580000002</v>
      </c>
      <c r="U1453" s="682">
        <v>619042.17850000004</v>
      </c>
    </row>
    <row r="1454" spans="1:21">
      <c r="A1454" t="s">
        <v>1182</v>
      </c>
      <c r="B1454">
        <v>9</v>
      </c>
      <c r="C1454" t="s">
        <v>542</v>
      </c>
      <c r="D1454" t="s">
        <v>543</v>
      </c>
      <c r="E1454" t="s">
        <v>547</v>
      </c>
      <c r="F1454" t="s">
        <v>1174</v>
      </c>
      <c r="G1454" t="s">
        <v>84</v>
      </c>
      <c r="H1454" s="682">
        <v>116892.41620000001</v>
      </c>
      <c r="I1454" s="682">
        <v>204561.72839999999</v>
      </c>
      <c r="J1454" s="682">
        <v>151788.25459999999</v>
      </c>
      <c r="K1454" s="682">
        <v>265629.44559999998</v>
      </c>
      <c r="L1454" s="682">
        <v>181437.81299999999</v>
      </c>
      <c r="M1454" s="682">
        <v>317516.1728</v>
      </c>
      <c r="N1454" s="682">
        <v>216427.41209999999</v>
      </c>
      <c r="O1454" s="682">
        <v>378747.97110000002</v>
      </c>
      <c r="P1454" s="682">
        <v>255406.8535</v>
      </c>
      <c r="Q1454" s="682">
        <v>446961.99369999999</v>
      </c>
      <c r="R1454" s="682">
        <v>280209.1532</v>
      </c>
      <c r="S1454" s="682">
        <v>490366.01799999998</v>
      </c>
      <c r="T1454" s="682">
        <v>303571.04149999999</v>
      </c>
      <c r="U1454" s="682">
        <v>531249.32259999996</v>
      </c>
    </row>
    <row r="1455" spans="1:21">
      <c r="A1455" t="s">
        <v>1182</v>
      </c>
      <c r="B1455">
        <v>9</v>
      </c>
      <c r="C1455" t="s">
        <v>542</v>
      </c>
      <c r="D1455" t="s">
        <v>543</v>
      </c>
      <c r="E1455" t="s">
        <v>547</v>
      </c>
      <c r="F1455" t="s">
        <v>1175</v>
      </c>
      <c r="G1455" t="s">
        <v>103</v>
      </c>
      <c r="H1455" s="682">
        <v>97785.175700000007</v>
      </c>
      <c r="I1455" s="682">
        <v>171124.05729999999</v>
      </c>
      <c r="J1455" s="682">
        <v>130165.61079999999</v>
      </c>
      <c r="K1455" s="682">
        <v>227789.81890000001</v>
      </c>
      <c r="L1455" s="682">
        <v>160233.81200000001</v>
      </c>
      <c r="M1455" s="682">
        <v>280409.17109999998</v>
      </c>
      <c r="N1455" s="682">
        <v>201348.78090000001</v>
      </c>
      <c r="O1455" s="682">
        <v>352360.3665</v>
      </c>
      <c r="P1455" s="682">
        <v>243407.90460000001</v>
      </c>
      <c r="Q1455" s="682">
        <v>425963.83299999998</v>
      </c>
      <c r="R1455" s="682">
        <v>268738.32120000001</v>
      </c>
      <c r="S1455" s="682">
        <v>470292.06209999998</v>
      </c>
      <c r="T1455" s="682">
        <v>292447.55009999999</v>
      </c>
      <c r="U1455" s="682">
        <v>511783.21250000002</v>
      </c>
    </row>
    <row r="1456" spans="1:21">
      <c r="A1456" t="s">
        <v>1182</v>
      </c>
      <c r="B1456">
        <v>9</v>
      </c>
      <c r="C1456" t="s">
        <v>542</v>
      </c>
      <c r="D1456" t="s">
        <v>543</v>
      </c>
      <c r="E1456" t="s">
        <v>547</v>
      </c>
      <c r="F1456" t="s">
        <v>1176</v>
      </c>
      <c r="G1456" t="s">
        <v>104</v>
      </c>
      <c r="H1456" s="682">
        <v>90092.113800000006</v>
      </c>
      <c r="I1456" s="682">
        <v>157661.1992</v>
      </c>
      <c r="J1456" s="682">
        <v>124401.3796</v>
      </c>
      <c r="K1456" s="682">
        <v>217702.4143</v>
      </c>
      <c r="L1456" s="682">
        <v>157727.7782</v>
      </c>
      <c r="M1456" s="682">
        <v>276023.61190000002</v>
      </c>
      <c r="N1456" s="682">
        <v>205861.35630000001</v>
      </c>
      <c r="O1456" s="682">
        <v>360257.3737</v>
      </c>
      <c r="P1456" s="682">
        <v>256404.80739999999</v>
      </c>
      <c r="Q1456" s="682">
        <v>448708.413</v>
      </c>
      <c r="R1456" s="682">
        <v>288494.33960000001</v>
      </c>
      <c r="S1456" s="682">
        <v>504865.0944</v>
      </c>
      <c r="T1456" s="682">
        <v>320090.27769999998</v>
      </c>
      <c r="U1456" s="682">
        <v>560157.98589999997</v>
      </c>
    </row>
    <row r="1457" spans="1:21">
      <c r="A1457" t="s">
        <v>1182</v>
      </c>
      <c r="B1457">
        <v>9</v>
      </c>
      <c r="C1457" t="s">
        <v>542</v>
      </c>
      <c r="D1457" t="s">
        <v>543</v>
      </c>
      <c r="E1457" t="s">
        <v>547</v>
      </c>
      <c r="F1457" t="s">
        <v>1177</v>
      </c>
      <c r="G1457" t="s">
        <v>101</v>
      </c>
      <c r="H1457" s="682">
        <v>100777.02959999999</v>
      </c>
      <c r="I1457" s="682">
        <v>161243.24979999999</v>
      </c>
      <c r="J1457" s="682">
        <v>141087.84150000001</v>
      </c>
      <c r="K1457" s="682">
        <v>225740.54980000001</v>
      </c>
      <c r="L1457" s="682">
        <v>181398.65330000001</v>
      </c>
      <c r="M1457" s="682">
        <v>290237.84960000002</v>
      </c>
      <c r="N1457" s="682">
        <v>241864.87109999999</v>
      </c>
      <c r="O1457" s="682">
        <v>386983.79950000002</v>
      </c>
      <c r="P1457" s="682">
        <v>302331.08889999997</v>
      </c>
      <c r="Q1457" s="682">
        <v>483729.74949999998</v>
      </c>
      <c r="R1457" s="682">
        <v>342641.9007</v>
      </c>
      <c r="S1457" s="682">
        <v>548227.04929999996</v>
      </c>
      <c r="T1457" s="682">
        <v>382952.71260000003</v>
      </c>
      <c r="U1457" s="682">
        <v>612724.3493</v>
      </c>
    </row>
    <row r="1458" spans="1:21">
      <c r="A1458" t="s">
        <v>1182</v>
      </c>
      <c r="B1458">
        <v>9</v>
      </c>
      <c r="C1458" t="s">
        <v>542</v>
      </c>
      <c r="D1458" t="s">
        <v>543</v>
      </c>
      <c r="E1458" t="s">
        <v>548</v>
      </c>
      <c r="F1458" t="s">
        <v>1174</v>
      </c>
      <c r="G1458" t="s">
        <v>84</v>
      </c>
      <c r="H1458" s="682">
        <v>115788.67049999999</v>
      </c>
      <c r="I1458" s="682">
        <v>202630.17319999999</v>
      </c>
      <c r="J1458" s="682">
        <v>150461.28599999999</v>
      </c>
      <c r="K1458" s="682">
        <v>263307.25050000002</v>
      </c>
      <c r="L1458" s="682">
        <v>179944.28349999999</v>
      </c>
      <c r="M1458" s="682">
        <v>314902.49619999999</v>
      </c>
      <c r="N1458" s="682">
        <v>214774.6177</v>
      </c>
      <c r="O1458" s="682">
        <v>375855.5809</v>
      </c>
      <c r="P1458" s="682">
        <v>253547.4014</v>
      </c>
      <c r="Q1458" s="682">
        <v>443707.9523</v>
      </c>
      <c r="R1458" s="682">
        <v>278207.7599</v>
      </c>
      <c r="S1458" s="682">
        <v>486863.57980000001</v>
      </c>
      <c r="T1458" s="682">
        <v>301471.66930000001</v>
      </c>
      <c r="U1458" s="682">
        <v>527575.42130000005</v>
      </c>
    </row>
    <row r="1459" spans="1:21">
      <c r="A1459" t="s">
        <v>1182</v>
      </c>
      <c r="B1459">
        <v>9</v>
      </c>
      <c r="C1459" t="s">
        <v>542</v>
      </c>
      <c r="D1459" t="s">
        <v>543</v>
      </c>
      <c r="E1459" t="s">
        <v>548</v>
      </c>
      <c r="F1459" t="s">
        <v>1175</v>
      </c>
      <c r="G1459" t="s">
        <v>103</v>
      </c>
      <c r="H1459" s="682">
        <v>96287.320099999997</v>
      </c>
      <c r="I1459" s="682">
        <v>168502.81020000001</v>
      </c>
      <c r="J1459" s="682">
        <v>128392.8149</v>
      </c>
      <c r="K1459" s="682">
        <v>224687.42610000001</v>
      </c>
      <c r="L1459" s="682">
        <v>158303.0871</v>
      </c>
      <c r="M1459" s="682">
        <v>277030.40230000002</v>
      </c>
      <c r="N1459" s="682">
        <v>199385.08720000001</v>
      </c>
      <c r="O1459" s="682">
        <v>348923.90259999997</v>
      </c>
      <c r="P1459" s="682">
        <v>241301.05170000001</v>
      </c>
      <c r="Q1459" s="682">
        <v>422276.84029999998</v>
      </c>
      <c r="R1459" s="682">
        <v>266500.41619999998</v>
      </c>
      <c r="S1459" s="682">
        <v>466375.72830000002</v>
      </c>
      <c r="T1459" s="682">
        <v>290118.82770000002</v>
      </c>
      <c r="U1459" s="682">
        <v>507707.9485</v>
      </c>
    </row>
    <row r="1460" spans="1:21">
      <c r="A1460" t="s">
        <v>1182</v>
      </c>
      <c r="B1460">
        <v>9</v>
      </c>
      <c r="C1460" t="s">
        <v>542</v>
      </c>
      <c r="D1460" t="s">
        <v>543</v>
      </c>
      <c r="E1460" t="s">
        <v>548</v>
      </c>
      <c r="F1460" t="s">
        <v>1176</v>
      </c>
      <c r="G1460" t="s">
        <v>104</v>
      </c>
      <c r="H1460" s="682">
        <v>88344.330499999996</v>
      </c>
      <c r="I1460" s="682">
        <v>154602.5785</v>
      </c>
      <c r="J1460" s="682">
        <v>121918.8628</v>
      </c>
      <c r="K1460" s="682">
        <v>213358.01</v>
      </c>
      <c r="L1460" s="682">
        <v>154490.26269999999</v>
      </c>
      <c r="M1460" s="682">
        <v>270357.95970000001</v>
      </c>
      <c r="N1460" s="682">
        <v>201453.07430000001</v>
      </c>
      <c r="O1460" s="682">
        <v>352542.88</v>
      </c>
      <c r="P1460" s="682">
        <v>250875.44690000001</v>
      </c>
      <c r="Q1460" s="682">
        <v>439032.03200000001</v>
      </c>
      <c r="R1460" s="682">
        <v>282184.4779</v>
      </c>
      <c r="S1460" s="682">
        <v>493822.83630000002</v>
      </c>
      <c r="T1460" s="682">
        <v>312989.7377</v>
      </c>
      <c r="U1460" s="682">
        <v>547732.04079999996</v>
      </c>
    </row>
    <row r="1461" spans="1:21">
      <c r="A1461" t="s">
        <v>1182</v>
      </c>
      <c r="B1461">
        <v>9</v>
      </c>
      <c r="C1461" t="s">
        <v>542</v>
      </c>
      <c r="D1461" t="s">
        <v>543</v>
      </c>
      <c r="E1461" t="s">
        <v>548</v>
      </c>
      <c r="F1461" t="s">
        <v>1177</v>
      </c>
      <c r="G1461" t="s">
        <v>101</v>
      </c>
      <c r="H1461" s="682">
        <v>99812.551500000001</v>
      </c>
      <c r="I1461" s="682">
        <v>159700.08480000001</v>
      </c>
      <c r="J1461" s="682">
        <v>139737.57209999999</v>
      </c>
      <c r="K1461" s="682">
        <v>223580.11869999999</v>
      </c>
      <c r="L1461" s="682">
        <v>179662.59270000001</v>
      </c>
      <c r="M1461" s="682">
        <v>287460.15259999997</v>
      </c>
      <c r="N1461" s="682">
        <v>239550.12359999999</v>
      </c>
      <c r="O1461" s="682">
        <v>383280.2035</v>
      </c>
      <c r="P1461" s="682">
        <v>299437.6545</v>
      </c>
      <c r="Q1461" s="682">
        <v>479100.25439999998</v>
      </c>
      <c r="R1461" s="682">
        <v>339362.67509999999</v>
      </c>
      <c r="S1461" s="682">
        <v>542980.28830000001</v>
      </c>
      <c r="T1461" s="682">
        <v>379287.69579999999</v>
      </c>
      <c r="U1461" s="682">
        <v>606860.32220000005</v>
      </c>
    </row>
    <row r="1462" spans="1:21">
      <c r="A1462" t="s">
        <v>1182</v>
      </c>
      <c r="B1462">
        <v>9</v>
      </c>
      <c r="C1462" t="s">
        <v>549</v>
      </c>
      <c r="D1462" t="s">
        <v>550</v>
      </c>
      <c r="E1462" t="s">
        <v>551</v>
      </c>
      <c r="F1462" t="s">
        <v>1174</v>
      </c>
      <c r="G1462" t="s">
        <v>84</v>
      </c>
      <c r="H1462" s="682">
        <v>121285.85679999999</v>
      </c>
      <c r="I1462" s="682">
        <v>212250.24950000001</v>
      </c>
      <c r="J1462" s="682">
        <v>157506.17739999999</v>
      </c>
      <c r="K1462" s="682">
        <v>275635.81050000002</v>
      </c>
      <c r="L1462" s="682">
        <v>188283.90030000001</v>
      </c>
      <c r="M1462" s="682">
        <v>329496.82549999998</v>
      </c>
      <c r="N1462" s="682">
        <v>224609.38250000001</v>
      </c>
      <c r="O1462" s="682">
        <v>393066.41940000001</v>
      </c>
      <c r="P1462" s="682">
        <v>265073.48619999998</v>
      </c>
      <c r="Q1462" s="682">
        <v>463878.60070000001</v>
      </c>
      <c r="R1462" s="682">
        <v>290819.19510000001</v>
      </c>
      <c r="S1462" s="682">
        <v>508933.59139999998</v>
      </c>
      <c r="T1462" s="682">
        <v>315074.04259999999</v>
      </c>
      <c r="U1462" s="682">
        <v>551379.57460000005</v>
      </c>
    </row>
    <row r="1463" spans="1:21">
      <c r="A1463" t="s">
        <v>1182</v>
      </c>
      <c r="B1463">
        <v>9</v>
      </c>
      <c r="C1463" t="s">
        <v>549</v>
      </c>
      <c r="D1463" t="s">
        <v>550</v>
      </c>
      <c r="E1463" t="s">
        <v>551</v>
      </c>
      <c r="F1463" t="s">
        <v>1175</v>
      </c>
      <c r="G1463" t="s">
        <v>103</v>
      </c>
      <c r="H1463" s="682">
        <v>101390.6718</v>
      </c>
      <c r="I1463" s="682">
        <v>177433.67559999999</v>
      </c>
      <c r="J1463" s="682">
        <v>134991.87899999999</v>
      </c>
      <c r="K1463" s="682">
        <v>236235.78829999999</v>
      </c>
      <c r="L1463" s="682">
        <v>166205.50829999999</v>
      </c>
      <c r="M1463" s="682">
        <v>290859.63959999999</v>
      </c>
      <c r="N1463" s="682">
        <v>208908.95269999999</v>
      </c>
      <c r="O1463" s="682">
        <v>365590.66729999997</v>
      </c>
      <c r="P1463" s="682">
        <v>252579.73560000001</v>
      </c>
      <c r="Q1463" s="682">
        <v>442014.53730000003</v>
      </c>
      <c r="R1463" s="682">
        <v>278875.33960000001</v>
      </c>
      <c r="S1463" s="682">
        <v>488031.8443</v>
      </c>
      <c r="T1463" s="682">
        <v>303491.85090000002</v>
      </c>
      <c r="U1463" s="682">
        <v>531110.73919999995</v>
      </c>
    </row>
    <row r="1464" spans="1:21">
      <c r="A1464" t="s">
        <v>1182</v>
      </c>
      <c r="B1464">
        <v>9</v>
      </c>
      <c r="C1464" t="s">
        <v>549</v>
      </c>
      <c r="D1464" t="s">
        <v>550</v>
      </c>
      <c r="E1464" t="s">
        <v>551</v>
      </c>
      <c r="F1464" t="s">
        <v>1176</v>
      </c>
      <c r="G1464" t="s">
        <v>104</v>
      </c>
      <c r="H1464" s="682">
        <v>93369.278699999995</v>
      </c>
      <c r="I1464" s="682">
        <v>163396.2378</v>
      </c>
      <c r="J1464" s="682">
        <v>128918.1701</v>
      </c>
      <c r="K1464" s="682">
        <v>225606.7977</v>
      </c>
      <c r="L1464" s="682">
        <v>163443.66380000001</v>
      </c>
      <c r="M1464" s="682">
        <v>286026.4117</v>
      </c>
      <c r="N1464" s="682">
        <v>213299.34770000001</v>
      </c>
      <c r="O1464" s="682">
        <v>373273.85849999997</v>
      </c>
      <c r="P1464" s="682">
        <v>265664.2806</v>
      </c>
      <c r="Q1464" s="682">
        <v>464912.49119999999</v>
      </c>
      <c r="R1464" s="682">
        <v>298901.9032</v>
      </c>
      <c r="S1464" s="682">
        <v>523078.33059999999</v>
      </c>
      <c r="T1464" s="682">
        <v>331625.57709999999</v>
      </c>
      <c r="U1464" s="682">
        <v>580344.76</v>
      </c>
    </row>
    <row r="1465" spans="1:21">
      <c r="A1465" t="s">
        <v>1182</v>
      </c>
      <c r="B1465">
        <v>9</v>
      </c>
      <c r="C1465" t="s">
        <v>549</v>
      </c>
      <c r="D1465" t="s">
        <v>550</v>
      </c>
      <c r="E1465" t="s">
        <v>551</v>
      </c>
      <c r="F1465" t="s">
        <v>1177</v>
      </c>
      <c r="G1465" t="s">
        <v>101</v>
      </c>
      <c r="H1465" s="682">
        <v>104563.2009</v>
      </c>
      <c r="I1465" s="682">
        <v>167301.12400000001</v>
      </c>
      <c r="J1465" s="682">
        <v>146388.48130000001</v>
      </c>
      <c r="K1465" s="682">
        <v>234221.5736</v>
      </c>
      <c r="L1465" s="682">
        <v>188213.7617</v>
      </c>
      <c r="M1465" s="682">
        <v>301142.0232</v>
      </c>
      <c r="N1465" s="682">
        <v>250951.68229999999</v>
      </c>
      <c r="O1465" s="682">
        <v>401522.69750000001</v>
      </c>
      <c r="P1465" s="682">
        <v>313689.60279999999</v>
      </c>
      <c r="Q1465" s="682">
        <v>501903.37199999997</v>
      </c>
      <c r="R1465" s="682">
        <v>355514.88319999998</v>
      </c>
      <c r="S1465" s="682">
        <v>568823.82149999996</v>
      </c>
      <c r="T1465" s="682">
        <v>397340.16350000002</v>
      </c>
      <c r="U1465" s="682">
        <v>635744.27119999996</v>
      </c>
    </row>
    <row r="1466" spans="1:21">
      <c r="A1466" t="s">
        <v>1182</v>
      </c>
      <c r="B1466">
        <v>9</v>
      </c>
      <c r="C1466" t="s">
        <v>549</v>
      </c>
      <c r="D1466" t="s">
        <v>550</v>
      </c>
      <c r="E1466" t="s">
        <v>552</v>
      </c>
      <c r="F1466" t="s">
        <v>1174</v>
      </c>
      <c r="G1466" t="s">
        <v>84</v>
      </c>
      <c r="H1466" s="682">
        <v>116388.7548</v>
      </c>
      <c r="I1466" s="682">
        <v>203680.321</v>
      </c>
      <c r="J1466" s="682">
        <v>151222.36379999999</v>
      </c>
      <c r="K1466" s="682">
        <v>264639.13660000003</v>
      </c>
      <c r="L1466" s="682">
        <v>180838.20550000001</v>
      </c>
      <c r="M1466" s="682">
        <v>316466.85950000002</v>
      </c>
      <c r="N1466" s="682">
        <v>215818.94070000001</v>
      </c>
      <c r="O1466" s="682">
        <v>377683.14620000002</v>
      </c>
      <c r="P1466" s="682">
        <v>254764.26759999999</v>
      </c>
      <c r="Q1466" s="682">
        <v>445837.46840000001</v>
      </c>
      <c r="R1466" s="682">
        <v>279536.19809999998</v>
      </c>
      <c r="S1466" s="682">
        <v>489188.34669999999</v>
      </c>
      <c r="T1466" s="682">
        <v>302899.09999999998</v>
      </c>
      <c r="U1466" s="682">
        <v>530073.42480000004</v>
      </c>
    </row>
    <row r="1467" spans="1:21">
      <c r="A1467" t="s">
        <v>1182</v>
      </c>
      <c r="B1467">
        <v>9</v>
      </c>
      <c r="C1467" t="s">
        <v>549</v>
      </c>
      <c r="D1467" t="s">
        <v>550</v>
      </c>
      <c r="E1467" t="s">
        <v>552</v>
      </c>
      <c r="F1467" t="s">
        <v>1175</v>
      </c>
      <c r="G1467" t="s">
        <v>103</v>
      </c>
      <c r="H1467" s="682">
        <v>96887.429499999998</v>
      </c>
      <c r="I1467" s="682">
        <v>169553.00169999999</v>
      </c>
      <c r="J1467" s="682">
        <v>129153.8927</v>
      </c>
      <c r="K1467" s="682">
        <v>226019.31219999999</v>
      </c>
      <c r="L1467" s="682">
        <v>159197.00889999999</v>
      </c>
      <c r="M1467" s="682">
        <v>278594.76569999999</v>
      </c>
      <c r="N1467" s="682">
        <v>200429.41020000001</v>
      </c>
      <c r="O1467" s="682">
        <v>350751.46789999999</v>
      </c>
      <c r="P1467" s="682">
        <v>242517.91800000001</v>
      </c>
      <c r="Q1467" s="682">
        <v>424406.35639999999</v>
      </c>
      <c r="R1467" s="682">
        <v>267828.85440000001</v>
      </c>
      <c r="S1467" s="682">
        <v>468700.4952</v>
      </c>
      <c r="T1467" s="682">
        <v>291546.25839999999</v>
      </c>
      <c r="U1467" s="682">
        <v>510205.9522</v>
      </c>
    </row>
    <row r="1468" spans="1:21">
      <c r="A1468" t="s">
        <v>1182</v>
      </c>
      <c r="B1468">
        <v>9</v>
      </c>
      <c r="C1468" t="s">
        <v>549</v>
      </c>
      <c r="D1468" t="s">
        <v>550</v>
      </c>
      <c r="E1468" t="s">
        <v>552</v>
      </c>
      <c r="F1468" t="s">
        <v>1176</v>
      </c>
      <c r="G1468" t="s">
        <v>104</v>
      </c>
      <c r="H1468" s="682">
        <v>88960.032999999996</v>
      </c>
      <c r="I1468" s="682">
        <v>155680.05790000001</v>
      </c>
      <c r="J1468" s="682">
        <v>122780.84639999999</v>
      </c>
      <c r="K1468" s="682">
        <v>214866.48120000001</v>
      </c>
      <c r="L1468" s="682">
        <v>155598.52729999999</v>
      </c>
      <c r="M1468" s="682">
        <v>272297.4227</v>
      </c>
      <c r="N1468" s="682">
        <v>202930.7604</v>
      </c>
      <c r="O1468" s="682">
        <v>355128.83059999999</v>
      </c>
      <c r="P1468" s="682">
        <v>252722.55439999999</v>
      </c>
      <c r="Q1468" s="682">
        <v>442264.47029999999</v>
      </c>
      <c r="R1468" s="682">
        <v>284277.8665</v>
      </c>
      <c r="S1468" s="682">
        <v>497486.26640000002</v>
      </c>
      <c r="T1468" s="682">
        <v>315329.40720000002</v>
      </c>
      <c r="U1468" s="682">
        <v>551826.46270000003</v>
      </c>
    </row>
    <row r="1469" spans="1:21">
      <c r="A1469" t="s">
        <v>1182</v>
      </c>
      <c r="B1469">
        <v>9</v>
      </c>
      <c r="C1469" t="s">
        <v>549</v>
      </c>
      <c r="D1469" t="s">
        <v>550</v>
      </c>
      <c r="E1469" t="s">
        <v>552</v>
      </c>
      <c r="F1469" t="s">
        <v>1177</v>
      </c>
      <c r="G1469" t="s">
        <v>101</v>
      </c>
      <c r="H1469" s="682">
        <v>100332.10830000001</v>
      </c>
      <c r="I1469" s="682">
        <v>160531.3757</v>
      </c>
      <c r="J1469" s="682">
        <v>140464.9516</v>
      </c>
      <c r="K1469" s="682">
        <v>224743.9259</v>
      </c>
      <c r="L1469" s="682">
        <v>180597.79490000001</v>
      </c>
      <c r="M1469" s="682">
        <v>288956.47610000003</v>
      </c>
      <c r="N1469" s="682">
        <v>240797.05979999999</v>
      </c>
      <c r="O1469" s="682">
        <v>385275.3015</v>
      </c>
      <c r="P1469" s="682">
        <v>300996.3248</v>
      </c>
      <c r="Q1469" s="682">
        <v>481594.12689999997</v>
      </c>
      <c r="R1469" s="682">
        <v>341129.16810000001</v>
      </c>
      <c r="S1469" s="682">
        <v>545806.67720000003</v>
      </c>
      <c r="T1469" s="682">
        <v>381262.01140000002</v>
      </c>
      <c r="U1469" s="682">
        <v>610019.22739999997</v>
      </c>
    </row>
    <row r="1470" spans="1:21">
      <c r="A1470" t="s">
        <v>1182</v>
      </c>
      <c r="B1470">
        <v>9</v>
      </c>
      <c r="C1470" t="s">
        <v>549</v>
      </c>
      <c r="D1470" t="s">
        <v>550</v>
      </c>
      <c r="E1470" t="s">
        <v>553</v>
      </c>
      <c r="F1470" t="s">
        <v>1174</v>
      </c>
      <c r="G1470" t="s">
        <v>84</v>
      </c>
      <c r="H1470" s="682">
        <v>118885.51549999999</v>
      </c>
      <c r="I1470" s="682">
        <v>208049.65229999999</v>
      </c>
      <c r="J1470" s="682">
        <v>154461.86180000001</v>
      </c>
      <c r="K1470" s="682">
        <v>270308.25819999998</v>
      </c>
      <c r="L1470" s="682">
        <v>184708.20740000001</v>
      </c>
      <c r="M1470" s="682">
        <v>323239.3628</v>
      </c>
      <c r="N1470" s="682">
        <v>220432.08429999999</v>
      </c>
      <c r="O1470" s="682">
        <v>385756.14750000002</v>
      </c>
      <c r="P1470" s="682">
        <v>260206.01360000001</v>
      </c>
      <c r="Q1470" s="682">
        <v>455360.52360000001</v>
      </c>
      <c r="R1470" s="682">
        <v>285505.43430000002</v>
      </c>
      <c r="S1470" s="682">
        <v>499634.5099</v>
      </c>
      <c r="T1470" s="682">
        <v>309364.31150000001</v>
      </c>
      <c r="U1470" s="682">
        <v>541387.54520000005</v>
      </c>
    </row>
    <row r="1471" spans="1:21">
      <c r="A1471" t="s">
        <v>1182</v>
      </c>
      <c r="B1471">
        <v>9</v>
      </c>
      <c r="C1471" t="s">
        <v>549</v>
      </c>
      <c r="D1471" t="s">
        <v>550</v>
      </c>
      <c r="E1471" t="s">
        <v>553</v>
      </c>
      <c r="F1471" t="s">
        <v>1175</v>
      </c>
      <c r="G1471" t="s">
        <v>103</v>
      </c>
      <c r="H1471" s="682">
        <v>98990.230500000005</v>
      </c>
      <c r="I1471" s="682">
        <v>173232.90349999999</v>
      </c>
      <c r="J1471" s="682">
        <v>131947.56340000001</v>
      </c>
      <c r="K1471" s="682">
        <v>230908.236</v>
      </c>
      <c r="L1471" s="682">
        <v>162629.81539999999</v>
      </c>
      <c r="M1471" s="682">
        <v>284602.17690000002</v>
      </c>
      <c r="N1471" s="682">
        <v>204731.6545</v>
      </c>
      <c r="O1471" s="682">
        <v>358280.39539999998</v>
      </c>
      <c r="P1471" s="682">
        <v>247712.26310000001</v>
      </c>
      <c r="Q1471" s="682">
        <v>433496.46029999998</v>
      </c>
      <c r="R1471" s="682">
        <v>273561.57880000002</v>
      </c>
      <c r="S1471" s="682">
        <v>478732.76280000003</v>
      </c>
      <c r="T1471" s="682">
        <v>297782.11989999999</v>
      </c>
      <c r="U1471" s="682">
        <v>521118.70980000001</v>
      </c>
    </row>
    <row r="1472" spans="1:21">
      <c r="A1472" t="s">
        <v>1182</v>
      </c>
      <c r="B1472">
        <v>9</v>
      </c>
      <c r="C1472" t="s">
        <v>549</v>
      </c>
      <c r="D1472" t="s">
        <v>550</v>
      </c>
      <c r="E1472" t="s">
        <v>553</v>
      </c>
      <c r="F1472" t="s">
        <v>1176</v>
      </c>
      <c r="G1472" t="s">
        <v>104</v>
      </c>
      <c r="H1472" s="682">
        <v>90906.464900000006</v>
      </c>
      <c r="I1472" s="682">
        <v>159086.31359999999</v>
      </c>
      <c r="J1472" s="682">
        <v>125470.2308</v>
      </c>
      <c r="K1472" s="682">
        <v>219572.90400000001</v>
      </c>
      <c r="L1472" s="682">
        <v>159010.59899999999</v>
      </c>
      <c r="M1472" s="682">
        <v>278268.54830000002</v>
      </c>
      <c r="N1472" s="682">
        <v>207388.59469999999</v>
      </c>
      <c r="O1472" s="682">
        <v>362930.04070000001</v>
      </c>
      <c r="P1472" s="682">
        <v>258275.83929999999</v>
      </c>
      <c r="Q1472" s="682">
        <v>451982.71889999998</v>
      </c>
      <c r="R1472" s="682">
        <v>290528.33630000002</v>
      </c>
      <c r="S1472" s="682">
        <v>508424.58860000002</v>
      </c>
      <c r="T1472" s="682">
        <v>322266.8848</v>
      </c>
      <c r="U1472" s="682">
        <v>563967.04839999997</v>
      </c>
    </row>
    <row r="1473" spans="1:21">
      <c r="A1473" t="s">
        <v>1182</v>
      </c>
      <c r="B1473">
        <v>9</v>
      </c>
      <c r="C1473" t="s">
        <v>549</v>
      </c>
      <c r="D1473" t="s">
        <v>550</v>
      </c>
      <c r="E1473" t="s">
        <v>553</v>
      </c>
      <c r="F1473" t="s">
        <v>1177</v>
      </c>
      <c r="G1473" t="s">
        <v>101</v>
      </c>
      <c r="H1473" s="682">
        <v>102484.97070000001</v>
      </c>
      <c r="I1473" s="682">
        <v>163975.95569999999</v>
      </c>
      <c r="J1473" s="682">
        <v>143478.95910000001</v>
      </c>
      <c r="K1473" s="682">
        <v>229566.33790000001</v>
      </c>
      <c r="L1473" s="682">
        <v>184472.9474</v>
      </c>
      <c r="M1473" s="682">
        <v>295156.72019999998</v>
      </c>
      <c r="N1473" s="682">
        <v>245963.92980000001</v>
      </c>
      <c r="O1473" s="682">
        <v>393542.29359999998</v>
      </c>
      <c r="P1473" s="682">
        <v>307454.91230000003</v>
      </c>
      <c r="Q1473" s="682">
        <v>491927.86700000003</v>
      </c>
      <c r="R1473" s="682">
        <v>348448.90059999999</v>
      </c>
      <c r="S1473" s="682">
        <v>557518.24919999996</v>
      </c>
      <c r="T1473" s="682">
        <v>389442.88890000002</v>
      </c>
      <c r="U1473" s="682">
        <v>623108.63150000002</v>
      </c>
    </row>
    <row r="1474" spans="1:21">
      <c r="A1474" t="s">
        <v>1182</v>
      </c>
      <c r="B1474">
        <v>9</v>
      </c>
      <c r="C1474" t="s">
        <v>549</v>
      </c>
      <c r="D1474" t="s">
        <v>550</v>
      </c>
      <c r="E1474" t="s">
        <v>218</v>
      </c>
      <c r="F1474" t="s">
        <v>1174</v>
      </c>
      <c r="G1474" t="s">
        <v>84</v>
      </c>
      <c r="H1474" s="682">
        <v>118333.64260000001</v>
      </c>
      <c r="I1474" s="682">
        <v>207083.87469999999</v>
      </c>
      <c r="J1474" s="682">
        <v>153798.3775</v>
      </c>
      <c r="K1474" s="682">
        <v>269147.1606</v>
      </c>
      <c r="L1474" s="682">
        <v>183961.44260000001</v>
      </c>
      <c r="M1474" s="682">
        <v>321932.5246</v>
      </c>
      <c r="N1474" s="682">
        <v>219605.68719999999</v>
      </c>
      <c r="O1474" s="682">
        <v>384309.95240000001</v>
      </c>
      <c r="P1474" s="682">
        <v>259276.2874</v>
      </c>
      <c r="Q1474" s="682">
        <v>453733.50290000002</v>
      </c>
      <c r="R1474" s="682">
        <v>284504.73759999999</v>
      </c>
      <c r="S1474" s="682">
        <v>497883.29080000002</v>
      </c>
      <c r="T1474" s="682">
        <v>308314.62550000002</v>
      </c>
      <c r="U1474" s="682">
        <v>539550.59459999995</v>
      </c>
    </row>
    <row r="1475" spans="1:21">
      <c r="A1475" t="s">
        <v>1182</v>
      </c>
      <c r="B1475">
        <v>9</v>
      </c>
      <c r="C1475" t="s">
        <v>549</v>
      </c>
      <c r="D1475" t="s">
        <v>550</v>
      </c>
      <c r="E1475" t="s">
        <v>218</v>
      </c>
      <c r="F1475" t="s">
        <v>1175</v>
      </c>
      <c r="G1475" t="s">
        <v>103</v>
      </c>
      <c r="H1475" s="682">
        <v>98241.302800000005</v>
      </c>
      <c r="I1475" s="682">
        <v>171922.27979999999</v>
      </c>
      <c r="J1475" s="682">
        <v>131061.1655</v>
      </c>
      <c r="K1475" s="682">
        <v>229357.03959999999</v>
      </c>
      <c r="L1475" s="682">
        <v>161664.45300000001</v>
      </c>
      <c r="M1475" s="682">
        <v>282912.79269999999</v>
      </c>
      <c r="N1475" s="682">
        <v>203749.8077</v>
      </c>
      <c r="O1475" s="682">
        <v>356562.16340000002</v>
      </c>
      <c r="P1475" s="682">
        <v>246658.8365</v>
      </c>
      <c r="Q1475" s="682">
        <v>431652.96389999997</v>
      </c>
      <c r="R1475" s="682">
        <v>272442.6262</v>
      </c>
      <c r="S1475" s="682">
        <v>476774.59590000001</v>
      </c>
      <c r="T1475" s="682">
        <v>296617.75880000001</v>
      </c>
      <c r="U1475" s="682">
        <v>519081.07789999997</v>
      </c>
    </row>
    <row r="1476" spans="1:21">
      <c r="A1476" t="s">
        <v>1182</v>
      </c>
      <c r="B1476">
        <v>9</v>
      </c>
      <c r="C1476" t="s">
        <v>549</v>
      </c>
      <c r="D1476" t="s">
        <v>550</v>
      </c>
      <c r="E1476" t="s">
        <v>218</v>
      </c>
      <c r="F1476" t="s">
        <v>1176</v>
      </c>
      <c r="G1476" t="s">
        <v>104</v>
      </c>
      <c r="H1476" s="682">
        <v>90032.573300000004</v>
      </c>
      <c r="I1476" s="682">
        <v>157557.00330000001</v>
      </c>
      <c r="J1476" s="682">
        <v>124228.9725</v>
      </c>
      <c r="K1476" s="682">
        <v>217400.70180000001</v>
      </c>
      <c r="L1476" s="682">
        <v>157391.8413</v>
      </c>
      <c r="M1476" s="682">
        <v>275435.72220000002</v>
      </c>
      <c r="N1476" s="682">
        <v>205184.45370000001</v>
      </c>
      <c r="O1476" s="682">
        <v>359072.79389999999</v>
      </c>
      <c r="P1476" s="682">
        <v>255511.15900000001</v>
      </c>
      <c r="Q1476" s="682">
        <v>447144.52830000001</v>
      </c>
      <c r="R1476" s="682">
        <v>287373.40549999999</v>
      </c>
      <c r="S1476" s="682">
        <v>502903.4596</v>
      </c>
      <c r="T1476" s="682">
        <v>318716.61479999998</v>
      </c>
      <c r="U1476" s="682">
        <v>557754.07590000005</v>
      </c>
    </row>
    <row r="1477" spans="1:21">
      <c r="A1477" t="s">
        <v>1182</v>
      </c>
      <c r="B1477">
        <v>9</v>
      </c>
      <c r="C1477" t="s">
        <v>549</v>
      </c>
      <c r="D1477" t="s">
        <v>550</v>
      </c>
      <c r="E1477" t="s">
        <v>218</v>
      </c>
      <c r="F1477" t="s">
        <v>1177</v>
      </c>
      <c r="G1477" t="s">
        <v>101</v>
      </c>
      <c r="H1477" s="682">
        <v>102002.7317</v>
      </c>
      <c r="I1477" s="682">
        <v>163204.3732</v>
      </c>
      <c r="J1477" s="682">
        <v>142803.82440000001</v>
      </c>
      <c r="K1477" s="682">
        <v>228486.12239999999</v>
      </c>
      <c r="L1477" s="682">
        <v>183604.91699999999</v>
      </c>
      <c r="M1477" s="682">
        <v>293767.87160000001</v>
      </c>
      <c r="N1477" s="682">
        <v>244806.55609999999</v>
      </c>
      <c r="O1477" s="682">
        <v>391690.49550000002</v>
      </c>
      <c r="P1477" s="682">
        <v>306008.19510000001</v>
      </c>
      <c r="Q1477" s="682">
        <v>489613.11940000003</v>
      </c>
      <c r="R1477" s="682">
        <v>346809.28779999999</v>
      </c>
      <c r="S1477" s="682">
        <v>554894.86869999999</v>
      </c>
      <c r="T1477" s="682">
        <v>387610.38040000002</v>
      </c>
      <c r="U1477" s="682">
        <v>620176.61789999995</v>
      </c>
    </row>
    <row r="1478" spans="1:21">
      <c r="A1478" t="s">
        <v>1182</v>
      </c>
      <c r="B1478">
        <v>9</v>
      </c>
      <c r="C1478" t="s">
        <v>549</v>
      </c>
      <c r="D1478" t="s">
        <v>550</v>
      </c>
      <c r="E1478" t="s">
        <v>554</v>
      </c>
      <c r="F1478" t="s">
        <v>1174</v>
      </c>
      <c r="G1478" t="s">
        <v>84</v>
      </c>
      <c r="H1478" s="682">
        <v>117133.47380000001</v>
      </c>
      <c r="I1478" s="682">
        <v>204983.57920000001</v>
      </c>
      <c r="J1478" s="682">
        <v>152276.22200000001</v>
      </c>
      <c r="K1478" s="682">
        <v>266483.3884</v>
      </c>
      <c r="L1478" s="682">
        <v>182173.59880000001</v>
      </c>
      <c r="M1478" s="682">
        <v>318803.79790000001</v>
      </c>
      <c r="N1478" s="682">
        <v>217517.04120000001</v>
      </c>
      <c r="O1478" s="682">
        <v>380654.82189999998</v>
      </c>
      <c r="P1478" s="682">
        <v>256842.55480000001</v>
      </c>
      <c r="Q1478" s="682">
        <v>449474.47080000001</v>
      </c>
      <c r="R1478" s="682">
        <v>281847.86119999998</v>
      </c>
      <c r="S1478" s="682">
        <v>493233.75709999999</v>
      </c>
      <c r="T1478" s="682">
        <v>305459.76419999998</v>
      </c>
      <c r="U1478" s="682">
        <v>534554.58739999996</v>
      </c>
    </row>
    <row r="1479" spans="1:21">
      <c r="A1479" t="s">
        <v>1182</v>
      </c>
      <c r="B1479">
        <v>9</v>
      </c>
      <c r="C1479" t="s">
        <v>549</v>
      </c>
      <c r="D1479" t="s">
        <v>550</v>
      </c>
      <c r="E1479" t="s">
        <v>554</v>
      </c>
      <c r="F1479" t="s">
        <v>1175</v>
      </c>
      <c r="G1479" t="s">
        <v>103</v>
      </c>
      <c r="H1479" s="682">
        <v>97041.083899999998</v>
      </c>
      <c r="I1479" s="682">
        <v>169821.89679999999</v>
      </c>
      <c r="J1479" s="682">
        <v>129539.01</v>
      </c>
      <c r="K1479" s="682">
        <v>226693.26740000001</v>
      </c>
      <c r="L1479" s="682">
        <v>159876.60920000001</v>
      </c>
      <c r="M1479" s="682">
        <v>279784.06599999999</v>
      </c>
      <c r="N1479" s="682">
        <v>201661.1617</v>
      </c>
      <c r="O1479" s="682">
        <v>352907.03289999999</v>
      </c>
      <c r="P1479" s="682">
        <v>244225.10389999999</v>
      </c>
      <c r="Q1479" s="682">
        <v>427393.93170000002</v>
      </c>
      <c r="R1479" s="682">
        <v>269785.74979999999</v>
      </c>
      <c r="S1479" s="682">
        <v>472125.06209999998</v>
      </c>
      <c r="T1479" s="682">
        <v>293762.89750000002</v>
      </c>
      <c r="U1479" s="682">
        <v>514085.07069999998</v>
      </c>
    </row>
    <row r="1480" spans="1:21">
      <c r="A1480" t="s">
        <v>1182</v>
      </c>
      <c r="B1480">
        <v>9</v>
      </c>
      <c r="C1480" t="s">
        <v>549</v>
      </c>
      <c r="D1480" t="s">
        <v>550</v>
      </c>
      <c r="E1480" t="s">
        <v>554</v>
      </c>
      <c r="F1480" t="s">
        <v>1176</v>
      </c>
      <c r="G1480" t="s">
        <v>104</v>
      </c>
      <c r="H1480" s="682">
        <v>88801.1682</v>
      </c>
      <c r="I1480" s="682">
        <v>155402.04440000001</v>
      </c>
      <c r="J1480" s="682">
        <v>122505.00539999999</v>
      </c>
      <c r="K1480" s="682">
        <v>214383.75949999999</v>
      </c>
      <c r="L1480" s="682">
        <v>155175.31219999999</v>
      </c>
      <c r="M1480" s="682">
        <v>271556.79639999999</v>
      </c>
      <c r="N1480" s="682">
        <v>202229.0815</v>
      </c>
      <c r="O1480" s="682">
        <v>353900.89260000002</v>
      </c>
      <c r="P1480" s="682">
        <v>251816.94390000001</v>
      </c>
      <c r="Q1480" s="682">
        <v>440679.65179999999</v>
      </c>
      <c r="R1480" s="682">
        <v>283186.62829999998</v>
      </c>
      <c r="S1480" s="682">
        <v>495576.59960000002</v>
      </c>
      <c r="T1480" s="682">
        <v>314037.27559999999</v>
      </c>
      <c r="U1480" s="682">
        <v>549565.23230000003</v>
      </c>
    </row>
    <row r="1481" spans="1:21">
      <c r="A1481" t="s">
        <v>1182</v>
      </c>
      <c r="B1481">
        <v>9</v>
      </c>
      <c r="C1481" t="s">
        <v>549</v>
      </c>
      <c r="D1481" t="s">
        <v>550</v>
      </c>
      <c r="E1481" t="s">
        <v>554</v>
      </c>
      <c r="F1481" t="s">
        <v>1177</v>
      </c>
      <c r="G1481" t="s">
        <v>101</v>
      </c>
      <c r="H1481" s="682">
        <v>100963.6182</v>
      </c>
      <c r="I1481" s="682">
        <v>161541.79149999999</v>
      </c>
      <c r="J1481" s="682">
        <v>141349.06539999999</v>
      </c>
      <c r="K1481" s="682">
        <v>226158.50810000001</v>
      </c>
      <c r="L1481" s="682">
        <v>181734.51259999999</v>
      </c>
      <c r="M1481" s="682">
        <v>290775.22460000002</v>
      </c>
      <c r="N1481" s="682">
        <v>242312.68350000001</v>
      </c>
      <c r="O1481" s="682">
        <v>387700.29950000002</v>
      </c>
      <c r="P1481" s="682">
        <v>302890.85450000002</v>
      </c>
      <c r="Q1481" s="682">
        <v>484625.37439999997</v>
      </c>
      <c r="R1481" s="682">
        <v>343276.30170000001</v>
      </c>
      <c r="S1481" s="682">
        <v>549242.09089999995</v>
      </c>
      <c r="T1481" s="682">
        <v>383661.74900000001</v>
      </c>
      <c r="U1481" s="682">
        <v>613858.80759999994</v>
      </c>
    </row>
    <row r="1482" spans="1:21">
      <c r="A1482" t="s">
        <v>1182</v>
      </c>
      <c r="B1482">
        <v>9</v>
      </c>
      <c r="C1482" t="s">
        <v>549</v>
      </c>
      <c r="D1482" t="s">
        <v>550</v>
      </c>
      <c r="E1482" t="s">
        <v>555</v>
      </c>
      <c r="F1482" t="s">
        <v>1174</v>
      </c>
      <c r="G1482" t="s">
        <v>84</v>
      </c>
      <c r="H1482" s="682">
        <v>120182.10739999999</v>
      </c>
      <c r="I1482" s="682">
        <v>210318.68799999999</v>
      </c>
      <c r="J1482" s="682">
        <v>156179.20430000001</v>
      </c>
      <c r="K1482" s="682">
        <v>273313.60749999998</v>
      </c>
      <c r="L1482" s="682">
        <v>186790.36550000001</v>
      </c>
      <c r="M1482" s="682">
        <v>326883.13959999999</v>
      </c>
      <c r="N1482" s="682">
        <v>222956.58189999999</v>
      </c>
      <c r="O1482" s="682">
        <v>390174.0184</v>
      </c>
      <c r="P1482" s="682">
        <v>263214.02669999999</v>
      </c>
      <c r="Q1482" s="682">
        <v>460624.54670000001</v>
      </c>
      <c r="R1482" s="682">
        <v>288817.79399999999</v>
      </c>
      <c r="S1482" s="682">
        <v>505431.13939999999</v>
      </c>
      <c r="T1482" s="682">
        <v>312974.66190000001</v>
      </c>
      <c r="U1482" s="682">
        <v>547705.65839999996</v>
      </c>
    </row>
    <row r="1483" spans="1:21">
      <c r="A1483" t="s">
        <v>1182</v>
      </c>
      <c r="B1483">
        <v>9</v>
      </c>
      <c r="C1483" t="s">
        <v>549</v>
      </c>
      <c r="D1483" t="s">
        <v>550</v>
      </c>
      <c r="E1483" t="s">
        <v>555</v>
      </c>
      <c r="F1483" t="s">
        <v>1175</v>
      </c>
      <c r="G1483" t="s">
        <v>103</v>
      </c>
      <c r="H1483" s="682">
        <v>99892.812699999995</v>
      </c>
      <c r="I1483" s="682">
        <v>174812.4222</v>
      </c>
      <c r="J1483" s="682">
        <v>133219.07870000001</v>
      </c>
      <c r="K1483" s="682">
        <v>233133.38759999999</v>
      </c>
      <c r="L1483" s="682">
        <v>164274.77799999999</v>
      </c>
      <c r="M1483" s="682">
        <v>287480.8616</v>
      </c>
      <c r="N1483" s="682">
        <v>206945.25279999999</v>
      </c>
      <c r="O1483" s="682">
        <v>362154.1924</v>
      </c>
      <c r="P1483" s="682">
        <v>250472.87539999999</v>
      </c>
      <c r="Q1483" s="682">
        <v>438327.5319</v>
      </c>
      <c r="R1483" s="682">
        <v>276637.42670000001</v>
      </c>
      <c r="S1483" s="682">
        <v>484115.49660000001</v>
      </c>
      <c r="T1483" s="682">
        <v>301163.1201</v>
      </c>
      <c r="U1483" s="682">
        <v>527035.46030000004</v>
      </c>
    </row>
    <row r="1484" spans="1:21">
      <c r="A1484" t="s">
        <v>1182</v>
      </c>
      <c r="B1484">
        <v>9</v>
      </c>
      <c r="C1484" t="s">
        <v>549</v>
      </c>
      <c r="D1484" t="s">
        <v>550</v>
      </c>
      <c r="E1484" t="s">
        <v>555</v>
      </c>
      <c r="F1484" t="s">
        <v>1176</v>
      </c>
      <c r="G1484" t="s">
        <v>104</v>
      </c>
      <c r="H1484" s="682">
        <v>91621.491800000003</v>
      </c>
      <c r="I1484" s="682">
        <v>160337.61060000001</v>
      </c>
      <c r="J1484" s="682">
        <v>126435.6482</v>
      </c>
      <c r="K1484" s="682">
        <v>221262.38440000001</v>
      </c>
      <c r="L1484" s="682">
        <v>160206.14180000001</v>
      </c>
      <c r="M1484" s="682">
        <v>280360.74790000002</v>
      </c>
      <c r="N1484" s="682">
        <v>208891.05679999999</v>
      </c>
      <c r="O1484" s="682">
        <v>365559.34950000001</v>
      </c>
      <c r="P1484" s="682">
        <v>260134.90900000001</v>
      </c>
      <c r="Q1484" s="682">
        <v>455236.09090000001</v>
      </c>
      <c r="R1484" s="682">
        <v>292592.02899999998</v>
      </c>
      <c r="S1484" s="682">
        <v>512036.05070000002</v>
      </c>
      <c r="T1484" s="682">
        <v>324525.0232</v>
      </c>
      <c r="U1484" s="682">
        <v>567918.7905</v>
      </c>
    </row>
    <row r="1485" spans="1:21">
      <c r="A1485" t="s">
        <v>1182</v>
      </c>
      <c r="B1485">
        <v>9</v>
      </c>
      <c r="C1485" t="s">
        <v>549</v>
      </c>
      <c r="D1485" t="s">
        <v>550</v>
      </c>
      <c r="E1485" t="s">
        <v>555</v>
      </c>
      <c r="F1485" t="s">
        <v>1177</v>
      </c>
      <c r="G1485" t="s">
        <v>101</v>
      </c>
      <c r="H1485" s="682">
        <v>103598.7197</v>
      </c>
      <c r="I1485" s="682">
        <v>165757.9541</v>
      </c>
      <c r="J1485" s="682">
        <v>145038.20759999999</v>
      </c>
      <c r="K1485" s="682">
        <v>232061.13560000001</v>
      </c>
      <c r="L1485" s="682">
        <v>186477.6955</v>
      </c>
      <c r="M1485" s="682">
        <v>298364.31719999999</v>
      </c>
      <c r="N1485" s="682">
        <v>248636.92730000001</v>
      </c>
      <c r="O1485" s="682">
        <v>397819.08960000001</v>
      </c>
      <c r="P1485" s="682">
        <v>310796.15919999999</v>
      </c>
      <c r="Q1485" s="682">
        <v>497273.86200000002</v>
      </c>
      <c r="R1485" s="682">
        <v>352235.647</v>
      </c>
      <c r="S1485" s="682">
        <v>563577.04359999998</v>
      </c>
      <c r="T1485" s="682">
        <v>393675.1349</v>
      </c>
      <c r="U1485" s="682">
        <v>629880.22519999999</v>
      </c>
    </row>
    <row r="1486" spans="1:21">
      <c r="A1486" t="s">
        <v>1182</v>
      </c>
      <c r="B1486">
        <v>9</v>
      </c>
      <c r="C1486" t="s">
        <v>556</v>
      </c>
      <c r="D1486" t="s">
        <v>557</v>
      </c>
      <c r="E1486" t="s">
        <v>558</v>
      </c>
      <c r="F1486" t="s">
        <v>1174</v>
      </c>
      <c r="G1486" t="s">
        <v>84</v>
      </c>
      <c r="H1486" s="682">
        <v>115692.24739999999</v>
      </c>
      <c r="I1486" s="682">
        <v>202461.43290000001</v>
      </c>
      <c r="J1486" s="682">
        <v>150266.09899999999</v>
      </c>
      <c r="K1486" s="682">
        <v>262965.67340000003</v>
      </c>
      <c r="L1486" s="682">
        <v>179649.96919999999</v>
      </c>
      <c r="M1486" s="682">
        <v>314387.4461</v>
      </c>
      <c r="N1486" s="682">
        <v>214338.76610000001</v>
      </c>
      <c r="O1486" s="682">
        <v>375092.8407</v>
      </c>
      <c r="P1486" s="682">
        <v>252973.12090000001</v>
      </c>
      <c r="Q1486" s="682">
        <v>442702.96149999998</v>
      </c>
      <c r="R1486" s="682">
        <v>277552.27669999999</v>
      </c>
      <c r="S1486" s="682">
        <v>485716.48420000001</v>
      </c>
      <c r="T1486" s="682">
        <v>300716.1802</v>
      </c>
      <c r="U1486" s="682">
        <v>526253.31539999996</v>
      </c>
    </row>
    <row r="1487" spans="1:21">
      <c r="A1487" t="s">
        <v>1182</v>
      </c>
      <c r="B1487">
        <v>9</v>
      </c>
      <c r="C1487" t="s">
        <v>556</v>
      </c>
      <c r="D1487" t="s">
        <v>557</v>
      </c>
      <c r="E1487" t="s">
        <v>558</v>
      </c>
      <c r="F1487" t="s">
        <v>1175</v>
      </c>
      <c r="G1487" t="s">
        <v>103</v>
      </c>
      <c r="H1487" s="682">
        <v>96584.9568</v>
      </c>
      <c r="I1487" s="682">
        <v>169023.67439999999</v>
      </c>
      <c r="J1487" s="682">
        <v>128643.4552</v>
      </c>
      <c r="K1487" s="682">
        <v>225126.04670000001</v>
      </c>
      <c r="L1487" s="682">
        <v>158445.9682</v>
      </c>
      <c r="M1487" s="682">
        <v>277280.44439999998</v>
      </c>
      <c r="N1487" s="682">
        <v>199260.1349</v>
      </c>
      <c r="O1487" s="682">
        <v>348705.23609999998</v>
      </c>
      <c r="P1487" s="682">
        <v>240974.17189999999</v>
      </c>
      <c r="Q1487" s="682">
        <v>421704.80080000003</v>
      </c>
      <c r="R1487" s="682">
        <v>266081.4448</v>
      </c>
      <c r="S1487" s="682">
        <v>465642.5282</v>
      </c>
      <c r="T1487" s="682">
        <v>289592.6887</v>
      </c>
      <c r="U1487" s="682">
        <v>506787.20539999998</v>
      </c>
    </row>
    <row r="1488" spans="1:21">
      <c r="A1488" t="s">
        <v>1182</v>
      </c>
      <c r="B1488">
        <v>9</v>
      </c>
      <c r="C1488" t="s">
        <v>556</v>
      </c>
      <c r="D1488" t="s">
        <v>557</v>
      </c>
      <c r="E1488" t="s">
        <v>558</v>
      </c>
      <c r="F1488" t="s">
        <v>1176</v>
      </c>
      <c r="G1488" t="s">
        <v>104</v>
      </c>
      <c r="H1488" s="682">
        <v>88860.708799999993</v>
      </c>
      <c r="I1488" s="682">
        <v>155506.24040000001</v>
      </c>
      <c r="J1488" s="682">
        <v>122677.41250000001</v>
      </c>
      <c r="K1488" s="682">
        <v>214685.4719</v>
      </c>
      <c r="L1488" s="682">
        <v>155511.24909999999</v>
      </c>
      <c r="M1488" s="682">
        <v>272144.68599999999</v>
      </c>
      <c r="N1488" s="682">
        <v>202905.98430000001</v>
      </c>
      <c r="O1488" s="682">
        <v>355085.47240000003</v>
      </c>
      <c r="P1488" s="682">
        <v>252710.59229999999</v>
      </c>
      <c r="Q1488" s="682">
        <v>442243.53649999999</v>
      </c>
      <c r="R1488" s="682">
        <v>284307.5625</v>
      </c>
      <c r="S1488" s="682">
        <v>497538.23430000001</v>
      </c>
      <c r="T1488" s="682">
        <v>315410.93849999999</v>
      </c>
      <c r="U1488" s="682">
        <v>551969.14229999995</v>
      </c>
    </row>
    <row r="1489" spans="1:21">
      <c r="A1489" t="s">
        <v>1182</v>
      </c>
      <c r="B1489">
        <v>9</v>
      </c>
      <c r="C1489" t="s">
        <v>556</v>
      </c>
      <c r="D1489" t="s">
        <v>557</v>
      </c>
      <c r="E1489" t="s">
        <v>558</v>
      </c>
      <c r="F1489" t="s">
        <v>1177</v>
      </c>
      <c r="G1489" t="s">
        <v>101</v>
      </c>
      <c r="H1489" s="682">
        <v>99737.916100000002</v>
      </c>
      <c r="I1489" s="682">
        <v>159580.66819999999</v>
      </c>
      <c r="J1489" s="682">
        <v>139633.08249999999</v>
      </c>
      <c r="K1489" s="682">
        <v>223412.93539999999</v>
      </c>
      <c r="L1489" s="682">
        <v>179528.24900000001</v>
      </c>
      <c r="M1489" s="682">
        <v>287245.20260000002</v>
      </c>
      <c r="N1489" s="682">
        <v>239370.99859999999</v>
      </c>
      <c r="O1489" s="682">
        <v>382993.60350000003</v>
      </c>
      <c r="P1489" s="682">
        <v>299213.74829999998</v>
      </c>
      <c r="Q1489" s="682">
        <v>478742.00439999998</v>
      </c>
      <c r="R1489" s="682">
        <v>339108.91470000002</v>
      </c>
      <c r="S1489" s="682">
        <v>542574.27159999998</v>
      </c>
      <c r="T1489" s="682">
        <v>379004.08110000001</v>
      </c>
      <c r="U1489" s="682">
        <v>606406.53890000004</v>
      </c>
    </row>
    <row r="1490" spans="1:21">
      <c r="A1490" t="s">
        <v>1182</v>
      </c>
      <c r="B1490">
        <v>9</v>
      </c>
      <c r="C1490" t="s">
        <v>556</v>
      </c>
      <c r="D1490" t="s">
        <v>557</v>
      </c>
      <c r="E1490" t="s">
        <v>559</v>
      </c>
      <c r="F1490" t="s">
        <v>1174</v>
      </c>
      <c r="G1490" t="s">
        <v>84</v>
      </c>
      <c r="H1490" s="682">
        <v>110843.353</v>
      </c>
      <c r="I1490" s="682">
        <v>193975.86780000001</v>
      </c>
      <c r="J1490" s="682">
        <v>144079.8737</v>
      </c>
      <c r="K1490" s="682">
        <v>252139.77910000001</v>
      </c>
      <c r="L1490" s="682">
        <v>172351.42540000001</v>
      </c>
      <c r="M1490" s="682">
        <v>301614.99440000003</v>
      </c>
      <c r="N1490" s="682">
        <v>205766.24249999999</v>
      </c>
      <c r="O1490" s="682">
        <v>360090.92430000001</v>
      </c>
      <c r="P1490" s="682">
        <v>242951.0337</v>
      </c>
      <c r="Q1490" s="682">
        <v>425164.30900000001</v>
      </c>
      <c r="R1490" s="682">
        <v>266597.01140000002</v>
      </c>
      <c r="S1490" s="682">
        <v>466544.77</v>
      </c>
      <c r="T1490" s="682">
        <v>288918.97129999998</v>
      </c>
      <c r="U1490" s="682">
        <v>505608.1998</v>
      </c>
    </row>
    <row r="1491" spans="1:21">
      <c r="A1491" t="s">
        <v>1182</v>
      </c>
      <c r="B1491">
        <v>9</v>
      </c>
      <c r="C1491" t="s">
        <v>556</v>
      </c>
      <c r="D1491" t="s">
        <v>557</v>
      </c>
      <c r="E1491" t="s">
        <v>559</v>
      </c>
      <c r="F1491" t="s">
        <v>1175</v>
      </c>
      <c r="G1491" t="s">
        <v>103</v>
      </c>
      <c r="H1491" s="682">
        <v>91932.893500000006</v>
      </c>
      <c r="I1491" s="682">
        <v>160882.56359999999</v>
      </c>
      <c r="J1491" s="682">
        <v>122680.1449</v>
      </c>
      <c r="K1491" s="682">
        <v>214690.2536</v>
      </c>
      <c r="L1491" s="682">
        <v>151366.02340000001</v>
      </c>
      <c r="M1491" s="682">
        <v>264890.54090000002</v>
      </c>
      <c r="N1491" s="682">
        <v>190843.0619</v>
      </c>
      <c r="O1491" s="682">
        <v>333975.35830000002</v>
      </c>
      <c r="P1491" s="682">
        <v>231075.78580000001</v>
      </c>
      <c r="Q1491" s="682">
        <v>404382.62520000001</v>
      </c>
      <c r="R1491" s="682">
        <v>255244.43599999999</v>
      </c>
      <c r="S1491" s="682">
        <v>446677.76319999999</v>
      </c>
      <c r="T1491" s="682">
        <v>277910.1556</v>
      </c>
      <c r="U1491" s="682">
        <v>486342.77230000001</v>
      </c>
    </row>
    <row r="1492" spans="1:21">
      <c r="A1492" t="s">
        <v>1182</v>
      </c>
      <c r="B1492">
        <v>9</v>
      </c>
      <c r="C1492" t="s">
        <v>556</v>
      </c>
      <c r="D1492" t="s">
        <v>557</v>
      </c>
      <c r="E1492" t="s">
        <v>559</v>
      </c>
      <c r="F1492" t="s">
        <v>1176</v>
      </c>
      <c r="G1492" t="s">
        <v>104</v>
      </c>
      <c r="H1492" s="682">
        <v>84193.271900000007</v>
      </c>
      <c r="I1492" s="682">
        <v>147338.22579999999</v>
      </c>
      <c r="J1492" s="682">
        <v>116160.81110000001</v>
      </c>
      <c r="K1492" s="682">
        <v>203281.41940000001</v>
      </c>
      <c r="L1492" s="682">
        <v>147155.6158</v>
      </c>
      <c r="M1492" s="682">
        <v>257522.32759999999</v>
      </c>
      <c r="N1492" s="682">
        <v>191810.9374</v>
      </c>
      <c r="O1492" s="682">
        <v>335669.14049999998</v>
      </c>
      <c r="P1492" s="682">
        <v>238851.28779999999</v>
      </c>
      <c r="Q1492" s="682">
        <v>417989.7537</v>
      </c>
      <c r="R1492" s="682">
        <v>268621.97739999997</v>
      </c>
      <c r="S1492" s="682">
        <v>470088.46049999999</v>
      </c>
      <c r="T1492" s="682">
        <v>297904.16139999998</v>
      </c>
      <c r="U1492" s="682">
        <v>521332.28249999997</v>
      </c>
    </row>
    <row r="1493" spans="1:21">
      <c r="A1493" t="s">
        <v>1182</v>
      </c>
      <c r="B1493">
        <v>9</v>
      </c>
      <c r="C1493" t="s">
        <v>556</v>
      </c>
      <c r="D1493" t="s">
        <v>557</v>
      </c>
      <c r="E1493" t="s">
        <v>559</v>
      </c>
      <c r="F1493" t="s">
        <v>1177</v>
      </c>
      <c r="G1493" t="s">
        <v>101</v>
      </c>
      <c r="H1493" s="682">
        <v>95544.137799999997</v>
      </c>
      <c r="I1493" s="682">
        <v>152870.62289999999</v>
      </c>
      <c r="J1493" s="682">
        <v>133761.79300000001</v>
      </c>
      <c r="K1493" s="682">
        <v>214018.872</v>
      </c>
      <c r="L1493" s="682">
        <v>171979.44810000001</v>
      </c>
      <c r="M1493" s="682">
        <v>275167.12099999998</v>
      </c>
      <c r="N1493" s="682">
        <v>229305.9307</v>
      </c>
      <c r="O1493" s="682">
        <v>366889.49479999999</v>
      </c>
      <c r="P1493" s="682">
        <v>286632.41340000002</v>
      </c>
      <c r="Q1493" s="682">
        <v>458611.86839999998</v>
      </c>
      <c r="R1493" s="682">
        <v>324850.0686</v>
      </c>
      <c r="S1493" s="682">
        <v>519760.11749999999</v>
      </c>
      <c r="T1493" s="682">
        <v>363067.72369999997</v>
      </c>
      <c r="U1493" s="682">
        <v>580908.36659999995</v>
      </c>
    </row>
    <row r="1494" spans="1:21">
      <c r="A1494" t="s">
        <v>1182</v>
      </c>
      <c r="B1494">
        <v>9</v>
      </c>
      <c r="C1494" t="s">
        <v>556</v>
      </c>
      <c r="D1494" t="s">
        <v>557</v>
      </c>
      <c r="E1494" t="s">
        <v>560</v>
      </c>
      <c r="F1494" t="s">
        <v>1174</v>
      </c>
      <c r="G1494" t="s">
        <v>84</v>
      </c>
      <c r="H1494" s="682">
        <v>116099.4855</v>
      </c>
      <c r="I1494" s="682">
        <v>203174.09959999999</v>
      </c>
      <c r="J1494" s="682">
        <v>150636.80239999999</v>
      </c>
      <c r="K1494" s="682">
        <v>263614.40429999999</v>
      </c>
      <c r="L1494" s="682">
        <v>179955.2616</v>
      </c>
      <c r="M1494" s="682">
        <v>314921.70779999997</v>
      </c>
      <c r="N1494" s="682">
        <v>214511.38449999999</v>
      </c>
      <c r="O1494" s="682">
        <v>375394.92290000001</v>
      </c>
      <c r="P1494" s="682">
        <v>253041.42449999999</v>
      </c>
      <c r="Q1494" s="682">
        <v>442822.49290000001</v>
      </c>
      <c r="R1494" s="682">
        <v>277569.74650000001</v>
      </c>
      <c r="S1494" s="682">
        <v>485747.05650000001</v>
      </c>
      <c r="T1494" s="682">
        <v>300632.63040000002</v>
      </c>
      <c r="U1494" s="682">
        <v>526107.10320000001</v>
      </c>
    </row>
    <row r="1495" spans="1:21">
      <c r="A1495" t="s">
        <v>1182</v>
      </c>
      <c r="B1495">
        <v>9</v>
      </c>
      <c r="C1495" t="s">
        <v>556</v>
      </c>
      <c r="D1495" t="s">
        <v>557</v>
      </c>
      <c r="E1495" t="s">
        <v>560</v>
      </c>
      <c r="F1495" t="s">
        <v>1175</v>
      </c>
      <c r="G1495" t="s">
        <v>103</v>
      </c>
      <c r="H1495" s="682">
        <v>97780.340500000006</v>
      </c>
      <c r="I1495" s="682">
        <v>171115.59589999999</v>
      </c>
      <c r="J1495" s="682">
        <v>129905.81449999999</v>
      </c>
      <c r="K1495" s="682">
        <v>227335.17540000001</v>
      </c>
      <c r="L1495" s="682">
        <v>159625.65289999999</v>
      </c>
      <c r="M1495" s="682">
        <v>279344.89240000001</v>
      </c>
      <c r="N1495" s="682">
        <v>200054.55290000001</v>
      </c>
      <c r="O1495" s="682">
        <v>350095.46759999997</v>
      </c>
      <c r="P1495" s="682">
        <v>241537.27780000001</v>
      </c>
      <c r="Q1495" s="682">
        <v>422690.23619999998</v>
      </c>
      <c r="R1495" s="682">
        <v>266571.9388</v>
      </c>
      <c r="S1495" s="682">
        <v>466500.89299999998</v>
      </c>
      <c r="T1495" s="682">
        <v>289967.83980000002</v>
      </c>
      <c r="U1495" s="682">
        <v>507443.71970000002</v>
      </c>
    </row>
    <row r="1496" spans="1:21">
      <c r="A1496" t="s">
        <v>1182</v>
      </c>
      <c r="B1496">
        <v>9</v>
      </c>
      <c r="C1496" t="s">
        <v>556</v>
      </c>
      <c r="D1496" t="s">
        <v>557</v>
      </c>
      <c r="E1496" t="s">
        <v>560</v>
      </c>
      <c r="F1496" t="s">
        <v>1176</v>
      </c>
      <c r="G1496" t="s">
        <v>104</v>
      </c>
      <c r="H1496" s="682">
        <v>90509.169299999994</v>
      </c>
      <c r="I1496" s="682">
        <v>158391.04629999999</v>
      </c>
      <c r="J1496" s="682">
        <v>125056.49770000001</v>
      </c>
      <c r="K1496" s="682">
        <v>218848.87100000001</v>
      </c>
      <c r="L1496" s="682">
        <v>158661.4895</v>
      </c>
      <c r="M1496" s="682">
        <v>277657.6067</v>
      </c>
      <c r="N1496" s="682">
        <v>207289.4945</v>
      </c>
      <c r="O1496" s="682">
        <v>362756.6153</v>
      </c>
      <c r="P1496" s="682">
        <v>258227.99609999999</v>
      </c>
      <c r="Q1496" s="682">
        <v>451898.99320000003</v>
      </c>
      <c r="R1496" s="682">
        <v>290647.12640000001</v>
      </c>
      <c r="S1496" s="682">
        <v>508632.47129999998</v>
      </c>
      <c r="T1496" s="682">
        <v>322593.01689999999</v>
      </c>
      <c r="U1496" s="682">
        <v>564537.77960000001</v>
      </c>
    </row>
    <row r="1497" spans="1:21">
      <c r="A1497" t="s">
        <v>1182</v>
      </c>
      <c r="B1497">
        <v>9</v>
      </c>
      <c r="C1497" t="s">
        <v>556</v>
      </c>
      <c r="D1497" t="s">
        <v>557</v>
      </c>
      <c r="E1497" t="s">
        <v>560</v>
      </c>
      <c r="F1497" t="s">
        <v>1177</v>
      </c>
      <c r="G1497" t="s">
        <v>101</v>
      </c>
      <c r="H1497" s="682">
        <v>100108.2018</v>
      </c>
      <c r="I1497" s="682">
        <v>160173.12530000001</v>
      </c>
      <c r="J1497" s="682">
        <v>140151.48250000001</v>
      </c>
      <c r="K1497" s="682">
        <v>224242.37539999999</v>
      </c>
      <c r="L1497" s="682">
        <v>180194.76319999999</v>
      </c>
      <c r="M1497" s="682">
        <v>288311.62550000002</v>
      </c>
      <c r="N1497" s="682">
        <v>240259.68429999999</v>
      </c>
      <c r="O1497" s="682">
        <v>384415.50069999998</v>
      </c>
      <c r="P1497" s="682">
        <v>300324.6054</v>
      </c>
      <c r="Q1497" s="682">
        <v>480519.37589999998</v>
      </c>
      <c r="R1497" s="682">
        <v>340367.88620000001</v>
      </c>
      <c r="S1497" s="682">
        <v>544588.62600000005</v>
      </c>
      <c r="T1497" s="682">
        <v>380411.16690000001</v>
      </c>
      <c r="U1497" s="682">
        <v>608657.87620000006</v>
      </c>
    </row>
    <row r="1498" spans="1:21">
      <c r="A1498" t="s">
        <v>1182</v>
      </c>
      <c r="B1498">
        <v>9</v>
      </c>
      <c r="C1498" t="s">
        <v>556</v>
      </c>
      <c r="D1498" t="s">
        <v>557</v>
      </c>
      <c r="E1498" t="s">
        <v>561</v>
      </c>
      <c r="F1498" t="s">
        <v>1174</v>
      </c>
      <c r="G1498" t="s">
        <v>84</v>
      </c>
      <c r="H1498" s="682">
        <v>115140.37450000001</v>
      </c>
      <c r="I1498" s="682">
        <v>201495.65530000001</v>
      </c>
      <c r="J1498" s="682">
        <v>149602.61480000001</v>
      </c>
      <c r="K1498" s="682">
        <v>261804.57579999999</v>
      </c>
      <c r="L1498" s="682">
        <v>178903.20449999999</v>
      </c>
      <c r="M1498" s="682">
        <v>313080.6078</v>
      </c>
      <c r="N1498" s="682">
        <v>213512.3689</v>
      </c>
      <c r="O1498" s="682">
        <v>373646.64559999999</v>
      </c>
      <c r="P1498" s="682">
        <v>252043.39480000001</v>
      </c>
      <c r="Q1498" s="682">
        <v>441075.94079999998</v>
      </c>
      <c r="R1498" s="682">
        <v>276551.58010000002</v>
      </c>
      <c r="S1498" s="682">
        <v>483965.26510000002</v>
      </c>
      <c r="T1498" s="682">
        <v>299666.49410000001</v>
      </c>
      <c r="U1498" s="682">
        <v>524416.36470000003</v>
      </c>
    </row>
    <row r="1499" spans="1:21">
      <c r="A1499" t="s">
        <v>1182</v>
      </c>
      <c r="B1499">
        <v>9</v>
      </c>
      <c r="C1499" t="s">
        <v>556</v>
      </c>
      <c r="D1499" t="s">
        <v>557</v>
      </c>
      <c r="E1499" t="s">
        <v>561</v>
      </c>
      <c r="F1499" t="s">
        <v>1175</v>
      </c>
      <c r="G1499" t="s">
        <v>103</v>
      </c>
      <c r="H1499" s="682">
        <v>95836.028999999995</v>
      </c>
      <c r="I1499" s="682">
        <v>167713.0508</v>
      </c>
      <c r="J1499" s="682">
        <v>127757.0573</v>
      </c>
      <c r="K1499" s="682">
        <v>223574.85029999999</v>
      </c>
      <c r="L1499" s="682">
        <v>157480.60569999999</v>
      </c>
      <c r="M1499" s="682">
        <v>275591.06</v>
      </c>
      <c r="N1499" s="682">
        <v>198278.28810000001</v>
      </c>
      <c r="O1499" s="682">
        <v>346987.00400000002</v>
      </c>
      <c r="P1499" s="682">
        <v>239920.74540000001</v>
      </c>
      <c r="Q1499" s="682">
        <v>419861.30440000002</v>
      </c>
      <c r="R1499" s="682">
        <v>264962.49229999998</v>
      </c>
      <c r="S1499" s="682">
        <v>463684.36139999999</v>
      </c>
      <c r="T1499" s="682">
        <v>288428.32760000002</v>
      </c>
      <c r="U1499" s="682">
        <v>504749.57329999999</v>
      </c>
    </row>
    <row r="1500" spans="1:21">
      <c r="A1500" t="s">
        <v>1182</v>
      </c>
      <c r="B1500">
        <v>9</v>
      </c>
      <c r="C1500" t="s">
        <v>556</v>
      </c>
      <c r="D1500" t="s">
        <v>557</v>
      </c>
      <c r="E1500" t="s">
        <v>561</v>
      </c>
      <c r="F1500" t="s">
        <v>1176</v>
      </c>
      <c r="G1500" t="s">
        <v>104</v>
      </c>
      <c r="H1500" s="682">
        <v>87986.8171</v>
      </c>
      <c r="I1500" s="682">
        <v>153976.92989999999</v>
      </c>
      <c r="J1500" s="682">
        <v>121436.1542</v>
      </c>
      <c r="K1500" s="682">
        <v>212513.26980000001</v>
      </c>
      <c r="L1500" s="682">
        <v>153892.4914</v>
      </c>
      <c r="M1500" s="682">
        <v>269311.86</v>
      </c>
      <c r="N1500" s="682">
        <v>200701.8432</v>
      </c>
      <c r="O1500" s="682">
        <v>351228.22560000001</v>
      </c>
      <c r="P1500" s="682">
        <v>249945.91200000001</v>
      </c>
      <c r="Q1500" s="682">
        <v>437405.34590000001</v>
      </c>
      <c r="R1500" s="682">
        <v>281152.63160000002</v>
      </c>
      <c r="S1500" s="682">
        <v>492017.1053</v>
      </c>
      <c r="T1500" s="682">
        <v>311860.66840000002</v>
      </c>
      <c r="U1500" s="682">
        <v>545756.16980000003</v>
      </c>
    </row>
    <row r="1501" spans="1:21">
      <c r="A1501" t="s">
        <v>1182</v>
      </c>
      <c r="B1501">
        <v>9</v>
      </c>
      <c r="C1501" t="s">
        <v>556</v>
      </c>
      <c r="D1501" t="s">
        <v>557</v>
      </c>
      <c r="E1501" t="s">
        <v>561</v>
      </c>
      <c r="F1501" t="s">
        <v>1177</v>
      </c>
      <c r="G1501" t="s">
        <v>101</v>
      </c>
      <c r="H1501" s="682">
        <v>99255.676999999996</v>
      </c>
      <c r="I1501" s="682">
        <v>158809.08559999999</v>
      </c>
      <c r="J1501" s="682">
        <v>138957.94779999999</v>
      </c>
      <c r="K1501" s="682">
        <v>222332.7199</v>
      </c>
      <c r="L1501" s="682">
        <v>178660.21859999999</v>
      </c>
      <c r="M1501" s="682">
        <v>285856.3541</v>
      </c>
      <c r="N1501" s="682">
        <v>238213.62479999999</v>
      </c>
      <c r="O1501" s="682">
        <v>381141.80550000002</v>
      </c>
      <c r="P1501" s="682">
        <v>297767.03110000002</v>
      </c>
      <c r="Q1501" s="682">
        <v>476427.25689999998</v>
      </c>
      <c r="R1501" s="682">
        <v>337469.30190000002</v>
      </c>
      <c r="S1501" s="682">
        <v>539950.89110000001</v>
      </c>
      <c r="T1501" s="682">
        <v>377171.57270000002</v>
      </c>
      <c r="U1501" s="682">
        <v>603474.52540000004</v>
      </c>
    </row>
    <row r="1502" spans="1:21">
      <c r="A1502" t="s">
        <v>1182</v>
      </c>
      <c r="B1502">
        <v>9</v>
      </c>
      <c r="C1502" t="s">
        <v>556</v>
      </c>
      <c r="D1502" t="s">
        <v>557</v>
      </c>
      <c r="E1502" t="s">
        <v>562</v>
      </c>
      <c r="F1502" t="s">
        <v>1174</v>
      </c>
      <c r="G1502" t="s">
        <v>84</v>
      </c>
      <c r="H1502" s="682">
        <v>120085.68799999999</v>
      </c>
      <c r="I1502" s="682">
        <v>210149.9541</v>
      </c>
      <c r="J1502" s="682">
        <v>155984.02179999999</v>
      </c>
      <c r="K1502" s="682">
        <v>272972.03830000001</v>
      </c>
      <c r="L1502" s="682">
        <v>186496.05650000001</v>
      </c>
      <c r="M1502" s="682">
        <v>326368.09879999998</v>
      </c>
      <c r="N1502" s="682">
        <v>222520.7365</v>
      </c>
      <c r="O1502" s="682">
        <v>389411.28899999999</v>
      </c>
      <c r="P1502" s="682">
        <v>262639.75349999999</v>
      </c>
      <c r="Q1502" s="682">
        <v>459619.56849999999</v>
      </c>
      <c r="R1502" s="682">
        <v>288162.3186</v>
      </c>
      <c r="S1502" s="682">
        <v>504284.0576</v>
      </c>
      <c r="T1502" s="682">
        <v>312219.1814</v>
      </c>
      <c r="U1502" s="682">
        <v>546383.56740000006</v>
      </c>
    </row>
    <row r="1503" spans="1:21">
      <c r="A1503" t="s">
        <v>1182</v>
      </c>
      <c r="B1503">
        <v>9</v>
      </c>
      <c r="C1503" t="s">
        <v>556</v>
      </c>
      <c r="D1503" t="s">
        <v>557</v>
      </c>
      <c r="E1503" t="s">
        <v>562</v>
      </c>
      <c r="F1503" t="s">
        <v>1175</v>
      </c>
      <c r="G1503" t="s">
        <v>103</v>
      </c>
      <c r="H1503" s="682">
        <v>100190.45299999999</v>
      </c>
      <c r="I1503" s="682">
        <v>175333.29269999999</v>
      </c>
      <c r="J1503" s="682">
        <v>133469.72349999999</v>
      </c>
      <c r="K1503" s="682">
        <v>233572.01620000001</v>
      </c>
      <c r="L1503" s="682">
        <v>164417.66450000001</v>
      </c>
      <c r="M1503" s="682">
        <v>287730.9129</v>
      </c>
      <c r="N1503" s="682">
        <v>206820.30669999999</v>
      </c>
      <c r="O1503" s="682">
        <v>361935.5368</v>
      </c>
      <c r="P1503" s="682">
        <v>250146.00289999999</v>
      </c>
      <c r="Q1503" s="682">
        <v>437755.50510000001</v>
      </c>
      <c r="R1503" s="682">
        <v>276218.4632</v>
      </c>
      <c r="S1503" s="682">
        <v>483382.31040000002</v>
      </c>
      <c r="T1503" s="682">
        <v>300636.98969999998</v>
      </c>
      <c r="U1503" s="682">
        <v>526114.73199999996</v>
      </c>
    </row>
    <row r="1504" spans="1:21">
      <c r="A1504" t="s">
        <v>1182</v>
      </c>
      <c r="B1504">
        <v>9</v>
      </c>
      <c r="C1504" t="s">
        <v>556</v>
      </c>
      <c r="D1504" t="s">
        <v>557</v>
      </c>
      <c r="E1504" t="s">
        <v>562</v>
      </c>
      <c r="F1504" t="s">
        <v>1176</v>
      </c>
      <c r="G1504" t="s">
        <v>104</v>
      </c>
      <c r="H1504" s="682">
        <v>92137.873600000006</v>
      </c>
      <c r="I1504" s="682">
        <v>161241.2789</v>
      </c>
      <c r="J1504" s="682">
        <v>127194.20299999999</v>
      </c>
      <c r="K1504" s="682">
        <v>222589.8553</v>
      </c>
      <c r="L1504" s="682">
        <v>161227.1347</v>
      </c>
      <c r="M1504" s="682">
        <v>282147.48580000002</v>
      </c>
      <c r="N1504" s="682">
        <v>210343.97560000001</v>
      </c>
      <c r="O1504" s="682">
        <v>368101.95730000001</v>
      </c>
      <c r="P1504" s="682">
        <v>261970.0655</v>
      </c>
      <c r="Q1504" s="682">
        <v>458447.61469999998</v>
      </c>
      <c r="R1504" s="682">
        <v>294715.12599999999</v>
      </c>
      <c r="S1504" s="682">
        <v>515751.4705</v>
      </c>
      <c r="T1504" s="682">
        <v>326946.23790000001</v>
      </c>
      <c r="U1504" s="682">
        <v>572155.91639999999</v>
      </c>
    </row>
    <row r="1505" spans="1:21">
      <c r="A1505" t="s">
        <v>1182</v>
      </c>
      <c r="B1505">
        <v>9</v>
      </c>
      <c r="C1505" t="s">
        <v>556</v>
      </c>
      <c r="D1505" t="s">
        <v>557</v>
      </c>
      <c r="E1505" t="s">
        <v>562</v>
      </c>
      <c r="F1505" t="s">
        <v>1177</v>
      </c>
      <c r="G1505" t="s">
        <v>101</v>
      </c>
      <c r="H1505" s="682">
        <v>103524.0874</v>
      </c>
      <c r="I1505" s="682">
        <v>165638.5423</v>
      </c>
      <c r="J1505" s="682">
        <v>144933.72229999999</v>
      </c>
      <c r="K1505" s="682">
        <v>231893.95920000001</v>
      </c>
      <c r="L1505" s="682">
        <v>186343.3573</v>
      </c>
      <c r="M1505" s="682">
        <v>298149.3762</v>
      </c>
      <c r="N1505" s="682">
        <v>248457.80970000001</v>
      </c>
      <c r="O1505" s="682">
        <v>397532.50150000001</v>
      </c>
      <c r="P1505" s="682">
        <v>310572.2622</v>
      </c>
      <c r="Q1505" s="682">
        <v>496915.62689999997</v>
      </c>
      <c r="R1505" s="682">
        <v>351981.8971</v>
      </c>
      <c r="S1505" s="682">
        <v>563171.04379999998</v>
      </c>
      <c r="T1505" s="682">
        <v>393391.53210000001</v>
      </c>
      <c r="U1505" s="682">
        <v>629426.46070000005</v>
      </c>
    </row>
    <row r="1506" spans="1:21">
      <c r="A1506" t="s">
        <v>1182</v>
      </c>
      <c r="B1506">
        <v>9</v>
      </c>
      <c r="C1506" t="s">
        <v>556</v>
      </c>
      <c r="D1506" t="s">
        <v>557</v>
      </c>
      <c r="E1506" t="s">
        <v>229</v>
      </c>
      <c r="F1506" t="s">
        <v>1174</v>
      </c>
      <c r="G1506" t="s">
        <v>84</v>
      </c>
      <c r="H1506" s="682">
        <v>112043.52190000001</v>
      </c>
      <c r="I1506" s="682">
        <v>196076.16329999999</v>
      </c>
      <c r="J1506" s="682">
        <v>145602.02929999999</v>
      </c>
      <c r="K1506" s="682">
        <v>254803.55129999999</v>
      </c>
      <c r="L1506" s="682">
        <v>174139.26920000001</v>
      </c>
      <c r="M1506" s="682">
        <v>304743.72100000002</v>
      </c>
      <c r="N1506" s="682">
        <v>207854.8885</v>
      </c>
      <c r="O1506" s="682">
        <v>363746.05489999999</v>
      </c>
      <c r="P1506" s="682">
        <v>245384.76629999999</v>
      </c>
      <c r="Q1506" s="682">
        <v>429423.34110000002</v>
      </c>
      <c r="R1506" s="682">
        <v>269253.88799999998</v>
      </c>
      <c r="S1506" s="682">
        <v>471194.3039</v>
      </c>
      <c r="T1506" s="682">
        <v>291773.83260000002</v>
      </c>
      <c r="U1506" s="682">
        <v>510604.20699999999</v>
      </c>
    </row>
    <row r="1507" spans="1:21">
      <c r="A1507" t="s">
        <v>1182</v>
      </c>
      <c r="B1507">
        <v>9</v>
      </c>
      <c r="C1507" t="s">
        <v>556</v>
      </c>
      <c r="D1507" t="s">
        <v>557</v>
      </c>
      <c r="E1507" t="s">
        <v>229</v>
      </c>
      <c r="F1507" t="s">
        <v>1175</v>
      </c>
      <c r="G1507" t="s">
        <v>103</v>
      </c>
      <c r="H1507" s="682">
        <v>93133.112299999993</v>
      </c>
      <c r="I1507" s="682">
        <v>162982.9466</v>
      </c>
      <c r="J1507" s="682">
        <v>124202.30039999999</v>
      </c>
      <c r="K1507" s="682">
        <v>217354.02590000001</v>
      </c>
      <c r="L1507" s="682">
        <v>153153.86720000001</v>
      </c>
      <c r="M1507" s="682">
        <v>268019.26760000002</v>
      </c>
      <c r="N1507" s="682">
        <v>192931.70790000001</v>
      </c>
      <c r="O1507" s="682">
        <v>337630.4889</v>
      </c>
      <c r="P1507" s="682">
        <v>233509.51850000001</v>
      </c>
      <c r="Q1507" s="682">
        <v>408641.65740000003</v>
      </c>
      <c r="R1507" s="682">
        <v>257901.3126</v>
      </c>
      <c r="S1507" s="682">
        <v>451327.29690000002</v>
      </c>
      <c r="T1507" s="682">
        <v>280765.01689999999</v>
      </c>
      <c r="U1507" s="682">
        <v>491338.7795</v>
      </c>
    </row>
    <row r="1508" spans="1:21">
      <c r="A1508" t="s">
        <v>1182</v>
      </c>
      <c r="B1508">
        <v>9</v>
      </c>
      <c r="C1508" t="s">
        <v>556</v>
      </c>
      <c r="D1508" t="s">
        <v>557</v>
      </c>
      <c r="E1508" t="s">
        <v>229</v>
      </c>
      <c r="F1508" t="s">
        <v>1176</v>
      </c>
      <c r="G1508" t="s">
        <v>104</v>
      </c>
      <c r="H1508" s="682">
        <v>85424.676900000006</v>
      </c>
      <c r="I1508" s="682">
        <v>149493.18470000001</v>
      </c>
      <c r="J1508" s="682">
        <v>117884.7781</v>
      </c>
      <c r="K1508" s="682">
        <v>206298.36170000001</v>
      </c>
      <c r="L1508" s="682">
        <v>149372.14490000001</v>
      </c>
      <c r="M1508" s="682">
        <v>261401.25349999999</v>
      </c>
      <c r="N1508" s="682">
        <v>194766.30960000001</v>
      </c>
      <c r="O1508" s="682">
        <v>340841.0417</v>
      </c>
      <c r="P1508" s="682">
        <v>242545.50289999999</v>
      </c>
      <c r="Q1508" s="682">
        <v>424454.63010000001</v>
      </c>
      <c r="R1508" s="682">
        <v>272808.75459999999</v>
      </c>
      <c r="S1508" s="682">
        <v>477415.32049999997</v>
      </c>
      <c r="T1508" s="682">
        <v>302583.50060000003</v>
      </c>
      <c r="U1508" s="682">
        <v>529521.12600000005</v>
      </c>
    </row>
    <row r="1509" spans="1:21">
      <c r="A1509" t="s">
        <v>1182</v>
      </c>
      <c r="B1509">
        <v>9</v>
      </c>
      <c r="C1509" t="s">
        <v>556</v>
      </c>
      <c r="D1509" t="s">
        <v>557</v>
      </c>
      <c r="E1509" t="s">
        <v>229</v>
      </c>
      <c r="F1509" t="s">
        <v>1177</v>
      </c>
      <c r="G1509" t="s">
        <v>101</v>
      </c>
      <c r="H1509" s="682">
        <v>96583.251399999994</v>
      </c>
      <c r="I1509" s="682">
        <v>154533.20449999999</v>
      </c>
      <c r="J1509" s="682">
        <v>135216.55189999999</v>
      </c>
      <c r="K1509" s="682">
        <v>216346.48629999999</v>
      </c>
      <c r="L1509" s="682">
        <v>173849.85250000001</v>
      </c>
      <c r="M1509" s="682">
        <v>278159.76809999999</v>
      </c>
      <c r="N1509" s="682">
        <v>231799.80319999999</v>
      </c>
      <c r="O1509" s="682">
        <v>370879.69079999998</v>
      </c>
      <c r="P1509" s="682">
        <v>289749.75410000002</v>
      </c>
      <c r="Q1509" s="682">
        <v>463599.61349999998</v>
      </c>
      <c r="R1509" s="682">
        <v>328383.05469999998</v>
      </c>
      <c r="S1509" s="682">
        <v>525412.89520000003</v>
      </c>
      <c r="T1509" s="682">
        <v>367016.35519999999</v>
      </c>
      <c r="U1509" s="682">
        <v>587226.17700000003</v>
      </c>
    </row>
    <row r="1510" spans="1:21">
      <c r="A1510" t="s">
        <v>1182</v>
      </c>
      <c r="B1510">
        <v>9</v>
      </c>
      <c r="C1510" t="s">
        <v>563</v>
      </c>
      <c r="D1510" t="s">
        <v>564</v>
      </c>
      <c r="E1510" t="s">
        <v>565</v>
      </c>
      <c r="F1510" t="s">
        <v>1174</v>
      </c>
      <c r="G1510" t="s">
        <v>84</v>
      </c>
      <c r="H1510" s="682">
        <v>115365.3973</v>
      </c>
      <c r="I1510" s="682">
        <v>201889.44529999999</v>
      </c>
      <c r="J1510" s="682">
        <v>149934.39569999999</v>
      </c>
      <c r="K1510" s="682">
        <v>262385.1925</v>
      </c>
      <c r="L1510" s="682">
        <v>179334.29759999999</v>
      </c>
      <c r="M1510" s="682">
        <v>313835.0209</v>
      </c>
      <c r="N1510" s="682">
        <v>214074.5509</v>
      </c>
      <c r="O1510" s="682">
        <v>374630.46399999998</v>
      </c>
      <c r="P1510" s="682">
        <v>252740.72640000001</v>
      </c>
      <c r="Q1510" s="682">
        <v>442296.27110000001</v>
      </c>
      <c r="R1510" s="682">
        <v>277331.01559999998</v>
      </c>
      <c r="S1510" s="682">
        <v>485329.27730000002</v>
      </c>
      <c r="T1510" s="682">
        <v>300536.56849999999</v>
      </c>
      <c r="U1510" s="682">
        <v>525938.99490000005</v>
      </c>
    </row>
    <row r="1511" spans="1:21">
      <c r="A1511" t="s">
        <v>1182</v>
      </c>
      <c r="B1511">
        <v>9</v>
      </c>
      <c r="C1511" t="s">
        <v>563</v>
      </c>
      <c r="D1511" t="s">
        <v>564</v>
      </c>
      <c r="E1511" t="s">
        <v>565</v>
      </c>
      <c r="F1511" t="s">
        <v>1175</v>
      </c>
      <c r="G1511" t="s">
        <v>103</v>
      </c>
      <c r="H1511" s="682">
        <v>95810.292400000006</v>
      </c>
      <c r="I1511" s="682">
        <v>167668.0117</v>
      </c>
      <c r="J1511" s="682">
        <v>127805.1289</v>
      </c>
      <c r="K1511" s="682">
        <v>223658.9755</v>
      </c>
      <c r="L1511" s="682">
        <v>157633.48250000001</v>
      </c>
      <c r="M1511" s="682">
        <v>275858.5944</v>
      </c>
      <c r="N1511" s="682">
        <v>198642.62419999999</v>
      </c>
      <c r="O1511" s="682">
        <v>347624.59230000002</v>
      </c>
      <c r="P1511" s="682">
        <v>240460.63949999999</v>
      </c>
      <c r="Q1511" s="682">
        <v>420806.11920000002</v>
      </c>
      <c r="R1511" s="682">
        <v>265591.41960000002</v>
      </c>
      <c r="S1511" s="682">
        <v>464784.98440000002</v>
      </c>
      <c r="T1511" s="682">
        <v>289152.45130000002</v>
      </c>
      <c r="U1511" s="682">
        <v>506016.78980000003</v>
      </c>
    </row>
    <row r="1512" spans="1:21">
      <c r="A1512" t="s">
        <v>1182</v>
      </c>
      <c r="B1512">
        <v>9</v>
      </c>
      <c r="C1512" t="s">
        <v>563</v>
      </c>
      <c r="D1512" t="s">
        <v>564</v>
      </c>
      <c r="E1512" t="s">
        <v>565</v>
      </c>
      <c r="F1512" t="s">
        <v>1176</v>
      </c>
      <c r="G1512" t="s">
        <v>104</v>
      </c>
      <c r="H1512" s="682">
        <v>87826.133499999996</v>
      </c>
      <c r="I1512" s="682">
        <v>153695.73370000001</v>
      </c>
      <c r="J1512" s="682">
        <v>121188.52959999999</v>
      </c>
      <c r="K1512" s="682">
        <v>212079.92679999999</v>
      </c>
      <c r="L1512" s="682">
        <v>153545.02979999999</v>
      </c>
      <c r="M1512" s="682">
        <v>268703.80219999998</v>
      </c>
      <c r="N1512" s="682">
        <v>200180.2733</v>
      </c>
      <c r="O1512" s="682">
        <v>350315.47830000002</v>
      </c>
      <c r="P1512" s="682">
        <v>249281.8536</v>
      </c>
      <c r="Q1512" s="682">
        <v>436243.2438</v>
      </c>
      <c r="R1512" s="682">
        <v>280372.5073</v>
      </c>
      <c r="S1512" s="682">
        <v>490651.88780000003</v>
      </c>
      <c r="T1512" s="682">
        <v>310958.00189999997</v>
      </c>
      <c r="U1512" s="682">
        <v>544176.50320000004</v>
      </c>
    </row>
    <row r="1513" spans="1:21">
      <c r="A1513" t="s">
        <v>1182</v>
      </c>
      <c r="B1513">
        <v>9</v>
      </c>
      <c r="C1513" t="s">
        <v>563</v>
      </c>
      <c r="D1513" t="s">
        <v>564</v>
      </c>
      <c r="E1513" t="s">
        <v>565</v>
      </c>
      <c r="F1513" t="s">
        <v>1177</v>
      </c>
      <c r="G1513" t="s">
        <v>101</v>
      </c>
      <c r="H1513" s="682">
        <v>99444.872499999998</v>
      </c>
      <c r="I1513" s="682">
        <v>159111.79829999999</v>
      </c>
      <c r="J1513" s="682">
        <v>139222.82139999999</v>
      </c>
      <c r="K1513" s="682">
        <v>222756.51759999999</v>
      </c>
      <c r="L1513" s="682">
        <v>179000.77040000001</v>
      </c>
      <c r="M1513" s="682">
        <v>286401.23690000002</v>
      </c>
      <c r="N1513" s="682">
        <v>238667.69390000001</v>
      </c>
      <c r="O1513" s="682">
        <v>381868.31599999999</v>
      </c>
      <c r="P1513" s="682">
        <v>298334.61739999999</v>
      </c>
      <c r="Q1513" s="682">
        <v>477335.39490000001</v>
      </c>
      <c r="R1513" s="682">
        <v>338112.56640000001</v>
      </c>
      <c r="S1513" s="682">
        <v>540980.11419999995</v>
      </c>
      <c r="T1513" s="682">
        <v>377890.51539999997</v>
      </c>
      <c r="U1513" s="682">
        <v>604624.83360000001</v>
      </c>
    </row>
    <row r="1514" spans="1:21">
      <c r="A1514" t="s">
        <v>1182</v>
      </c>
      <c r="B1514">
        <v>9</v>
      </c>
      <c r="C1514" t="s">
        <v>563</v>
      </c>
      <c r="D1514" t="s">
        <v>564</v>
      </c>
      <c r="E1514" t="s">
        <v>566</v>
      </c>
      <c r="F1514" t="s">
        <v>1174</v>
      </c>
      <c r="G1514" t="s">
        <v>84</v>
      </c>
      <c r="H1514" s="682">
        <v>114177.74950000001</v>
      </c>
      <c r="I1514" s="682">
        <v>199811.06159999999</v>
      </c>
      <c r="J1514" s="682">
        <v>148327.61309999999</v>
      </c>
      <c r="K1514" s="682">
        <v>259573.32279999999</v>
      </c>
      <c r="L1514" s="682">
        <v>177357.35380000001</v>
      </c>
      <c r="M1514" s="682">
        <v>310375.36900000001</v>
      </c>
      <c r="N1514" s="682">
        <v>211638.1133</v>
      </c>
      <c r="O1514" s="682">
        <v>370366.69819999998</v>
      </c>
      <c r="P1514" s="682">
        <v>249810.16409999999</v>
      </c>
      <c r="Q1514" s="682">
        <v>437167.78710000002</v>
      </c>
      <c r="R1514" s="682">
        <v>274092.39429999999</v>
      </c>
      <c r="S1514" s="682">
        <v>479661.69</v>
      </c>
      <c r="T1514" s="682">
        <v>296986.07189999998</v>
      </c>
      <c r="U1514" s="682">
        <v>519725.62589999998</v>
      </c>
    </row>
    <row r="1515" spans="1:21">
      <c r="A1515" t="s">
        <v>1182</v>
      </c>
      <c r="B1515">
        <v>9</v>
      </c>
      <c r="C1515" t="s">
        <v>563</v>
      </c>
      <c r="D1515" t="s">
        <v>564</v>
      </c>
      <c r="E1515" t="s">
        <v>566</v>
      </c>
      <c r="F1515" t="s">
        <v>1175</v>
      </c>
      <c r="G1515" t="s">
        <v>103</v>
      </c>
      <c r="H1515" s="682">
        <v>95165.927500000005</v>
      </c>
      <c r="I1515" s="682">
        <v>166540.3731</v>
      </c>
      <c r="J1515" s="682">
        <v>126813.0499</v>
      </c>
      <c r="K1515" s="682">
        <v>221922.83730000001</v>
      </c>
      <c r="L1515" s="682">
        <v>156259.34080000001</v>
      </c>
      <c r="M1515" s="682">
        <v>273453.84639999998</v>
      </c>
      <c r="N1515" s="682">
        <v>196634.85260000001</v>
      </c>
      <c r="O1515" s="682">
        <v>344110.99190000002</v>
      </c>
      <c r="P1515" s="682">
        <v>237871.1918</v>
      </c>
      <c r="Q1515" s="682">
        <v>416274.58559999999</v>
      </c>
      <c r="R1515" s="682">
        <v>262678.89919999999</v>
      </c>
      <c r="S1515" s="682">
        <v>459688.0735</v>
      </c>
      <c r="T1515" s="682">
        <v>285918.18119999999</v>
      </c>
      <c r="U1515" s="682">
        <v>500356.81709999999</v>
      </c>
    </row>
    <row r="1516" spans="1:21">
      <c r="A1516" t="s">
        <v>1182</v>
      </c>
      <c r="B1516">
        <v>9</v>
      </c>
      <c r="C1516" t="s">
        <v>563</v>
      </c>
      <c r="D1516" t="s">
        <v>564</v>
      </c>
      <c r="E1516" t="s">
        <v>566</v>
      </c>
      <c r="F1516" t="s">
        <v>1176</v>
      </c>
      <c r="G1516" t="s">
        <v>104</v>
      </c>
      <c r="H1516" s="682">
        <v>87455.961800000005</v>
      </c>
      <c r="I1516" s="682">
        <v>153047.93309999999</v>
      </c>
      <c r="J1516" s="682">
        <v>120719.40210000001</v>
      </c>
      <c r="K1516" s="682">
        <v>211258.95360000001</v>
      </c>
      <c r="L1516" s="682">
        <v>153004.88810000001</v>
      </c>
      <c r="M1516" s="682">
        <v>267758.554</v>
      </c>
      <c r="N1516" s="682">
        <v>199586.37450000001</v>
      </c>
      <c r="O1516" s="682">
        <v>349276.15529999998</v>
      </c>
      <c r="P1516" s="682">
        <v>248565.6881</v>
      </c>
      <c r="Q1516" s="682">
        <v>434989.95419999998</v>
      </c>
      <c r="R1516" s="682">
        <v>279620.4901</v>
      </c>
      <c r="S1516" s="682">
        <v>489335.85769999999</v>
      </c>
      <c r="T1516" s="682">
        <v>310184.16519999999</v>
      </c>
      <c r="U1516" s="682">
        <v>542822.28899999999</v>
      </c>
    </row>
    <row r="1517" spans="1:21">
      <c r="A1517" t="s">
        <v>1182</v>
      </c>
      <c r="B1517">
        <v>9</v>
      </c>
      <c r="C1517" t="s">
        <v>563</v>
      </c>
      <c r="D1517" t="s">
        <v>564</v>
      </c>
      <c r="E1517" t="s">
        <v>566</v>
      </c>
      <c r="F1517" t="s">
        <v>1177</v>
      </c>
      <c r="G1517" t="s">
        <v>101</v>
      </c>
      <c r="H1517" s="682">
        <v>98428.799499999994</v>
      </c>
      <c r="I1517" s="682">
        <v>157486.08170000001</v>
      </c>
      <c r="J1517" s="682">
        <v>137800.31940000001</v>
      </c>
      <c r="K1517" s="682">
        <v>220480.51430000001</v>
      </c>
      <c r="L1517" s="682">
        <v>177171.83919999999</v>
      </c>
      <c r="M1517" s="682">
        <v>283474.94689999998</v>
      </c>
      <c r="N1517" s="682">
        <v>236229.1189</v>
      </c>
      <c r="O1517" s="682">
        <v>377966.59590000001</v>
      </c>
      <c r="P1517" s="682">
        <v>295286.39860000001</v>
      </c>
      <c r="Q1517" s="682">
        <v>472458.24489999999</v>
      </c>
      <c r="R1517" s="682">
        <v>334657.91840000002</v>
      </c>
      <c r="S1517" s="682">
        <v>535452.67760000005</v>
      </c>
      <c r="T1517" s="682">
        <v>374029.43829999998</v>
      </c>
      <c r="U1517" s="682">
        <v>598447.1102</v>
      </c>
    </row>
    <row r="1518" spans="1:21">
      <c r="A1518" t="s">
        <v>1182</v>
      </c>
      <c r="B1518">
        <v>9</v>
      </c>
      <c r="C1518" t="s">
        <v>563</v>
      </c>
      <c r="D1518" t="s">
        <v>564</v>
      </c>
      <c r="E1518" t="s">
        <v>567</v>
      </c>
      <c r="F1518" t="s">
        <v>1174</v>
      </c>
      <c r="G1518" t="s">
        <v>84</v>
      </c>
      <c r="H1518" s="682">
        <v>114777.83379999999</v>
      </c>
      <c r="I1518" s="682">
        <v>200861.20929999999</v>
      </c>
      <c r="J1518" s="682">
        <v>149088.69089999999</v>
      </c>
      <c r="K1518" s="682">
        <v>260905.209</v>
      </c>
      <c r="L1518" s="682">
        <v>178251.27559999999</v>
      </c>
      <c r="M1518" s="682">
        <v>311939.73239999998</v>
      </c>
      <c r="N1518" s="682">
        <v>212682.4363</v>
      </c>
      <c r="O1518" s="682">
        <v>372194.2635</v>
      </c>
      <c r="P1518" s="682">
        <v>251027.03039999999</v>
      </c>
      <c r="Q1518" s="682">
        <v>439297.30320000002</v>
      </c>
      <c r="R1518" s="682">
        <v>275420.83240000001</v>
      </c>
      <c r="S1518" s="682">
        <v>481986.45689999999</v>
      </c>
      <c r="T1518" s="682">
        <v>298413.5025</v>
      </c>
      <c r="U1518" s="682">
        <v>522223.62949999998</v>
      </c>
    </row>
    <row r="1519" spans="1:21">
      <c r="A1519" t="s">
        <v>1182</v>
      </c>
      <c r="B1519">
        <v>9</v>
      </c>
      <c r="C1519" t="s">
        <v>563</v>
      </c>
      <c r="D1519" t="s">
        <v>564</v>
      </c>
      <c r="E1519" t="s">
        <v>567</v>
      </c>
      <c r="F1519" t="s">
        <v>1175</v>
      </c>
      <c r="G1519" t="s">
        <v>103</v>
      </c>
      <c r="H1519" s="682">
        <v>95766.036900000006</v>
      </c>
      <c r="I1519" s="682">
        <v>167590.56460000001</v>
      </c>
      <c r="J1519" s="682">
        <v>127574.1277</v>
      </c>
      <c r="K1519" s="682">
        <v>223254.72339999999</v>
      </c>
      <c r="L1519" s="682">
        <v>157153.26269999999</v>
      </c>
      <c r="M1519" s="682">
        <v>275018.20970000001</v>
      </c>
      <c r="N1519" s="682">
        <v>197679.17559999999</v>
      </c>
      <c r="O1519" s="682">
        <v>345938.55719999998</v>
      </c>
      <c r="P1519" s="682">
        <v>239088.05809999999</v>
      </c>
      <c r="Q1519" s="682">
        <v>418404.1017</v>
      </c>
      <c r="R1519" s="682">
        <v>264007.33740000002</v>
      </c>
      <c r="S1519" s="682">
        <v>462012.84049999999</v>
      </c>
      <c r="T1519" s="682">
        <v>287345.61180000001</v>
      </c>
      <c r="U1519" s="682">
        <v>502854.82069999998</v>
      </c>
    </row>
    <row r="1520" spans="1:21">
      <c r="A1520" t="s">
        <v>1182</v>
      </c>
      <c r="B1520">
        <v>9</v>
      </c>
      <c r="C1520" t="s">
        <v>563</v>
      </c>
      <c r="D1520" t="s">
        <v>564</v>
      </c>
      <c r="E1520" t="s">
        <v>567</v>
      </c>
      <c r="F1520" t="s">
        <v>1176</v>
      </c>
      <c r="G1520" t="s">
        <v>104</v>
      </c>
      <c r="H1520" s="682">
        <v>88071.664300000004</v>
      </c>
      <c r="I1520" s="682">
        <v>154125.41260000001</v>
      </c>
      <c r="J1520" s="682">
        <v>121581.38559999999</v>
      </c>
      <c r="K1520" s="682">
        <v>212767.42480000001</v>
      </c>
      <c r="L1520" s="682">
        <v>154113.1526</v>
      </c>
      <c r="M1520" s="682">
        <v>269698.01699999999</v>
      </c>
      <c r="N1520" s="682">
        <v>201064.06049999999</v>
      </c>
      <c r="O1520" s="682">
        <v>351862.10590000002</v>
      </c>
      <c r="P1520" s="682">
        <v>250412.79560000001</v>
      </c>
      <c r="Q1520" s="682">
        <v>438222.39240000001</v>
      </c>
      <c r="R1520" s="682">
        <v>281713.8787</v>
      </c>
      <c r="S1520" s="682">
        <v>492999.28779999999</v>
      </c>
      <c r="T1520" s="682">
        <v>312523.83480000001</v>
      </c>
      <c r="U1520" s="682">
        <v>546916.7108</v>
      </c>
    </row>
    <row r="1521" spans="1:21">
      <c r="A1521" t="s">
        <v>1182</v>
      </c>
      <c r="B1521">
        <v>9</v>
      </c>
      <c r="C1521" t="s">
        <v>563</v>
      </c>
      <c r="D1521" t="s">
        <v>564</v>
      </c>
      <c r="E1521" t="s">
        <v>567</v>
      </c>
      <c r="F1521" t="s">
        <v>1177</v>
      </c>
      <c r="G1521" t="s">
        <v>101</v>
      </c>
      <c r="H1521" s="682">
        <v>98948.356299999999</v>
      </c>
      <c r="I1521" s="682">
        <v>158317.3725</v>
      </c>
      <c r="J1521" s="682">
        <v>138527.69880000001</v>
      </c>
      <c r="K1521" s="682">
        <v>221644.32139999999</v>
      </c>
      <c r="L1521" s="682">
        <v>178107.04139999999</v>
      </c>
      <c r="M1521" s="682">
        <v>284971.27039999998</v>
      </c>
      <c r="N1521" s="682">
        <v>237476.0552</v>
      </c>
      <c r="O1521" s="682">
        <v>379961.69390000001</v>
      </c>
      <c r="P1521" s="682">
        <v>296845.06890000001</v>
      </c>
      <c r="Q1521" s="682">
        <v>474952.11749999999</v>
      </c>
      <c r="R1521" s="682">
        <v>336424.41149999999</v>
      </c>
      <c r="S1521" s="682">
        <v>538279.06640000001</v>
      </c>
      <c r="T1521" s="682">
        <v>376003.75400000002</v>
      </c>
      <c r="U1521" s="682">
        <v>601606.01540000003</v>
      </c>
    </row>
    <row r="1522" spans="1:21">
      <c r="A1522" t="s">
        <v>1182</v>
      </c>
      <c r="B1522">
        <v>9</v>
      </c>
      <c r="C1522" t="s">
        <v>568</v>
      </c>
      <c r="D1522" t="s">
        <v>569</v>
      </c>
      <c r="E1522" t="s">
        <v>570</v>
      </c>
      <c r="F1522" t="s">
        <v>1174</v>
      </c>
      <c r="G1522" t="s">
        <v>84</v>
      </c>
      <c r="H1522" s="682">
        <v>108818.7463</v>
      </c>
      <c r="I1522" s="682">
        <v>190432.80609999999</v>
      </c>
      <c r="J1522" s="682">
        <v>141195.84940000001</v>
      </c>
      <c r="K1522" s="682">
        <v>247092.73639999999</v>
      </c>
      <c r="L1522" s="682">
        <v>168681.75520000001</v>
      </c>
      <c r="M1522" s="682">
        <v>295193.07160000002</v>
      </c>
      <c r="N1522" s="682">
        <v>201079.94010000001</v>
      </c>
      <c r="O1522" s="682">
        <v>351889.89510000002</v>
      </c>
      <c r="P1522" s="682">
        <v>237202.3149</v>
      </c>
      <c r="Q1522" s="682">
        <v>415104.05119999999</v>
      </c>
      <c r="R1522" s="682">
        <v>260197.35200000001</v>
      </c>
      <c r="S1522" s="682">
        <v>455345.36589999998</v>
      </c>
      <c r="T1522" s="682">
        <v>281820.46789999999</v>
      </c>
      <c r="U1522" s="682">
        <v>493185.81880000001</v>
      </c>
    </row>
    <row r="1523" spans="1:21">
      <c r="A1523" t="s">
        <v>1182</v>
      </c>
      <c r="B1523">
        <v>9</v>
      </c>
      <c r="C1523" t="s">
        <v>568</v>
      </c>
      <c r="D1523" t="s">
        <v>569</v>
      </c>
      <c r="E1523" t="s">
        <v>570</v>
      </c>
      <c r="F1523" t="s">
        <v>1175</v>
      </c>
      <c r="G1523" t="s">
        <v>103</v>
      </c>
      <c r="H1523" s="682">
        <v>91617.8033</v>
      </c>
      <c r="I1523" s="682">
        <v>160331.15580000001</v>
      </c>
      <c r="J1523" s="682">
        <v>121730.2916</v>
      </c>
      <c r="K1523" s="682">
        <v>213028.01029999999</v>
      </c>
      <c r="L1523" s="682">
        <v>149593.07620000001</v>
      </c>
      <c r="M1523" s="682">
        <v>261787.88329999999</v>
      </c>
      <c r="N1523" s="682">
        <v>187505.56090000001</v>
      </c>
      <c r="O1523" s="682">
        <v>328134.73149999999</v>
      </c>
      <c r="P1523" s="682">
        <v>226400.3872</v>
      </c>
      <c r="Q1523" s="682">
        <v>396200.6777</v>
      </c>
      <c r="R1523" s="682">
        <v>249870.8561</v>
      </c>
      <c r="S1523" s="682">
        <v>437273.99800000002</v>
      </c>
      <c r="T1523" s="682">
        <v>271806.6617</v>
      </c>
      <c r="U1523" s="682">
        <v>475661.65789999999</v>
      </c>
    </row>
    <row r="1524" spans="1:21">
      <c r="A1524" t="s">
        <v>1182</v>
      </c>
      <c r="B1524">
        <v>9</v>
      </c>
      <c r="C1524" t="s">
        <v>568</v>
      </c>
      <c r="D1524" t="s">
        <v>569</v>
      </c>
      <c r="E1524" t="s">
        <v>570</v>
      </c>
      <c r="F1524" t="s">
        <v>1176</v>
      </c>
      <c r="G1524" t="s">
        <v>104</v>
      </c>
      <c r="H1524" s="682">
        <v>84785.427800000005</v>
      </c>
      <c r="I1524" s="682">
        <v>148374.49890000001</v>
      </c>
      <c r="J1524" s="682">
        <v>117144.36350000001</v>
      </c>
      <c r="K1524" s="682">
        <v>205002.63620000001</v>
      </c>
      <c r="L1524" s="682">
        <v>148618.4834</v>
      </c>
      <c r="M1524" s="682">
        <v>260082.34589999999</v>
      </c>
      <c r="N1524" s="682">
        <v>194158.8008</v>
      </c>
      <c r="O1524" s="682">
        <v>339777.90139999997</v>
      </c>
      <c r="P1524" s="682">
        <v>241868.58100000001</v>
      </c>
      <c r="Q1524" s="682">
        <v>423270.01669999998</v>
      </c>
      <c r="R1524" s="682">
        <v>272229.22480000003</v>
      </c>
      <c r="S1524" s="682">
        <v>476401.1434</v>
      </c>
      <c r="T1524" s="682">
        <v>302145.51569999999</v>
      </c>
      <c r="U1524" s="682">
        <v>528754.65240000002</v>
      </c>
    </row>
    <row r="1525" spans="1:21">
      <c r="A1525" t="s">
        <v>1182</v>
      </c>
      <c r="B1525">
        <v>9</v>
      </c>
      <c r="C1525" t="s">
        <v>568</v>
      </c>
      <c r="D1525" t="s">
        <v>569</v>
      </c>
      <c r="E1525" t="s">
        <v>570</v>
      </c>
      <c r="F1525" t="s">
        <v>1177</v>
      </c>
      <c r="G1525" t="s">
        <v>101</v>
      </c>
      <c r="H1525" s="682">
        <v>93829.607999999993</v>
      </c>
      <c r="I1525" s="682">
        <v>150127.3751</v>
      </c>
      <c r="J1525" s="682">
        <v>131361.45120000001</v>
      </c>
      <c r="K1525" s="682">
        <v>210178.32509999999</v>
      </c>
      <c r="L1525" s="682">
        <v>168893.29440000001</v>
      </c>
      <c r="M1525" s="682">
        <v>270229.27500000002</v>
      </c>
      <c r="N1525" s="682">
        <v>225191.05919999999</v>
      </c>
      <c r="O1525" s="682">
        <v>360305.70010000002</v>
      </c>
      <c r="P1525" s="682">
        <v>281488.82400000002</v>
      </c>
      <c r="Q1525" s="682">
        <v>450382.1251</v>
      </c>
      <c r="R1525" s="682">
        <v>319020.66720000003</v>
      </c>
      <c r="S1525" s="682">
        <v>510433.07510000002</v>
      </c>
      <c r="T1525" s="682">
        <v>356552.51040000003</v>
      </c>
      <c r="U1525" s="682">
        <v>570484.02520000003</v>
      </c>
    </row>
    <row r="1526" spans="1:21">
      <c r="A1526" t="s">
        <v>1182</v>
      </c>
      <c r="B1526">
        <v>9</v>
      </c>
      <c r="C1526" t="s">
        <v>568</v>
      </c>
      <c r="D1526" t="s">
        <v>569</v>
      </c>
      <c r="E1526" t="s">
        <v>571</v>
      </c>
      <c r="F1526" t="s">
        <v>1174</v>
      </c>
      <c r="G1526" t="s">
        <v>84</v>
      </c>
      <c r="H1526" s="682">
        <v>111210.7355</v>
      </c>
      <c r="I1526" s="682">
        <v>194618.78719999999</v>
      </c>
      <c r="J1526" s="682">
        <v>144296.57699999999</v>
      </c>
      <c r="K1526" s="682">
        <v>252519.0097</v>
      </c>
      <c r="L1526" s="682">
        <v>172383.50769999999</v>
      </c>
      <c r="M1526" s="682">
        <v>301671.1384</v>
      </c>
      <c r="N1526" s="682">
        <v>205489.09090000001</v>
      </c>
      <c r="O1526" s="682">
        <v>359605.90899999999</v>
      </c>
      <c r="P1526" s="682">
        <v>242400.99729999999</v>
      </c>
      <c r="Q1526" s="682">
        <v>424201.74530000001</v>
      </c>
      <c r="R1526" s="682">
        <v>265898.93180000002</v>
      </c>
      <c r="S1526" s="682">
        <v>465323.13059999997</v>
      </c>
      <c r="T1526" s="682">
        <v>287993.94400000002</v>
      </c>
      <c r="U1526" s="682">
        <v>503989.402</v>
      </c>
    </row>
    <row r="1527" spans="1:21">
      <c r="A1527" t="s">
        <v>1182</v>
      </c>
      <c r="B1527">
        <v>9</v>
      </c>
      <c r="C1527" t="s">
        <v>568</v>
      </c>
      <c r="D1527" t="s">
        <v>569</v>
      </c>
      <c r="E1527" t="s">
        <v>571</v>
      </c>
      <c r="F1527" t="s">
        <v>1175</v>
      </c>
      <c r="G1527" t="s">
        <v>103</v>
      </c>
      <c r="H1527" s="682">
        <v>93647.670800000007</v>
      </c>
      <c r="I1527" s="682">
        <v>163883.4241</v>
      </c>
      <c r="J1527" s="682">
        <v>124421.21709999999</v>
      </c>
      <c r="K1527" s="682">
        <v>217737.13</v>
      </c>
      <c r="L1527" s="682">
        <v>152892.96090000001</v>
      </c>
      <c r="M1527" s="682">
        <v>267562.68150000001</v>
      </c>
      <c r="N1527" s="682">
        <v>191628.93470000001</v>
      </c>
      <c r="O1527" s="682">
        <v>335350.63559999998</v>
      </c>
      <c r="P1527" s="682">
        <v>231371.66020000001</v>
      </c>
      <c r="Q1527" s="682">
        <v>404900.40529999998</v>
      </c>
      <c r="R1527" s="682">
        <v>255355.0356</v>
      </c>
      <c r="S1527" s="682">
        <v>446871.31219999999</v>
      </c>
      <c r="T1527" s="682">
        <v>277769.32030000002</v>
      </c>
      <c r="U1527" s="682">
        <v>486096.31060000003</v>
      </c>
    </row>
    <row r="1528" spans="1:21">
      <c r="A1528" t="s">
        <v>1182</v>
      </c>
      <c r="B1528">
        <v>9</v>
      </c>
      <c r="C1528" t="s">
        <v>568</v>
      </c>
      <c r="D1528" t="s">
        <v>569</v>
      </c>
      <c r="E1528" t="s">
        <v>571</v>
      </c>
      <c r="F1528" t="s">
        <v>1176</v>
      </c>
      <c r="G1528" t="s">
        <v>104</v>
      </c>
      <c r="H1528" s="682">
        <v>86674.0818</v>
      </c>
      <c r="I1528" s="682">
        <v>151679.64309999999</v>
      </c>
      <c r="J1528" s="682">
        <v>119755.7371</v>
      </c>
      <c r="K1528" s="682">
        <v>209572.54</v>
      </c>
      <c r="L1528" s="682">
        <v>151933.94889999999</v>
      </c>
      <c r="M1528" s="682">
        <v>265884.4106</v>
      </c>
      <c r="N1528" s="682">
        <v>198495.22820000001</v>
      </c>
      <c r="O1528" s="682">
        <v>347366.64929999999</v>
      </c>
      <c r="P1528" s="682">
        <v>247271.64309999999</v>
      </c>
      <c r="Q1528" s="682">
        <v>432725.37550000002</v>
      </c>
      <c r="R1528" s="682">
        <v>278312.93729999999</v>
      </c>
      <c r="S1528" s="682">
        <v>487047.64020000002</v>
      </c>
      <c r="T1528" s="682">
        <v>308900.52360000001</v>
      </c>
      <c r="U1528" s="682">
        <v>540575.91630000004</v>
      </c>
    </row>
    <row r="1529" spans="1:21">
      <c r="A1529" t="s">
        <v>1182</v>
      </c>
      <c r="B1529">
        <v>9</v>
      </c>
      <c r="C1529" t="s">
        <v>568</v>
      </c>
      <c r="D1529" t="s">
        <v>569</v>
      </c>
      <c r="E1529" t="s">
        <v>571</v>
      </c>
      <c r="F1529" t="s">
        <v>1177</v>
      </c>
      <c r="G1529" t="s">
        <v>101</v>
      </c>
      <c r="H1529" s="682">
        <v>95892.473599999998</v>
      </c>
      <c r="I1529" s="682">
        <v>153427.9601</v>
      </c>
      <c r="J1529" s="682">
        <v>134249.46309999999</v>
      </c>
      <c r="K1529" s="682">
        <v>214799.14420000001</v>
      </c>
      <c r="L1529" s="682">
        <v>172606.45250000001</v>
      </c>
      <c r="M1529" s="682">
        <v>276170.32819999999</v>
      </c>
      <c r="N1529" s="682">
        <v>230141.93669999999</v>
      </c>
      <c r="O1529" s="682">
        <v>368227.10430000001</v>
      </c>
      <c r="P1529" s="682">
        <v>287677.42090000003</v>
      </c>
      <c r="Q1529" s="682">
        <v>460283.88040000002</v>
      </c>
      <c r="R1529" s="682">
        <v>326034.41039999999</v>
      </c>
      <c r="S1529" s="682">
        <v>521655.06439999997</v>
      </c>
      <c r="T1529" s="682">
        <v>364391.39980000001</v>
      </c>
      <c r="U1529" s="682">
        <v>583026.24840000004</v>
      </c>
    </row>
    <row r="1530" spans="1:21">
      <c r="A1530" t="s">
        <v>1182</v>
      </c>
      <c r="B1530">
        <v>9</v>
      </c>
      <c r="C1530" t="s">
        <v>568</v>
      </c>
      <c r="D1530" t="s">
        <v>569</v>
      </c>
      <c r="E1530" t="s">
        <v>572</v>
      </c>
      <c r="F1530" t="s">
        <v>1174</v>
      </c>
      <c r="G1530" t="s">
        <v>84</v>
      </c>
      <c r="H1530" s="682">
        <v>116582.26669999999</v>
      </c>
      <c r="I1530" s="682">
        <v>204018.96679999999</v>
      </c>
      <c r="J1530" s="682">
        <v>151343.72270000001</v>
      </c>
      <c r="K1530" s="682">
        <v>264851.51490000001</v>
      </c>
      <c r="L1530" s="682">
        <v>180870.01699999999</v>
      </c>
      <c r="M1530" s="682">
        <v>316522.52980000002</v>
      </c>
      <c r="N1530" s="682">
        <v>215699.48560000001</v>
      </c>
      <c r="O1530" s="682">
        <v>377474.09970000002</v>
      </c>
      <c r="P1530" s="682">
        <v>254512.03219999999</v>
      </c>
      <c r="Q1530" s="682">
        <v>445396.0564</v>
      </c>
      <c r="R1530" s="682">
        <v>279212.24619999999</v>
      </c>
      <c r="S1530" s="682">
        <v>488621.43079999997</v>
      </c>
      <c r="T1530" s="682">
        <v>302463.93119999999</v>
      </c>
      <c r="U1530" s="682">
        <v>529311.87950000004</v>
      </c>
    </row>
    <row r="1531" spans="1:21">
      <c r="A1531" t="s">
        <v>1182</v>
      </c>
      <c r="B1531">
        <v>9</v>
      </c>
      <c r="C1531" t="s">
        <v>568</v>
      </c>
      <c r="D1531" t="s">
        <v>569</v>
      </c>
      <c r="E1531" t="s">
        <v>572</v>
      </c>
      <c r="F1531" t="s">
        <v>1175</v>
      </c>
      <c r="G1531" t="s">
        <v>103</v>
      </c>
      <c r="H1531" s="682">
        <v>97751.655100000004</v>
      </c>
      <c r="I1531" s="682">
        <v>171065.3965</v>
      </c>
      <c r="J1531" s="682">
        <v>130034.06</v>
      </c>
      <c r="K1531" s="682">
        <v>227559.60509999999</v>
      </c>
      <c r="L1531" s="682">
        <v>159972.9374</v>
      </c>
      <c r="M1531" s="682">
        <v>279952.64039999997</v>
      </c>
      <c r="N1531" s="682">
        <v>200839.11290000001</v>
      </c>
      <c r="O1531" s="682">
        <v>351468.44750000001</v>
      </c>
      <c r="P1531" s="682">
        <v>242686.76439999999</v>
      </c>
      <c r="Q1531" s="682">
        <v>424701.83769999997</v>
      </c>
      <c r="R1531" s="682">
        <v>267907.451</v>
      </c>
      <c r="S1531" s="682">
        <v>468838.0392</v>
      </c>
      <c r="T1531" s="682">
        <v>291501.44880000001</v>
      </c>
      <c r="U1531" s="682">
        <v>510127.53539999999</v>
      </c>
    </row>
    <row r="1532" spans="1:21">
      <c r="A1532" t="s">
        <v>1182</v>
      </c>
      <c r="B1532">
        <v>9</v>
      </c>
      <c r="C1532" t="s">
        <v>568</v>
      </c>
      <c r="D1532" t="s">
        <v>569</v>
      </c>
      <c r="E1532" t="s">
        <v>572</v>
      </c>
      <c r="F1532" t="s">
        <v>1176</v>
      </c>
      <c r="G1532" t="s">
        <v>104</v>
      </c>
      <c r="H1532" s="682">
        <v>90205.854600000006</v>
      </c>
      <c r="I1532" s="682">
        <v>157860.24559999999</v>
      </c>
      <c r="J1532" s="682">
        <v>124585.62300000001</v>
      </c>
      <c r="K1532" s="682">
        <v>218024.8401</v>
      </c>
      <c r="L1532" s="682">
        <v>157996.75080000001</v>
      </c>
      <c r="M1532" s="682">
        <v>276494.3138</v>
      </c>
      <c r="N1532" s="682">
        <v>206284.28810000001</v>
      </c>
      <c r="O1532" s="682">
        <v>360997.50400000002</v>
      </c>
      <c r="P1532" s="682">
        <v>256946.81599999999</v>
      </c>
      <c r="Q1532" s="682">
        <v>449656.92810000002</v>
      </c>
      <c r="R1532" s="682">
        <v>289138.98070000001</v>
      </c>
      <c r="S1532" s="682">
        <v>505993.21620000002</v>
      </c>
      <c r="T1532" s="682">
        <v>320844.69579999999</v>
      </c>
      <c r="U1532" s="682">
        <v>561478.21770000004</v>
      </c>
    </row>
    <row r="1533" spans="1:21">
      <c r="A1533" t="s">
        <v>1182</v>
      </c>
      <c r="B1533">
        <v>9</v>
      </c>
      <c r="C1533" t="s">
        <v>568</v>
      </c>
      <c r="D1533" t="s">
        <v>569</v>
      </c>
      <c r="E1533" t="s">
        <v>572</v>
      </c>
      <c r="F1533" t="s">
        <v>1177</v>
      </c>
      <c r="G1533" t="s">
        <v>101</v>
      </c>
      <c r="H1533" s="682">
        <v>100514.712</v>
      </c>
      <c r="I1533" s="682">
        <v>160823.54149999999</v>
      </c>
      <c r="J1533" s="682">
        <v>140720.59669999999</v>
      </c>
      <c r="K1533" s="682">
        <v>225152.95809999999</v>
      </c>
      <c r="L1533" s="682">
        <v>180926.48149999999</v>
      </c>
      <c r="M1533" s="682">
        <v>289482.37479999999</v>
      </c>
      <c r="N1533" s="682">
        <v>241235.30869999999</v>
      </c>
      <c r="O1533" s="682">
        <v>385976.49969999999</v>
      </c>
      <c r="P1533" s="682">
        <v>301544.13589999999</v>
      </c>
      <c r="Q1533" s="682">
        <v>482470.62469999999</v>
      </c>
      <c r="R1533" s="682">
        <v>341750.02069999999</v>
      </c>
      <c r="S1533" s="682">
        <v>546800.04130000004</v>
      </c>
      <c r="T1533" s="682">
        <v>381955.90549999999</v>
      </c>
      <c r="U1533" s="682">
        <v>611129.45790000004</v>
      </c>
    </row>
    <row r="1534" spans="1:21">
      <c r="A1534" t="s">
        <v>1182</v>
      </c>
      <c r="B1534">
        <v>9</v>
      </c>
      <c r="C1534" t="s">
        <v>568</v>
      </c>
      <c r="D1534" t="s">
        <v>569</v>
      </c>
      <c r="E1534" t="s">
        <v>573</v>
      </c>
      <c r="F1534" t="s">
        <v>1174</v>
      </c>
      <c r="G1534" t="s">
        <v>84</v>
      </c>
      <c r="H1534" s="682">
        <v>111210.7355</v>
      </c>
      <c r="I1534" s="682">
        <v>194618.78719999999</v>
      </c>
      <c r="J1534" s="682">
        <v>144296.57699999999</v>
      </c>
      <c r="K1534" s="682">
        <v>252519.0097</v>
      </c>
      <c r="L1534" s="682">
        <v>172383.50769999999</v>
      </c>
      <c r="M1534" s="682">
        <v>301671.1384</v>
      </c>
      <c r="N1534" s="682">
        <v>205489.09090000001</v>
      </c>
      <c r="O1534" s="682">
        <v>359605.90899999999</v>
      </c>
      <c r="P1534" s="682">
        <v>242400.99729999999</v>
      </c>
      <c r="Q1534" s="682">
        <v>424201.74530000001</v>
      </c>
      <c r="R1534" s="682">
        <v>265898.93180000002</v>
      </c>
      <c r="S1534" s="682">
        <v>465323.13059999997</v>
      </c>
      <c r="T1534" s="682">
        <v>287993.94400000002</v>
      </c>
      <c r="U1534" s="682">
        <v>503989.402</v>
      </c>
    </row>
    <row r="1535" spans="1:21">
      <c r="A1535" t="s">
        <v>1182</v>
      </c>
      <c r="B1535">
        <v>9</v>
      </c>
      <c r="C1535" t="s">
        <v>568</v>
      </c>
      <c r="D1535" t="s">
        <v>569</v>
      </c>
      <c r="E1535" t="s">
        <v>573</v>
      </c>
      <c r="F1535" t="s">
        <v>1175</v>
      </c>
      <c r="G1535" t="s">
        <v>103</v>
      </c>
      <c r="H1535" s="682">
        <v>93647.670800000007</v>
      </c>
      <c r="I1535" s="682">
        <v>163883.4241</v>
      </c>
      <c r="J1535" s="682">
        <v>124421.21709999999</v>
      </c>
      <c r="K1535" s="682">
        <v>217737.13</v>
      </c>
      <c r="L1535" s="682">
        <v>152892.96090000001</v>
      </c>
      <c r="M1535" s="682">
        <v>267562.68150000001</v>
      </c>
      <c r="N1535" s="682">
        <v>191628.93470000001</v>
      </c>
      <c r="O1535" s="682">
        <v>335350.63559999998</v>
      </c>
      <c r="P1535" s="682">
        <v>231371.66020000001</v>
      </c>
      <c r="Q1535" s="682">
        <v>404900.40529999998</v>
      </c>
      <c r="R1535" s="682">
        <v>255355.0356</v>
      </c>
      <c r="S1535" s="682">
        <v>446871.31219999999</v>
      </c>
      <c r="T1535" s="682">
        <v>277769.32030000002</v>
      </c>
      <c r="U1535" s="682">
        <v>486096.31060000003</v>
      </c>
    </row>
    <row r="1536" spans="1:21">
      <c r="A1536" t="s">
        <v>1182</v>
      </c>
      <c r="B1536">
        <v>9</v>
      </c>
      <c r="C1536" t="s">
        <v>568</v>
      </c>
      <c r="D1536" t="s">
        <v>569</v>
      </c>
      <c r="E1536" t="s">
        <v>573</v>
      </c>
      <c r="F1536" t="s">
        <v>1176</v>
      </c>
      <c r="G1536" t="s">
        <v>104</v>
      </c>
      <c r="H1536" s="682">
        <v>86674.0818</v>
      </c>
      <c r="I1536" s="682">
        <v>151679.64309999999</v>
      </c>
      <c r="J1536" s="682">
        <v>119755.7371</v>
      </c>
      <c r="K1536" s="682">
        <v>209572.54</v>
      </c>
      <c r="L1536" s="682">
        <v>151933.94889999999</v>
      </c>
      <c r="M1536" s="682">
        <v>265884.4106</v>
      </c>
      <c r="N1536" s="682">
        <v>198495.22820000001</v>
      </c>
      <c r="O1536" s="682">
        <v>347366.64929999999</v>
      </c>
      <c r="P1536" s="682">
        <v>247271.64309999999</v>
      </c>
      <c r="Q1536" s="682">
        <v>432725.37550000002</v>
      </c>
      <c r="R1536" s="682">
        <v>278312.93729999999</v>
      </c>
      <c r="S1536" s="682">
        <v>487047.64020000002</v>
      </c>
      <c r="T1536" s="682">
        <v>308900.52360000001</v>
      </c>
      <c r="U1536" s="682">
        <v>540575.91630000004</v>
      </c>
    </row>
    <row r="1537" spans="1:21">
      <c r="A1537" t="s">
        <v>1182</v>
      </c>
      <c r="B1537">
        <v>9</v>
      </c>
      <c r="C1537" t="s">
        <v>568</v>
      </c>
      <c r="D1537" t="s">
        <v>569</v>
      </c>
      <c r="E1537" t="s">
        <v>573</v>
      </c>
      <c r="F1537" t="s">
        <v>1177</v>
      </c>
      <c r="G1537" t="s">
        <v>101</v>
      </c>
      <c r="H1537" s="682">
        <v>95892.473599999998</v>
      </c>
      <c r="I1537" s="682">
        <v>153427.9601</v>
      </c>
      <c r="J1537" s="682">
        <v>134249.46309999999</v>
      </c>
      <c r="K1537" s="682">
        <v>214799.14420000001</v>
      </c>
      <c r="L1537" s="682">
        <v>172606.45250000001</v>
      </c>
      <c r="M1537" s="682">
        <v>276170.32819999999</v>
      </c>
      <c r="N1537" s="682">
        <v>230141.93669999999</v>
      </c>
      <c r="O1537" s="682">
        <v>368227.10430000001</v>
      </c>
      <c r="P1537" s="682">
        <v>287677.42090000003</v>
      </c>
      <c r="Q1537" s="682">
        <v>460283.88040000002</v>
      </c>
      <c r="R1537" s="682">
        <v>326034.41039999999</v>
      </c>
      <c r="S1537" s="682">
        <v>521655.06439999997</v>
      </c>
      <c r="T1537" s="682">
        <v>364391.39980000001</v>
      </c>
      <c r="U1537" s="682">
        <v>583026.24840000004</v>
      </c>
    </row>
    <row r="1538" spans="1:21">
      <c r="A1538" t="s">
        <v>1183</v>
      </c>
      <c r="B1538">
        <v>10</v>
      </c>
      <c r="C1538" t="s">
        <v>574</v>
      </c>
      <c r="D1538" t="s">
        <v>575</v>
      </c>
      <c r="E1538" t="s">
        <v>576</v>
      </c>
      <c r="F1538" t="s">
        <v>1174</v>
      </c>
      <c r="G1538" t="s">
        <v>84</v>
      </c>
      <c r="H1538" s="682">
        <v>114202.8092</v>
      </c>
      <c r="I1538" s="682">
        <v>199854.916</v>
      </c>
      <c r="J1538" s="682">
        <v>148158.38219999999</v>
      </c>
      <c r="K1538" s="682">
        <v>259277.16880000001</v>
      </c>
      <c r="L1538" s="682">
        <v>176979.18160000001</v>
      </c>
      <c r="M1538" s="682">
        <v>309713.56780000002</v>
      </c>
      <c r="N1538" s="682">
        <v>210942.56390000001</v>
      </c>
      <c r="O1538" s="682">
        <v>369149.48690000002</v>
      </c>
      <c r="P1538" s="682">
        <v>248816.54500000001</v>
      </c>
      <c r="Q1538" s="682">
        <v>435428.95370000001</v>
      </c>
      <c r="R1538" s="682">
        <v>272928.94870000001</v>
      </c>
      <c r="S1538" s="682">
        <v>477625.66019999998</v>
      </c>
      <c r="T1538" s="682">
        <v>295594.8493</v>
      </c>
      <c r="U1538" s="682">
        <v>517290.98639999999</v>
      </c>
    </row>
    <row r="1539" spans="1:21">
      <c r="A1539" t="s">
        <v>1183</v>
      </c>
      <c r="B1539">
        <v>10</v>
      </c>
      <c r="C1539" t="s">
        <v>574</v>
      </c>
      <c r="D1539" t="s">
        <v>575</v>
      </c>
      <c r="E1539" t="s">
        <v>576</v>
      </c>
      <c r="F1539" t="s">
        <v>1175</v>
      </c>
      <c r="G1539" t="s">
        <v>103</v>
      </c>
      <c r="H1539" s="682">
        <v>96277.649000000005</v>
      </c>
      <c r="I1539" s="682">
        <v>168485.88570000001</v>
      </c>
      <c r="J1539" s="682">
        <v>127873.2215</v>
      </c>
      <c r="K1539" s="682">
        <v>223778.13759999999</v>
      </c>
      <c r="L1539" s="682">
        <v>157086.7683</v>
      </c>
      <c r="M1539" s="682">
        <v>274901.84450000001</v>
      </c>
      <c r="N1539" s="682">
        <v>196796.63149999999</v>
      </c>
      <c r="O1539" s="682">
        <v>344394.1053</v>
      </c>
      <c r="P1539" s="682">
        <v>237559.7991</v>
      </c>
      <c r="Q1539" s="682">
        <v>415729.64840000001</v>
      </c>
      <c r="R1539" s="682">
        <v>262167.65279999998</v>
      </c>
      <c r="S1539" s="682">
        <v>458793.3922</v>
      </c>
      <c r="T1539" s="682">
        <v>285159.40899999999</v>
      </c>
      <c r="U1539" s="682">
        <v>499028.9657</v>
      </c>
    </row>
    <row r="1540" spans="1:21">
      <c r="A1540" t="s">
        <v>1183</v>
      </c>
      <c r="B1540">
        <v>10</v>
      </c>
      <c r="C1540" t="s">
        <v>574</v>
      </c>
      <c r="D1540" t="s">
        <v>575</v>
      </c>
      <c r="E1540" t="s">
        <v>576</v>
      </c>
      <c r="F1540" t="s">
        <v>1176</v>
      </c>
      <c r="G1540" t="s">
        <v>104</v>
      </c>
      <c r="H1540" s="682">
        <v>89178.439899999998</v>
      </c>
      <c r="I1540" s="682">
        <v>156062.26990000001</v>
      </c>
      <c r="J1540" s="682">
        <v>123229.09669999999</v>
      </c>
      <c r="K1540" s="682">
        <v>215650.91940000001</v>
      </c>
      <c r="L1540" s="682">
        <v>156357.68229999999</v>
      </c>
      <c r="M1540" s="682">
        <v>273625.94410000002</v>
      </c>
      <c r="N1540" s="682">
        <v>204309.3463</v>
      </c>
      <c r="O1540" s="682">
        <v>357541.35590000002</v>
      </c>
      <c r="P1540" s="682">
        <v>254521.81880000001</v>
      </c>
      <c r="Q1540" s="682">
        <v>445413.18290000001</v>
      </c>
      <c r="R1540" s="682">
        <v>286490.04519999999</v>
      </c>
      <c r="S1540" s="682">
        <v>501357.57909999997</v>
      </c>
      <c r="T1540" s="682">
        <v>317995.20899999997</v>
      </c>
      <c r="U1540" s="682">
        <v>556491.61569999997</v>
      </c>
    </row>
    <row r="1541" spans="1:21">
      <c r="A1541" t="s">
        <v>1183</v>
      </c>
      <c r="B1541">
        <v>10</v>
      </c>
      <c r="C1541" t="s">
        <v>574</v>
      </c>
      <c r="D1541" t="s">
        <v>575</v>
      </c>
      <c r="E1541" t="s">
        <v>576</v>
      </c>
      <c r="F1541" t="s">
        <v>1177</v>
      </c>
      <c r="G1541" t="s">
        <v>101</v>
      </c>
      <c r="H1541" s="682">
        <v>98474.896099999998</v>
      </c>
      <c r="I1541" s="682">
        <v>157559.83609999999</v>
      </c>
      <c r="J1541" s="682">
        <v>137864.85449999999</v>
      </c>
      <c r="K1541" s="682">
        <v>220583.77059999999</v>
      </c>
      <c r="L1541" s="682">
        <v>177254.81289999999</v>
      </c>
      <c r="M1541" s="682">
        <v>283607.70490000001</v>
      </c>
      <c r="N1541" s="682">
        <v>236339.7507</v>
      </c>
      <c r="O1541" s="682">
        <v>378143.6066</v>
      </c>
      <c r="P1541" s="682">
        <v>295424.68829999998</v>
      </c>
      <c r="Q1541" s="682">
        <v>472679.50839999999</v>
      </c>
      <c r="R1541" s="682">
        <v>334814.64679999999</v>
      </c>
      <c r="S1541" s="682">
        <v>535703.44279999996</v>
      </c>
      <c r="T1541" s="682">
        <v>374204.60519999999</v>
      </c>
      <c r="U1541" s="682">
        <v>598727.37730000005</v>
      </c>
    </row>
    <row r="1542" spans="1:21">
      <c r="A1542" t="s">
        <v>1183</v>
      </c>
      <c r="B1542">
        <v>10</v>
      </c>
      <c r="C1542" t="s">
        <v>574</v>
      </c>
      <c r="D1542" t="s">
        <v>575</v>
      </c>
      <c r="E1542" t="s">
        <v>577</v>
      </c>
      <c r="F1542" t="s">
        <v>1174</v>
      </c>
      <c r="G1542" t="s">
        <v>84</v>
      </c>
      <c r="H1542" s="682">
        <v>108218.66190000001</v>
      </c>
      <c r="I1542" s="682">
        <v>189382.65839999999</v>
      </c>
      <c r="J1542" s="682">
        <v>140434.77160000001</v>
      </c>
      <c r="K1542" s="682">
        <v>245760.85029999999</v>
      </c>
      <c r="L1542" s="682">
        <v>167787.8333</v>
      </c>
      <c r="M1542" s="682">
        <v>293628.7083</v>
      </c>
      <c r="N1542" s="682">
        <v>200035.6171</v>
      </c>
      <c r="O1542" s="682">
        <v>350062.32990000001</v>
      </c>
      <c r="P1542" s="682">
        <v>235985.44870000001</v>
      </c>
      <c r="Q1542" s="682">
        <v>412974.53509999998</v>
      </c>
      <c r="R1542" s="682">
        <v>258868.91380000001</v>
      </c>
      <c r="S1542" s="682">
        <v>453020.59899999999</v>
      </c>
      <c r="T1542" s="682">
        <v>280393.03720000002</v>
      </c>
      <c r="U1542" s="682">
        <v>490687.81520000001</v>
      </c>
    </row>
    <row r="1543" spans="1:21">
      <c r="A1543" t="s">
        <v>1183</v>
      </c>
      <c r="B1543">
        <v>10</v>
      </c>
      <c r="C1543" t="s">
        <v>574</v>
      </c>
      <c r="D1543" t="s">
        <v>575</v>
      </c>
      <c r="E1543" t="s">
        <v>577</v>
      </c>
      <c r="F1543" t="s">
        <v>1175</v>
      </c>
      <c r="G1543" t="s">
        <v>103</v>
      </c>
      <c r="H1543" s="682">
        <v>91017.693899999998</v>
      </c>
      <c r="I1543" s="682">
        <v>159280.96429999999</v>
      </c>
      <c r="J1543" s="682">
        <v>120969.2138</v>
      </c>
      <c r="K1543" s="682">
        <v>211696.12419999999</v>
      </c>
      <c r="L1543" s="682">
        <v>148699.15419999999</v>
      </c>
      <c r="M1543" s="682">
        <v>260223.51990000001</v>
      </c>
      <c r="N1543" s="682">
        <v>186461.23790000001</v>
      </c>
      <c r="O1543" s="682">
        <v>326307.16629999998</v>
      </c>
      <c r="P1543" s="682">
        <v>225183.52100000001</v>
      </c>
      <c r="Q1543" s="682">
        <v>394071.16159999999</v>
      </c>
      <c r="R1543" s="682">
        <v>248542.4178</v>
      </c>
      <c r="S1543" s="682">
        <v>434949.23119999998</v>
      </c>
      <c r="T1543" s="682">
        <v>270379.23109999998</v>
      </c>
      <c r="U1543" s="682">
        <v>473163.65429999999</v>
      </c>
    </row>
    <row r="1544" spans="1:21">
      <c r="A1544" t="s">
        <v>1183</v>
      </c>
      <c r="B1544">
        <v>10</v>
      </c>
      <c r="C1544" t="s">
        <v>574</v>
      </c>
      <c r="D1544" t="s">
        <v>575</v>
      </c>
      <c r="E1544" t="s">
        <v>577</v>
      </c>
      <c r="F1544" t="s">
        <v>1176</v>
      </c>
      <c r="G1544" t="s">
        <v>104</v>
      </c>
      <c r="H1544" s="682">
        <v>84169.725300000006</v>
      </c>
      <c r="I1544" s="682">
        <v>147297.01939999999</v>
      </c>
      <c r="J1544" s="682">
        <v>116282.38</v>
      </c>
      <c r="K1544" s="682">
        <v>203494.16500000001</v>
      </c>
      <c r="L1544" s="682">
        <v>147510.21890000001</v>
      </c>
      <c r="M1544" s="682">
        <v>258142.8829</v>
      </c>
      <c r="N1544" s="682">
        <v>192681.11470000001</v>
      </c>
      <c r="O1544" s="682">
        <v>337191.95079999999</v>
      </c>
      <c r="P1544" s="682">
        <v>240021.47339999999</v>
      </c>
      <c r="Q1544" s="682">
        <v>420037.5784</v>
      </c>
      <c r="R1544" s="682">
        <v>270135.83620000002</v>
      </c>
      <c r="S1544" s="682">
        <v>472737.71340000001</v>
      </c>
      <c r="T1544" s="682">
        <v>299805.84610000002</v>
      </c>
      <c r="U1544" s="682">
        <v>524660.23060000001</v>
      </c>
    </row>
    <row r="1545" spans="1:21">
      <c r="A1545" t="s">
        <v>1183</v>
      </c>
      <c r="B1545">
        <v>10</v>
      </c>
      <c r="C1545" t="s">
        <v>574</v>
      </c>
      <c r="D1545" t="s">
        <v>575</v>
      </c>
      <c r="E1545" t="s">
        <v>577</v>
      </c>
      <c r="F1545" t="s">
        <v>1177</v>
      </c>
      <c r="G1545" t="s">
        <v>101</v>
      </c>
      <c r="H1545" s="682">
        <v>93310.051300000006</v>
      </c>
      <c r="I1545" s="682">
        <v>149296.08429999999</v>
      </c>
      <c r="J1545" s="682">
        <v>130634.0717</v>
      </c>
      <c r="K1545" s="682">
        <v>209014.51790000001</v>
      </c>
      <c r="L1545" s="682">
        <v>167958.09220000001</v>
      </c>
      <c r="M1545" s="682">
        <v>268732.95150000002</v>
      </c>
      <c r="N1545" s="682">
        <v>223944.12289999999</v>
      </c>
      <c r="O1545" s="682">
        <v>358310.60210000002</v>
      </c>
      <c r="P1545" s="682">
        <v>279930.15370000002</v>
      </c>
      <c r="Q1545" s="682">
        <v>447888.25260000001</v>
      </c>
      <c r="R1545" s="682">
        <v>317254.17420000001</v>
      </c>
      <c r="S1545" s="682">
        <v>507606.6863</v>
      </c>
      <c r="T1545" s="682">
        <v>354578.19469999999</v>
      </c>
      <c r="U1545" s="682">
        <v>567325.11990000005</v>
      </c>
    </row>
    <row r="1546" spans="1:21">
      <c r="A1546" t="s">
        <v>1183</v>
      </c>
      <c r="B1546">
        <v>10</v>
      </c>
      <c r="C1546" t="s">
        <v>574</v>
      </c>
      <c r="D1546" t="s">
        <v>575</v>
      </c>
      <c r="E1546" t="s">
        <v>578</v>
      </c>
      <c r="F1546" t="s">
        <v>1174</v>
      </c>
      <c r="G1546" t="s">
        <v>84</v>
      </c>
      <c r="H1546" s="682">
        <v>111810.82</v>
      </c>
      <c r="I1546" s="682">
        <v>195668.93489999999</v>
      </c>
      <c r="J1546" s="682">
        <v>145057.65470000001</v>
      </c>
      <c r="K1546" s="682">
        <v>253850.8958</v>
      </c>
      <c r="L1546" s="682">
        <v>173277.4296</v>
      </c>
      <c r="M1546" s="682">
        <v>303235.50170000002</v>
      </c>
      <c r="N1546" s="682">
        <v>206533.41390000001</v>
      </c>
      <c r="O1546" s="682">
        <v>361433.4743</v>
      </c>
      <c r="P1546" s="682">
        <v>243617.86369999999</v>
      </c>
      <c r="Q1546" s="682">
        <v>426331.26140000002</v>
      </c>
      <c r="R1546" s="682">
        <v>267227.37</v>
      </c>
      <c r="S1546" s="682">
        <v>467647.89750000002</v>
      </c>
      <c r="T1546" s="682">
        <v>289421.37469999999</v>
      </c>
      <c r="U1546" s="682">
        <v>506487.4056</v>
      </c>
    </row>
    <row r="1547" spans="1:21">
      <c r="A1547" t="s">
        <v>1183</v>
      </c>
      <c r="B1547">
        <v>10</v>
      </c>
      <c r="C1547" t="s">
        <v>574</v>
      </c>
      <c r="D1547" t="s">
        <v>575</v>
      </c>
      <c r="E1547" t="s">
        <v>578</v>
      </c>
      <c r="F1547" t="s">
        <v>1175</v>
      </c>
      <c r="G1547" t="s">
        <v>103</v>
      </c>
      <c r="H1547" s="682">
        <v>94247.780299999999</v>
      </c>
      <c r="I1547" s="682">
        <v>164933.61550000001</v>
      </c>
      <c r="J1547" s="682">
        <v>125182.29489999999</v>
      </c>
      <c r="K1547" s="682">
        <v>219069.01610000001</v>
      </c>
      <c r="L1547" s="682">
        <v>153786.88279999999</v>
      </c>
      <c r="M1547" s="682">
        <v>269127.04489999998</v>
      </c>
      <c r="N1547" s="682">
        <v>192673.25769999999</v>
      </c>
      <c r="O1547" s="682">
        <v>337178.2009</v>
      </c>
      <c r="P1547" s="682">
        <v>232588.52660000001</v>
      </c>
      <c r="Q1547" s="682">
        <v>407029.92139999999</v>
      </c>
      <c r="R1547" s="682">
        <v>256683.47380000001</v>
      </c>
      <c r="S1547" s="682">
        <v>449196.07909999997</v>
      </c>
      <c r="T1547" s="682">
        <v>279196.75099999999</v>
      </c>
      <c r="U1547" s="682">
        <v>488594.31420000002</v>
      </c>
    </row>
    <row r="1548" spans="1:21">
      <c r="A1548" t="s">
        <v>1183</v>
      </c>
      <c r="B1548">
        <v>10</v>
      </c>
      <c r="C1548" t="s">
        <v>574</v>
      </c>
      <c r="D1548" t="s">
        <v>575</v>
      </c>
      <c r="E1548" t="s">
        <v>578</v>
      </c>
      <c r="F1548" t="s">
        <v>1176</v>
      </c>
      <c r="G1548" t="s">
        <v>104</v>
      </c>
      <c r="H1548" s="682">
        <v>87289.784299999999</v>
      </c>
      <c r="I1548" s="682">
        <v>152757.1226</v>
      </c>
      <c r="J1548" s="682">
        <v>120617.72070000001</v>
      </c>
      <c r="K1548" s="682">
        <v>211081.01120000001</v>
      </c>
      <c r="L1548" s="682">
        <v>153042.21350000001</v>
      </c>
      <c r="M1548" s="682">
        <v>267823.87359999999</v>
      </c>
      <c r="N1548" s="682">
        <v>199972.9142</v>
      </c>
      <c r="O1548" s="682">
        <v>349952.59989999997</v>
      </c>
      <c r="P1548" s="682">
        <v>249118.75080000001</v>
      </c>
      <c r="Q1548" s="682">
        <v>435957.8137</v>
      </c>
      <c r="R1548" s="682">
        <v>280406.3259</v>
      </c>
      <c r="S1548" s="682">
        <v>490711.07030000002</v>
      </c>
      <c r="T1548" s="682">
        <v>311240.19319999998</v>
      </c>
      <c r="U1548" s="682">
        <v>544670.33810000005</v>
      </c>
    </row>
    <row r="1549" spans="1:21">
      <c r="A1549" t="s">
        <v>1183</v>
      </c>
      <c r="B1549">
        <v>10</v>
      </c>
      <c r="C1549" t="s">
        <v>574</v>
      </c>
      <c r="D1549" t="s">
        <v>575</v>
      </c>
      <c r="E1549" t="s">
        <v>578</v>
      </c>
      <c r="F1549" t="s">
        <v>1177</v>
      </c>
      <c r="G1549" t="s">
        <v>101</v>
      </c>
      <c r="H1549" s="682">
        <v>96412.030400000003</v>
      </c>
      <c r="I1549" s="682">
        <v>154259.25090000001</v>
      </c>
      <c r="J1549" s="682">
        <v>134976.8426</v>
      </c>
      <c r="K1549" s="682">
        <v>215962.95129999999</v>
      </c>
      <c r="L1549" s="682">
        <v>173541.65470000001</v>
      </c>
      <c r="M1549" s="682">
        <v>277666.65169999999</v>
      </c>
      <c r="N1549" s="682">
        <v>231388.87299999999</v>
      </c>
      <c r="O1549" s="682">
        <v>370222.2023</v>
      </c>
      <c r="P1549" s="682">
        <v>289236.09120000002</v>
      </c>
      <c r="Q1549" s="682">
        <v>462777.75290000002</v>
      </c>
      <c r="R1549" s="682">
        <v>327800.90340000001</v>
      </c>
      <c r="S1549" s="682">
        <v>524481.45330000005</v>
      </c>
      <c r="T1549" s="682">
        <v>366365.7156</v>
      </c>
      <c r="U1549" s="682">
        <v>586185.15359999996</v>
      </c>
    </row>
    <row r="1550" spans="1:21">
      <c r="A1550" t="s">
        <v>1183</v>
      </c>
      <c r="B1550">
        <v>10</v>
      </c>
      <c r="C1550" t="s">
        <v>574</v>
      </c>
      <c r="D1550" t="s">
        <v>575</v>
      </c>
      <c r="E1550" t="s">
        <v>579</v>
      </c>
      <c r="F1550" t="s">
        <v>1174</v>
      </c>
      <c r="G1550" t="s">
        <v>84</v>
      </c>
      <c r="H1550" s="682">
        <v>113598.54519999999</v>
      </c>
      <c r="I1550" s="682">
        <v>198797.454</v>
      </c>
      <c r="J1550" s="682">
        <v>147425.50580000001</v>
      </c>
      <c r="K1550" s="682">
        <v>257994.63510000001</v>
      </c>
      <c r="L1550" s="682">
        <v>176148.28400000001</v>
      </c>
      <c r="M1550" s="682">
        <v>308259.49699999997</v>
      </c>
      <c r="N1550" s="682">
        <v>210014.16070000001</v>
      </c>
      <c r="O1550" s="682">
        <v>367524.78110000002</v>
      </c>
      <c r="P1550" s="682">
        <v>247765.27590000001</v>
      </c>
      <c r="Q1550" s="682">
        <v>433589.23269999999</v>
      </c>
      <c r="R1550" s="682">
        <v>271794.41149999999</v>
      </c>
      <c r="S1550" s="682">
        <v>475640.22</v>
      </c>
      <c r="T1550" s="682">
        <v>294399.28210000001</v>
      </c>
      <c r="U1550" s="682">
        <v>515198.74359999999</v>
      </c>
    </row>
    <row r="1551" spans="1:21">
      <c r="A1551" t="s">
        <v>1183</v>
      </c>
      <c r="B1551">
        <v>10</v>
      </c>
      <c r="C1551" t="s">
        <v>574</v>
      </c>
      <c r="D1551" t="s">
        <v>575</v>
      </c>
      <c r="E1551" t="s">
        <v>579</v>
      </c>
      <c r="F1551" t="s">
        <v>1175</v>
      </c>
      <c r="G1551" t="s">
        <v>103</v>
      </c>
      <c r="H1551" s="682">
        <v>95492.249599999996</v>
      </c>
      <c r="I1551" s="682">
        <v>167111.4368</v>
      </c>
      <c r="J1551" s="682">
        <v>126935.44469999999</v>
      </c>
      <c r="K1551" s="682">
        <v>222137.0282</v>
      </c>
      <c r="L1551" s="682">
        <v>156054.9374</v>
      </c>
      <c r="M1551" s="682">
        <v>273096.14039999997</v>
      </c>
      <c r="N1551" s="682">
        <v>195725.34030000001</v>
      </c>
      <c r="O1551" s="682">
        <v>342519.34539999999</v>
      </c>
      <c r="P1551" s="682">
        <v>236394.82550000001</v>
      </c>
      <c r="Q1551" s="682">
        <v>413690.94459999999</v>
      </c>
      <c r="R1551" s="682">
        <v>260924.41560000001</v>
      </c>
      <c r="S1551" s="682">
        <v>456617.72739999997</v>
      </c>
      <c r="T1551" s="682">
        <v>283858.43329999998</v>
      </c>
      <c r="U1551" s="682">
        <v>496752.25819999998</v>
      </c>
    </row>
    <row r="1552" spans="1:21">
      <c r="A1552" t="s">
        <v>1183</v>
      </c>
      <c r="B1552">
        <v>10</v>
      </c>
      <c r="C1552" t="s">
        <v>574</v>
      </c>
      <c r="D1552" t="s">
        <v>575</v>
      </c>
      <c r="E1552" t="s">
        <v>579</v>
      </c>
      <c r="F1552" t="s">
        <v>1176</v>
      </c>
      <c r="G1552" t="s">
        <v>104</v>
      </c>
      <c r="H1552" s="682">
        <v>88275.654599999994</v>
      </c>
      <c r="I1552" s="682">
        <v>154482.39559999999</v>
      </c>
      <c r="J1552" s="682">
        <v>121948.8265</v>
      </c>
      <c r="K1552" s="682">
        <v>213410.44639999999</v>
      </c>
      <c r="L1552" s="682">
        <v>154690.61319999999</v>
      </c>
      <c r="M1552" s="682">
        <v>270708.57319999998</v>
      </c>
      <c r="N1552" s="682">
        <v>202044.4909</v>
      </c>
      <c r="O1552" s="682">
        <v>353577.8591</v>
      </c>
      <c r="P1552" s="682">
        <v>251682.01360000001</v>
      </c>
      <c r="Q1552" s="682">
        <v>440443.52380000002</v>
      </c>
      <c r="R1552" s="682">
        <v>283251.72039999999</v>
      </c>
      <c r="S1552" s="682">
        <v>495690.51069999998</v>
      </c>
      <c r="T1552" s="682">
        <v>314353.68709999998</v>
      </c>
      <c r="U1552" s="682">
        <v>550118.95239999995</v>
      </c>
    </row>
    <row r="1553" spans="1:21">
      <c r="A1553" t="s">
        <v>1183</v>
      </c>
      <c r="B1553">
        <v>10</v>
      </c>
      <c r="C1553" t="s">
        <v>574</v>
      </c>
      <c r="D1553" t="s">
        <v>575</v>
      </c>
      <c r="E1553" t="s">
        <v>579</v>
      </c>
      <c r="F1553" t="s">
        <v>1177</v>
      </c>
      <c r="G1553" t="s">
        <v>101</v>
      </c>
      <c r="H1553" s="682">
        <v>97947.653999999995</v>
      </c>
      <c r="I1553" s="682">
        <v>156716.2487</v>
      </c>
      <c r="J1553" s="682">
        <v>137126.71549999999</v>
      </c>
      <c r="K1553" s="682">
        <v>219402.74830000001</v>
      </c>
      <c r="L1553" s="682">
        <v>176305.77720000001</v>
      </c>
      <c r="M1553" s="682">
        <v>282089.24770000001</v>
      </c>
      <c r="N1553" s="682">
        <v>235074.36960000001</v>
      </c>
      <c r="O1553" s="682">
        <v>376118.99699999997</v>
      </c>
      <c r="P1553" s="682">
        <v>293842.962</v>
      </c>
      <c r="Q1553" s="682">
        <v>470148.74619999999</v>
      </c>
      <c r="R1553" s="682">
        <v>333022.02350000001</v>
      </c>
      <c r="S1553" s="682">
        <v>532835.24569999997</v>
      </c>
      <c r="T1553" s="682">
        <v>372201.08510000003</v>
      </c>
      <c r="U1553" s="682">
        <v>595521.74509999994</v>
      </c>
    </row>
    <row r="1554" spans="1:21">
      <c r="A1554" t="s">
        <v>1183</v>
      </c>
      <c r="B1554">
        <v>10</v>
      </c>
      <c r="C1554" t="s">
        <v>574</v>
      </c>
      <c r="D1554" t="s">
        <v>575</v>
      </c>
      <c r="E1554" t="s">
        <v>580</v>
      </c>
      <c r="F1554" t="s">
        <v>1174</v>
      </c>
      <c r="G1554" t="s">
        <v>84</v>
      </c>
      <c r="H1554" s="682">
        <v>109418.83070000001</v>
      </c>
      <c r="I1554" s="682">
        <v>191482.95379999999</v>
      </c>
      <c r="J1554" s="682">
        <v>141956.92720000001</v>
      </c>
      <c r="K1554" s="682">
        <v>248424.6225</v>
      </c>
      <c r="L1554" s="682">
        <v>169575.6771</v>
      </c>
      <c r="M1554" s="682">
        <v>296757.43489999999</v>
      </c>
      <c r="N1554" s="682">
        <v>202124.26310000001</v>
      </c>
      <c r="O1554" s="682">
        <v>353717.46039999998</v>
      </c>
      <c r="P1554" s="682">
        <v>238419.1813</v>
      </c>
      <c r="Q1554" s="682">
        <v>417233.5673</v>
      </c>
      <c r="R1554" s="682">
        <v>261525.79019999999</v>
      </c>
      <c r="S1554" s="682">
        <v>457670.13280000002</v>
      </c>
      <c r="T1554" s="682">
        <v>283247.89850000001</v>
      </c>
      <c r="U1554" s="682">
        <v>495683.8224</v>
      </c>
    </row>
    <row r="1555" spans="1:21">
      <c r="A1555" t="s">
        <v>1183</v>
      </c>
      <c r="B1555">
        <v>10</v>
      </c>
      <c r="C1555" t="s">
        <v>574</v>
      </c>
      <c r="D1555" t="s">
        <v>575</v>
      </c>
      <c r="E1555" t="s">
        <v>580</v>
      </c>
      <c r="F1555" t="s">
        <v>1175</v>
      </c>
      <c r="G1555" t="s">
        <v>103</v>
      </c>
      <c r="H1555" s="682">
        <v>92217.912800000006</v>
      </c>
      <c r="I1555" s="682">
        <v>161381.34729999999</v>
      </c>
      <c r="J1555" s="682">
        <v>122491.36930000001</v>
      </c>
      <c r="K1555" s="682">
        <v>214359.8964</v>
      </c>
      <c r="L1555" s="682">
        <v>150486.99799999999</v>
      </c>
      <c r="M1555" s="682">
        <v>263352.24660000001</v>
      </c>
      <c r="N1555" s="682">
        <v>188549.88389999999</v>
      </c>
      <c r="O1555" s="682">
        <v>329962.29670000001</v>
      </c>
      <c r="P1555" s="682">
        <v>227617.2536</v>
      </c>
      <c r="Q1555" s="682">
        <v>398330.19380000001</v>
      </c>
      <c r="R1555" s="682">
        <v>251199.29430000001</v>
      </c>
      <c r="S1555" s="682">
        <v>439598.76490000001</v>
      </c>
      <c r="T1555" s="682">
        <v>273234.09230000002</v>
      </c>
      <c r="U1555" s="682">
        <v>478159.66159999999</v>
      </c>
    </row>
    <row r="1556" spans="1:21">
      <c r="A1556" t="s">
        <v>1183</v>
      </c>
      <c r="B1556">
        <v>10</v>
      </c>
      <c r="C1556" t="s">
        <v>574</v>
      </c>
      <c r="D1556" t="s">
        <v>575</v>
      </c>
      <c r="E1556" t="s">
        <v>580</v>
      </c>
      <c r="F1556" t="s">
        <v>1176</v>
      </c>
      <c r="G1556" t="s">
        <v>104</v>
      </c>
      <c r="H1556" s="682">
        <v>85401.130399999995</v>
      </c>
      <c r="I1556" s="682">
        <v>149451.97820000001</v>
      </c>
      <c r="J1556" s="682">
        <v>118006.3471</v>
      </c>
      <c r="K1556" s="682">
        <v>206511.10740000001</v>
      </c>
      <c r="L1556" s="682">
        <v>149726.74789999999</v>
      </c>
      <c r="M1556" s="682">
        <v>262021.8089</v>
      </c>
      <c r="N1556" s="682">
        <v>195636.48680000001</v>
      </c>
      <c r="O1556" s="682">
        <v>342363.85190000001</v>
      </c>
      <c r="P1556" s="682">
        <v>243715.68849999999</v>
      </c>
      <c r="Q1556" s="682">
        <v>426502.45500000002</v>
      </c>
      <c r="R1556" s="682">
        <v>274322.61339999997</v>
      </c>
      <c r="S1556" s="682">
        <v>480064.5735</v>
      </c>
      <c r="T1556" s="682">
        <v>304485.18520000001</v>
      </c>
      <c r="U1556" s="682">
        <v>532849.07420000003</v>
      </c>
    </row>
    <row r="1557" spans="1:21">
      <c r="A1557" t="s">
        <v>1183</v>
      </c>
      <c r="B1557">
        <v>10</v>
      </c>
      <c r="C1557" t="s">
        <v>574</v>
      </c>
      <c r="D1557" t="s">
        <v>575</v>
      </c>
      <c r="E1557" t="s">
        <v>580</v>
      </c>
      <c r="F1557" t="s">
        <v>1177</v>
      </c>
      <c r="G1557" t="s">
        <v>101</v>
      </c>
      <c r="H1557" s="682">
        <v>94349.164799999999</v>
      </c>
      <c r="I1557" s="682">
        <v>150958.66589999999</v>
      </c>
      <c r="J1557" s="682">
        <v>132088.83059999999</v>
      </c>
      <c r="K1557" s="682">
        <v>211342.13219999999</v>
      </c>
      <c r="L1557" s="682">
        <v>169828.49660000001</v>
      </c>
      <c r="M1557" s="682">
        <v>271725.59860000003</v>
      </c>
      <c r="N1557" s="682">
        <v>226437.99540000001</v>
      </c>
      <c r="O1557" s="682">
        <v>362300.79810000001</v>
      </c>
      <c r="P1557" s="682">
        <v>283047.49430000002</v>
      </c>
      <c r="Q1557" s="682">
        <v>452875.9976</v>
      </c>
      <c r="R1557" s="682">
        <v>320787.16029999999</v>
      </c>
      <c r="S1557" s="682">
        <v>513259.46399999998</v>
      </c>
      <c r="T1557" s="682">
        <v>358526.82610000001</v>
      </c>
      <c r="U1557" s="682">
        <v>573642.93039999995</v>
      </c>
    </row>
    <row r="1558" spans="1:21">
      <c r="A1558" t="s">
        <v>1183</v>
      </c>
      <c r="B1558">
        <v>10</v>
      </c>
      <c r="C1558" t="s">
        <v>581</v>
      </c>
      <c r="D1558" t="s">
        <v>582</v>
      </c>
      <c r="E1558" t="s">
        <v>583</v>
      </c>
      <c r="F1558" t="s">
        <v>1174</v>
      </c>
      <c r="G1558" t="s">
        <v>84</v>
      </c>
      <c r="H1558" s="682">
        <v>140510.50030000001</v>
      </c>
      <c r="I1558" s="682">
        <v>245893.37539999999</v>
      </c>
      <c r="J1558" s="682">
        <v>182294.5724</v>
      </c>
      <c r="K1558" s="682">
        <v>319015.50160000002</v>
      </c>
      <c r="L1558" s="682">
        <v>217761.46410000001</v>
      </c>
      <c r="M1558" s="682">
        <v>381082.56219999999</v>
      </c>
      <c r="N1558" s="682">
        <v>259559.11859999999</v>
      </c>
      <c r="O1558" s="682">
        <v>454228.45750000002</v>
      </c>
      <c r="P1558" s="682">
        <v>306167.61940000003</v>
      </c>
      <c r="Q1558" s="682">
        <v>535793.33400000003</v>
      </c>
      <c r="R1558" s="682">
        <v>335840.196</v>
      </c>
      <c r="S1558" s="682">
        <v>587720.34290000005</v>
      </c>
      <c r="T1558" s="682">
        <v>363734.91470000002</v>
      </c>
      <c r="U1558" s="682">
        <v>636536.10080000001</v>
      </c>
    </row>
    <row r="1559" spans="1:21">
      <c r="A1559" t="s">
        <v>1183</v>
      </c>
      <c r="B1559">
        <v>10</v>
      </c>
      <c r="C1559" t="s">
        <v>581</v>
      </c>
      <c r="D1559" t="s">
        <v>582</v>
      </c>
      <c r="E1559" t="s">
        <v>583</v>
      </c>
      <c r="F1559" t="s">
        <v>1175</v>
      </c>
      <c r="G1559" t="s">
        <v>103</v>
      </c>
      <c r="H1559" s="682">
        <v>118420.8992</v>
      </c>
      <c r="I1559" s="682">
        <v>207236.5736</v>
      </c>
      <c r="J1559" s="682">
        <v>157296.6972</v>
      </c>
      <c r="K1559" s="682">
        <v>275269.22019999998</v>
      </c>
      <c r="L1559" s="682">
        <v>193247.58069999999</v>
      </c>
      <c r="M1559" s="682">
        <v>338183.26620000001</v>
      </c>
      <c r="N1559" s="682">
        <v>242126.7573</v>
      </c>
      <c r="O1559" s="682">
        <v>423721.82520000002</v>
      </c>
      <c r="P1559" s="682">
        <v>292295.66970000003</v>
      </c>
      <c r="Q1559" s="682">
        <v>511517.42190000002</v>
      </c>
      <c r="R1559" s="682">
        <v>322578.80070000002</v>
      </c>
      <c r="S1559" s="682">
        <v>564512.90130000003</v>
      </c>
      <c r="T1559" s="682">
        <v>350875.07880000002</v>
      </c>
      <c r="U1559" s="682">
        <v>614031.38809999998</v>
      </c>
    </row>
    <row r="1560" spans="1:21">
      <c r="A1560" t="s">
        <v>1183</v>
      </c>
      <c r="B1560">
        <v>10</v>
      </c>
      <c r="C1560" t="s">
        <v>581</v>
      </c>
      <c r="D1560" t="s">
        <v>582</v>
      </c>
      <c r="E1560" t="s">
        <v>583</v>
      </c>
      <c r="F1560" t="s">
        <v>1176</v>
      </c>
      <c r="G1560" t="s">
        <v>104</v>
      </c>
      <c r="H1560" s="682">
        <v>109666.5511</v>
      </c>
      <c r="I1560" s="682">
        <v>191916.4644</v>
      </c>
      <c r="J1560" s="682">
        <v>151535.92170000001</v>
      </c>
      <c r="K1560" s="682">
        <v>265187.86290000001</v>
      </c>
      <c r="L1560" s="682">
        <v>192269.00229999999</v>
      </c>
      <c r="M1560" s="682">
        <v>336470.75410000002</v>
      </c>
      <c r="N1560" s="682">
        <v>251222.88440000001</v>
      </c>
      <c r="O1560" s="682">
        <v>439640.0477</v>
      </c>
      <c r="P1560" s="682">
        <v>312962.81349999999</v>
      </c>
      <c r="Q1560" s="682">
        <v>547684.92350000003</v>
      </c>
      <c r="R1560" s="682">
        <v>352265.95649999997</v>
      </c>
      <c r="S1560" s="682">
        <v>616465.42390000005</v>
      </c>
      <c r="T1560" s="682">
        <v>390998.45679999999</v>
      </c>
      <c r="U1560" s="682">
        <v>684247.29940000002</v>
      </c>
    </row>
    <row r="1561" spans="1:21">
      <c r="A1561" t="s">
        <v>1183</v>
      </c>
      <c r="B1561">
        <v>10</v>
      </c>
      <c r="C1561" t="s">
        <v>581</v>
      </c>
      <c r="D1561" t="s">
        <v>582</v>
      </c>
      <c r="E1561" t="s">
        <v>583</v>
      </c>
      <c r="F1561" t="s">
        <v>1177</v>
      </c>
      <c r="G1561" t="s">
        <v>101</v>
      </c>
      <c r="H1561" s="682">
        <v>121158.72380000001</v>
      </c>
      <c r="I1561" s="682">
        <v>193853.96109999999</v>
      </c>
      <c r="J1561" s="682">
        <v>169622.21340000001</v>
      </c>
      <c r="K1561" s="682">
        <v>271395.5454</v>
      </c>
      <c r="L1561" s="682">
        <v>218085.70300000001</v>
      </c>
      <c r="M1561" s="682">
        <v>348937.1299</v>
      </c>
      <c r="N1561" s="682">
        <v>290780.93729999999</v>
      </c>
      <c r="O1561" s="682">
        <v>465249.50650000002</v>
      </c>
      <c r="P1561" s="682">
        <v>363476.1716</v>
      </c>
      <c r="Q1561" s="682">
        <v>581561.88309999998</v>
      </c>
      <c r="R1561" s="682">
        <v>411939.66110000003</v>
      </c>
      <c r="S1561" s="682">
        <v>659103.46750000003</v>
      </c>
      <c r="T1561" s="682">
        <v>460403.15059999999</v>
      </c>
      <c r="U1561" s="682">
        <v>736645.05189999996</v>
      </c>
    </row>
    <row r="1562" spans="1:21">
      <c r="A1562" t="s">
        <v>1183</v>
      </c>
      <c r="B1562">
        <v>10</v>
      </c>
      <c r="C1562" t="s">
        <v>581</v>
      </c>
      <c r="D1562" t="s">
        <v>582</v>
      </c>
      <c r="E1562" t="s">
        <v>584</v>
      </c>
      <c r="F1562" t="s">
        <v>1174</v>
      </c>
      <c r="G1562" t="s">
        <v>84</v>
      </c>
      <c r="H1562" s="682">
        <v>147111.43609999999</v>
      </c>
      <c r="I1562" s="682">
        <v>257445.01319999999</v>
      </c>
      <c r="J1562" s="682">
        <v>190666.43700000001</v>
      </c>
      <c r="K1562" s="682">
        <v>333666.2647</v>
      </c>
      <c r="L1562" s="682">
        <v>227594.61559999999</v>
      </c>
      <c r="M1562" s="682">
        <v>398290.5773</v>
      </c>
      <c r="N1562" s="682">
        <v>271046.68410000001</v>
      </c>
      <c r="O1562" s="682">
        <v>474331.6972</v>
      </c>
      <c r="P1562" s="682">
        <v>319553.16360000003</v>
      </c>
      <c r="Q1562" s="682">
        <v>559218.03630000004</v>
      </c>
      <c r="R1562" s="682">
        <v>350453.03230000002</v>
      </c>
      <c r="S1562" s="682">
        <v>613292.80649999995</v>
      </c>
      <c r="T1562" s="682">
        <v>379436.66879999998</v>
      </c>
      <c r="U1562" s="682">
        <v>664014.1703</v>
      </c>
    </row>
    <row r="1563" spans="1:21">
      <c r="A1563" t="s">
        <v>1183</v>
      </c>
      <c r="B1563">
        <v>10</v>
      </c>
      <c r="C1563" t="s">
        <v>581</v>
      </c>
      <c r="D1563" t="s">
        <v>582</v>
      </c>
      <c r="E1563" t="s">
        <v>584</v>
      </c>
      <c r="F1563" t="s">
        <v>1175</v>
      </c>
      <c r="G1563" t="s">
        <v>103</v>
      </c>
      <c r="H1563" s="682">
        <v>125022.11010000001</v>
      </c>
      <c r="I1563" s="682">
        <v>218788.69260000001</v>
      </c>
      <c r="J1563" s="682">
        <v>165668.5618</v>
      </c>
      <c r="K1563" s="682">
        <v>289919.98310000001</v>
      </c>
      <c r="L1563" s="682">
        <v>203080.7322</v>
      </c>
      <c r="M1563" s="682">
        <v>355391.28139999998</v>
      </c>
      <c r="N1563" s="682">
        <v>253614.32279999999</v>
      </c>
      <c r="O1563" s="682">
        <v>443825.0649</v>
      </c>
      <c r="P1563" s="682">
        <v>305681.21389999997</v>
      </c>
      <c r="Q1563" s="682">
        <v>534942.12419999996</v>
      </c>
      <c r="R1563" s="682">
        <v>337191.63709999999</v>
      </c>
      <c r="S1563" s="682">
        <v>590085.36490000004</v>
      </c>
      <c r="T1563" s="682">
        <v>366576.83289999998</v>
      </c>
      <c r="U1563" s="682">
        <v>641509.45759999997</v>
      </c>
    </row>
    <row r="1564" spans="1:21">
      <c r="A1564" t="s">
        <v>1183</v>
      </c>
      <c r="B1564">
        <v>10</v>
      </c>
      <c r="C1564" t="s">
        <v>581</v>
      </c>
      <c r="D1564" t="s">
        <v>582</v>
      </c>
      <c r="E1564" t="s">
        <v>584</v>
      </c>
      <c r="F1564" t="s">
        <v>1176</v>
      </c>
      <c r="G1564" t="s">
        <v>104</v>
      </c>
      <c r="H1564" s="682">
        <v>116439.2862</v>
      </c>
      <c r="I1564" s="682">
        <v>203768.75090000001</v>
      </c>
      <c r="J1564" s="682">
        <v>161017.75090000001</v>
      </c>
      <c r="K1564" s="682">
        <v>281781.06390000001</v>
      </c>
      <c r="L1564" s="682">
        <v>204459.92559999999</v>
      </c>
      <c r="M1564" s="682">
        <v>357804.86979999999</v>
      </c>
      <c r="N1564" s="682">
        <v>267477.44870000001</v>
      </c>
      <c r="O1564" s="682">
        <v>468085.53519999998</v>
      </c>
      <c r="P1564" s="682">
        <v>333281.01880000002</v>
      </c>
      <c r="Q1564" s="682">
        <v>583241.78289999999</v>
      </c>
      <c r="R1564" s="682">
        <v>375293.25589999999</v>
      </c>
      <c r="S1564" s="682">
        <v>656763.19790000003</v>
      </c>
      <c r="T1564" s="682">
        <v>416734.85029999999</v>
      </c>
      <c r="U1564" s="682">
        <v>729285.98789999995</v>
      </c>
    </row>
    <row r="1565" spans="1:21">
      <c r="A1565" t="s">
        <v>1183</v>
      </c>
      <c r="B1565">
        <v>10</v>
      </c>
      <c r="C1565" t="s">
        <v>581</v>
      </c>
      <c r="D1565" t="s">
        <v>582</v>
      </c>
      <c r="E1565" t="s">
        <v>584</v>
      </c>
      <c r="F1565" t="s">
        <v>1177</v>
      </c>
      <c r="G1565" t="s">
        <v>101</v>
      </c>
      <c r="H1565" s="682">
        <v>126873.8545</v>
      </c>
      <c r="I1565" s="682">
        <v>202998.17019999999</v>
      </c>
      <c r="J1565" s="682">
        <v>177623.39619999999</v>
      </c>
      <c r="K1565" s="682">
        <v>284197.43829999998</v>
      </c>
      <c r="L1565" s="682">
        <v>228372.9381</v>
      </c>
      <c r="M1565" s="682">
        <v>365396.70630000002</v>
      </c>
      <c r="N1565" s="682">
        <v>304497.25079999998</v>
      </c>
      <c r="O1565" s="682">
        <v>487195.60849999997</v>
      </c>
      <c r="P1565" s="682">
        <v>380621.56349999999</v>
      </c>
      <c r="Q1565" s="682">
        <v>608994.51060000004</v>
      </c>
      <c r="R1565" s="682">
        <v>431371.1053</v>
      </c>
      <c r="S1565" s="682">
        <v>690193.77870000002</v>
      </c>
      <c r="T1565" s="682">
        <v>482120.6471</v>
      </c>
      <c r="U1565" s="682">
        <v>771393.04680000001</v>
      </c>
    </row>
    <row r="1566" spans="1:21">
      <c r="A1566" t="s">
        <v>1183</v>
      </c>
      <c r="B1566">
        <v>10</v>
      </c>
      <c r="C1566" t="s">
        <v>581</v>
      </c>
      <c r="D1566" t="s">
        <v>582</v>
      </c>
      <c r="E1566" t="s">
        <v>585</v>
      </c>
      <c r="F1566" t="s">
        <v>1174</v>
      </c>
      <c r="G1566" t="s">
        <v>84</v>
      </c>
      <c r="H1566" s="682">
        <v>145898.73920000001</v>
      </c>
      <c r="I1566" s="682">
        <v>255322.7935</v>
      </c>
      <c r="J1566" s="682">
        <v>189228.89910000001</v>
      </c>
      <c r="K1566" s="682">
        <v>331150.57339999999</v>
      </c>
      <c r="L1566" s="682">
        <v>225995.86060000001</v>
      </c>
      <c r="M1566" s="682">
        <v>395492.75599999999</v>
      </c>
      <c r="N1566" s="682">
        <v>269305.81589999999</v>
      </c>
      <c r="O1566" s="682">
        <v>471285.1777</v>
      </c>
      <c r="P1566" s="682">
        <v>317616.24410000001</v>
      </c>
      <c r="Q1566" s="682">
        <v>555828.42709999997</v>
      </c>
      <c r="R1566" s="682">
        <v>348377.88260000001</v>
      </c>
      <c r="S1566" s="682">
        <v>609661.29449999996</v>
      </c>
      <c r="T1566" s="682">
        <v>377277.42300000001</v>
      </c>
      <c r="U1566" s="682">
        <v>660235.49029999995</v>
      </c>
    </row>
    <row r="1567" spans="1:21">
      <c r="A1567" t="s">
        <v>1183</v>
      </c>
      <c r="B1567">
        <v>10</v>
      </c>
      <c r="C1567" t="s">
        <v>581</v>
      </c>
      <c r="D1567" t="s">
        <v>582</v>
      </c>
      <c r="E1567" t="s">
        <v>585</v>
      </c>
      <c r="F1567" t="s">
        <v>1175</v>
      </c>
      <c r="G1567" t="s">
        <v>103</v>
      </c>
      <c r="H1567" s="682">
        <v>123266.03230000001</v>
      </c>
      <c r="I1567" s="682">
        <v>215715.55650000001</v>
      </c>
      <c r="J1567" s="682">
        <v>163616.32269999999</v>
      </c>
      <c r="K1567" s="682">
        <v>286328.56479999999</v>
      </c>
      <c r="L1567" s="682">
        <v>200879.17739999999</v>
      </c>
      <c r="M1567" s="682">
        <v>351538.56030000001</v>
      </c>
      <c r="N1567" s="682">
        <v>251444.79029999999</v>
      </c>
      <c r="O1567" s="682">
        <v>440028.38309999998</v>
      </c>
      <c r="P1567" s="682">
        <v>303403.18119999999</v>
      </c>
      <c r="Q1567" s="682">
        <v>530955.56700000004</v>
      </c>
      <c r="R1567" s="682">
        <v>334790.38780000003</v>
      </c>
      <c r="S1567" s="682">
        <v>585883.17870000005</v>
      </c>
      <c r="T1567" s="682">
        <v>364101.36190000002</v>
      </c>
      <c r="U1567" s="682">
        <v>637177.3835</v>
      </c>
    </row>
    <row r="1568" spans="1:21">
      <c r="A1568" t="s">
        <v>1183</v>
      </c>
      <c r="B1568">
        <v>10</v>
      </c>
      <c r="C1568" t="s">
        <v>581</v>
      </c>
      <c r="D1568" t="s">
        <v>582</v>
      </c>
      <c r="E1568" t="s">
        <v>585</v>
      </c>
      <c r="F1568" t="s">
        <v>1176</v>
      </c>
      <c r="G1568" t="s">
        <v>104</v>
      </c>
      <c r="H1568" s="682">
        <v>114346.6439</v>
      </c>
      <c r="I1568" s="682">
        <v>200106.6269</v>
      </c>
      <c r="J1568" s="682">
        <v>158038.93900000001</v>
      </c>
      <c r="K1568" s="682">
        <v>276568.14319999999</v>
      </c>
      <c r="L1568" s="682">
        <v>200567.00270000001</v>
      </c>
      <c r="M1568" s="682">
        <v>350992.25459999999</v>
      </c>
      <c r="N1568" s="682">
        <v>262160.59509999998</v>
      </c>
      <c r="O1568" s="682">
        <v>458781.04129999998</v>
      </c>
      <c r="P1568" s="682">
        <v>326608.7438</v>
      </c>
      <c r="Q1568" s="682">
        <v>571565.30169999995</v>
      </c>
      <c r="R1568" s="682">
        <v>367671.70740000001</v>
      </c>
      <c r="S1568" s="682">
        <v>643425.48809999996</v>
      </c>
      <c r="T1568" s="682">
        <v>408149.99619999999</v>
      </c>
      <c r="U1568" s="682">
        <v>714262.49329999997</v>
      </c>
    </row>
    <row r="1569" spans="1:21">
      <c r="A1569" t="s">
        <v>1183</v>
      </c>
      <c r="B1569">
        <v>10</v>
      </c>
      <c r="C1569" t="s">
        <v>581</v>
      </c>
      <c r="D1569" t="s">
        <v>582</v>
      </c>
      <c r="E1569" t="s">
        <v>585</v>
      </c>
      <c r="F1569" t="s">
        <v>1177</v>
      </c>
      <c r="G1569" t="s">
        <v>101</v>
      </c>
      <c r="H1569" s="682">
        <v>125811.6943</v>
      </c>
      <c r="I1569" s="682">
        <v>201298.7138</v>
      </c>
      <c r="J1569" s="682">
        <v>176136.372</v>
      </c>
      <c r="K1569" s="682">
        <v>281818.19929999998</v>
      </c>
      <c r="L1569" s="682">
        <v>226461.0496</v>
      </c>
      <c r="M1569" s="682">
        <v>362337.68479999999</v>
      </c>
      <c r="N1569" s="682">
        <v>301948.0662</v>
      </c>
      <c r="O1569" s="682">
        <v>483116.913</v>
      </c>
      <c r="P1569" s="682">
        <v>377435.08270000003</v>
      </c>
      <c r="Q1569" s="682">
        <v>603896.14130000002</v>
      </c>
      <c r="R1569" s="682">
        <v>427759.76030000002</v>
      </c>
      <c r="S1569" s="682">
        <v>684415.62679999997</v>
      </c>
      <c r="T1569" s="682">
        <v>478084.43800000002</v>
      </c>
      <c r="U1569" s="682">
        <v>764935.11230000004</v>
      </c>
    </row>
    <row r="1570" spans="1:21">
      <c r="A1570" t="s">
        <v>1183</v>
      </c>
      <c r="B1570">
        <v>10</v>
      </c>
      <c r="C1570" t="s">
        <v>581</v>
      </c>
      <c r="D1570" t="s">
        <v>582</v>
      </c>
      <c r="E1570" t="s">
        <v>586</v>
      </c>
      <c r="F1570" t="s">
        <v>1174</v>
      </c>
      <c r="G1570" t="s">
        <v>84</v>
      </c>
      <c r="H1570" s="682">
        <v>139327.02840000001</v>
      </c>
      <c r="I1570" s="682">
        <v>243822.2997</v>
      </c>
      <c r="J1570" s="682">
        <v>180659.58379999999</v>
      </c>
      <c r="K1570" s="682">
        <v>316154.27169999998</v>
      </c>
      <c r="L1570" s="682">
        <v>215721.49059999999</v>
      </c>
      <c r="M1570" s="682">
        <v>377512.60859999998</v>
      </c>
      <c r="N1570" s="682">
        <v>257006.75510000001</v>
      </c>
      <c r="O1570" s="682">
        <v>449761.82140000002</v>
      </c>
      <c r="P1570" s="682">
        <v>303071.45270000002</v>
      </c>
      <c r="Q1570" s="682">
        <v>530375.04220000003</v>
      </c>
      <c r="R1570" s="682">
        <v>332407.66570000001</v>
      </c>
      <c r="S1570" s="682">
        <v>581713.41489999997</v>
      </c>
      <c r="T1570" s="682">
        <v>359952.54629999999</v>
      </c>
      <c r="U1570" s="682">
        <v>629916.95609999995</v>
      </c>
    </row>
    <row r="1571" spans="1:21">
      <c r="A1571" t="s">
        <v>1183</v>
      </c>
      <c r="B1571">
        <v>10</v>
      </c>
      <c r="C1571" t="s">
        <v>581</v>
      </c>
      <c r="D1571" t="s">
        <v>582</v>
      </c>
      <c r="E1571" t="s">
        <v>586</v>
      </c>
      <c r="F1571" t="s">
        <v>1175</v>
      </c>
      <c r="G1571" t="s">
        <v>103</v>
      </c>
      <c r="H1571" s="682">
        <v>117961.82060000001</v>
      </c>
      <c r="I1571" s="682">
        <v>206433.18609999999</v>
      </c>
      <c r="J1571" s="682">
        <v>156481.31280000001</v>
      </c>
      <c r="K1571" s="682">
        <v>273842.29739999998</v>
      </c>
      <c r="L1571" s="682">
        <v>192011.34270000001</v>
      </c>
      <c r="M1571" s="682">
        <v>336019.84970000002</v>
      </c>
      <c r="N1571" s="682">
        <v>240145.94769999999</v>
      </c>
      <c r="O1571" s="682">
        <v>420255.40850000002</v>
      </c>
      <c r="P1571" s="682">
        <v>289654.32189999998</v>
      </c>
      <c r="Q1571" s="682">
        <v>506895.06329999998</v>
      </c>
      <c r="R1571" s="682">
        <v>319581.07120000001</v>
      </c>
      <c r="S1571" s="682">
        <v>559266.87450000003</v>
      </c>
      <c r="T1571" s="682">
        <v>347514.34529999999</v>
      </c>
      <c r="U1571" s="682">
        <v>608150.10419999994</v>
      </c>
    </row>
    <row r="1572" spans="1:21">
      <c r="A1572" t="s">
        <v>1183</v>
      </c>
      <c r="B1572">
        <v>10</v>
      </c>
      <c r="C1572" t="s">
        <v>581</v>
      </c>
      <c r="D1572" t="s">
        <v>582</v>
      </c>
      <c r="E1572" t="s">
        <v>586</v>
      </c>
      <c r="F1572" t="s">
        <v>1176</v>
      </c>
      <c r="G1572" t="s">
        <v>104</v>
      </c>
      <c r="H1572" s="682">
        <v>109583.45849999999</v>
      </c>
      <c r="I1572" s="682">
        <v>191771.05230000001</v>
      </c>
      <c r="J1572" s="682">
        <v>151485.07569999999</v>
      </c>
      <c r="K1572" s="682">
        <v>265098.8824</v>
      </c>
      <c r="L1572" s="682">
        <v>192287.65849999999</v>
      </c>
      <c r="M1572" s="682">
        <v>336503.40240000002</v>
      </c>
      <c r="N1572" s="682">
        <v>251416.14610000001</v>
      </c>
      <c r="O1572" s="682">
        <v>439978.25550000003</v>
      </c>
      <c r="P1572" s="682">
        <v>313239.3346</v>
      </c>
      <c r="Q1572" s="682">
        <v>548168.83550000004</v>
      </c>
      <c r="R1572" s="682">
        <v>352658.86310000002</v>
      </c>
      <c r="S1572" s="682">
        <v>617153.01040000003</v>
      </c>
      <c r="T1572" s="682">
        <v>391526.4584</v>
      </c>
      <c r="U1572" s="682">
        <v>685171.30240000004</v>
      </c>
    </row>
    <row r="1573" spans="1:21">
      <c r="A1573" t="s">
        <v>1183</v>
      </c>
      <c r="B1573">
        <v>10</v>
      </c>
      <c r="C1573" t="s">
        <v>581</v>
      </c>
      <c r="D1573" t="s">
        <v>582</v>
      </c>
      <c r="E1573" t="s">
        <v>586</v>
      </c>
      <c r="F1573" t="s">
        <v>1177</v>
      </c>
      <c r="G1573" t="s">
        <v>101</v>
      </c>
      <c r="H1573" s="682">
        <v>120150.33319999999</v>
      </c>
      <c r="I1573" s="682">
        <v>192240.53599999999</v>
      </c>
      <c r="J1573" s="682">
        <v>168210.46650000001</v>
      </c>
      <c r="K1573" s="682">
        <v>269136.75030000001</v>
      </c>
      <c r="L1573" s="682">
        <v>216270.59969999999</v>
      </c>
      <c r="M1573" s="682">
        <v>346032.96460000001</v>
      </c>
      <c r="N1573" s="682">
        <v>288360.79969999997</v>
      </c>
      <c r="O1573" s="682">
        <v>461377.28629999998</v>
      </c>
      <c r="P1573" s="682">
        <v>360450.99949999998</v>
      </c>
      <c r="Q1573" s="682">
        <v>576721.6078</v>
      </c>
      <c r="R1573" s="682">
        <v>408511.13280000002</v>
      </c>
      <c r="S1573" s="682">
        <v>653617.82220000005</v>
      </c>
      <c r="T1573" s="682">
        <v>456571.266</v>
      </c>
      <c r="U1573" s="682">
        <v>730514.03659999999</v>
      </c>
    </row>
    <row r="1574" spans="1:21">
      <c r="A1574" t="s">
        <v>1183</v>
      </c>
      <c r="B1574">
        <v>10</v>
      </c>
      <c r="C1574" t="s">
        <v>581</v>
      </c>
      <c r="D1574" t="s">
        <v>582</v>
      </c>
      <c r="E1574" t="s">
        <v>587</v>
      </c>
      <c r="F1574" t="s">
        <v>1174</v>
      </c>
      <c r="G1574" t="s">
        <v>84</v>
      </c>
      <c r="H1574" s="682">
        <v>139939.64799999999</v>
      </c>
      <c r="I1574" s="682">
        <v>244894.3841</v>
      </c>
      <c r="J1574" s="682">
        <v>181336.05290000001</v>
      </c>
      <c r="K1574" s="682">
        <v>317338.09269999998</v>
      </c>
      <c r="L1574" s="682">
        <v>216426.33439999999</v>
      </c>
      <c r="M1574" s="682">
        <v>378746.08519999997</v>
      </c>
      <c r="N1574" s="682">
        <v>257703.31280000001</v>
      </c>
      <c r="O1574" s="682">
        <v>450980.79729999998</v>
      </c>
      <c r="P1574" s="682">
        <v>303791.52039999998</v>
      </c>
      <c r="Q1574" s="682">
        <v>531635.16059999994</v>
      </c>
      <c r="R1574" s="682">
        <v>333154.39299999998</v>
      </c>
      <c r="S1574" s="682">
        <v>583020.18759999995</v>
      </c>
      <c r="T1574" s="682">
        <v>360684.37849999999</v>
      </c>
      <c r="U1574" s="682">
        <v>631197.66229999997</v>
      </c>
    </row>
    <row r="1575" spans="1:21">
      <c r="A1575" t="s">
        <v>1183</v>
      </c>
      <c r="B1575">
        <v>10</v>
      </c>
      <c r="C1575" t="s">
        <v>581</v>
      </c>
      <c r="D1575" t="s">
        <v>582</v>
      </c>
      <c r="E1575" t="s">
        <v>587</v>
      </c>
      <c r="F1575" t="s">
        <v>1175</v>
      </c>
      <c r="G1575" t="s">
        <v>103</v>
      </c>
      <c r="H1575" s="682">
        <v>119117.79610000001</v>
      </c>
      <c r="I1575" s="682">
        <v>208456.14319999999</v>
      </c>
      <c r="J1575" s="682">
        <v>157772.48310000001</v>
      </c>
      <c r="K1575" s="682">
        <v>276101.8456</v>
      </c>
      <c r="L1575" s="682">
        <v>193318.98629999999</v>
      </c>
      <c r="M1575" s="682">
        <v>338308.22600000002</v>
      </c>
      <c r="N1575" s="682">
        <v>241271.16959999999</v>
      </c>
      <c r="O1575" s="682">
        <v>422224.54680000001</v>
      </c>
      <c r="P1575" s="682">
        <v>290715.50280000002</v>
      </c>
      <c r="Q1575" s="682">
        <v>508752.1299</v>
      </c>
      <c r="R1575" s="682">
        <v>320653.89809999999</v>
      </c>
      <c r="S1575" s="682">
        <v>561144.32149999996</v>
      </c>
      <c r="T1575" s="682">
        <v>348562.40250000003</v>
      </c>
      <c r="U1575" s="682">
        <v>609984.20460000006</v>
      </c>
    </row>
    <row r="1576" spans="1:21">
      <c r="A1576" t="s">
        <v>1183</v>
      </c>
      <c r="B1576">
        <v>10</v>
      </c>
      <c r="C1576" t="s">
        <v>581</v>
      </c>
      <c r="D1576" t="s">
        <v>582</v>
      </c>
      <c r="E1576" t="s">
        <v>587</v>
      </c>
      <c r="F1576" t="s">
        <v>1176</v>
      </c>
      <c r="G1576" t="s">
        <v>104</v>
      </c>
      <c r="H1576" s="682">
        <v>111060.40549999999</v>
      </c>
      <c r="I1576" s="682">
        <v>194355.70970000001</v>
      </c>
      <c r="J1576" s="682">
        <v>153601.9143</v>
      </c>
      <c r="K1576" s="682">
        <v>268803.34999999998</v>
      </c>
      <c r="L1576" s="682">
        <v>195072.33009999999</v>
      </c>
      <c r="M1576" s="682">
        <v>341376.57770000002</v>
      </c>
      <c r="N1576" s="682">
        <v>255255.33119999999</v>
      </c>
      <c r="O1576" s="682">
        <v>446696.8296</v>
      </c>
      <c r="P1576" s="682">
        <v>318064.52399999998</v>
      </c>
      <c r="Q1576" s="682">
        <v>556612.91709999996</v>
      </c>
      <c r="R1576" s="682">
        <v>358187.04790000001</v>
      </c>
      <c r="S1576" s="682">
        <v>626827.33389999997</v>
      </c>
      <c r="T1576" s="682">
        <v>397771.67080000002</v>
      </c>
      <c r="U1576" s="682">
        <v>696100.42409999995</v>
      </c>
    </row>
    <row r="1577" spans="1:21">
      <c r="A1577" t="s">
        <v>1183</v>
      </c>
      <c r="B1577">
        <v>10</v>
      </c>
      <c r="C1577" t="s">
        <v>581</v>
      </c>
      <c r="D1577" t="s">
        <v>582</v>
      </c>
      <c r="E1577" t="s">
        <v>587</v>
      </c>
      <c r="F1577" t="s">
        <v>1177</v>
      </c>
      <c r="G1577" t="s">
        <v>101</v>
      </c>
      <c r="H1577" s="682">
        <v>120692.94289999999</v>
      </c>
      <c r="I1577" s="682">
        <v>193108.7115</v>
      </c>
      <c r="J1577" s="682">
        <v>168970.12</v>
      </c>
      <c r="K1577" s="682">
        <v>270352.1961</v>
      </c>
      <c r="L1577" s="682">
        <v>217247.2971</v>
      </c>
      <c r="M1577" s="682">
        <v>347595.68060000002</v>
      </c>
      <c r="N1577" s="682">
        <v>289663.06280000001</v>
      </c>
      <c r="O1577" s="682">
        <v>463460.90749999997</v>
      </c>
      <c r="P1577" s="682">
        <v>362078.82860000001</v>
      </c>
      <c r="Q1577" s="682">
        <v>579326.13430000003</v>
      </c>
      <c r="R1577" s="682">
        <v>410356.00569999998</v>
      </c>
      <c r="S1577" s="682">
        <v>656569.6189</v>
      </c>
      <c r="T1577" s="682">
        <v>458633.18280000001</v>
      </c>
      <c r="U1577" s="682">
        <v>733813.10349999997</v>
      </c>
    </row>
    <row r="1578" spans="1:21">
      <c r="A1578" t="s">
        <v>1183</v>
      </c>
      <c r="B1578">
        <v>10</v>
      </c>
      <c r="C1578" t="s">
        <v>581</v>
      </c>
      <c r="D1578" t="s">
        <v>582</v>
      </c>
      <c r="E1578" t="s">
        <v>588</v>
      </c>
      <c r="F1578" t="s">
        <v>1174</v>
      </c>
      <c r="G1578" t="s">
        <v>84</v>
      </c>
      <c r="H1578" s="682">
        <v>143510.92240000001</v>
      </c>
      <c r="I1578" s="682">
        <v>251144.11420000001</v>
      </c>
      <c r="J1578" s="682">
        <v>186099.96119999999</v>
      </c>
      <c r="K1578" s="682">
        <v>325674.93219999998</v>
      </c>
      <c r="L1578" s="682">
        <v>222231.0736</v>
      </c>
      <c r="M1578" s="682">
        <v>388904.37880000001</v>
      </c>
      <c r="N1578" s="682">
        <v>264780.73369999998</v>
      </c>
      <c r="O1578" s="682">
        <v>463366.28389999998</v>
      </c>
      <c r="P1578" s="682">
        <v>312251.951</v>
      </c>
      <c r="Q1578" s="682">
        <v>546440.91440000001</v>
      </c>
      <c r="R1578" s="682">
        <v>342482.38709999999</v>
      </c>
      <c r="S1578" s="682">
        <v>599344.17740000004</v>
      </c>
      <c r="T1578" s="682">
        <v>370872.06790000002</v>
      </c>
      <c r="U1578" s="682">
        <v>649026.11880000005</v>
      </c>
    </row>
    <row r="1579" spans="1:21">
      <c r="A1579" t="s">
        <v>1183</v>
      </c>
      <c r="B1579">
        <v>10</v>
      </c>
      <c r="C1579" t="s">
        <v>581</v>
      </c>
      <c r="D1579" t="s">
        <v>582</v>
      </c>
      <c r="E1579" t="s">
        <v>588</v>
      </c>
      <c r="F1579" t="s">
        <v>1175</v>
      </c>
      <c r="G1579" t="s">
        <v>103</v>
      </c>
      <c r="H1579" s="682">
        <v>121421.4463</v>
      </c>
      <c r="I1579" s="682">
        <v>212487.53109999999</v>
      </c>
      <c r="J1579" s="682">
        <v>161102.08609999999</v>
      </c>
      <c r="K1579" s="682">
        <v>281928.6507</v>
      </c>
      <c r="L1579" s="682">
        <v>197717.19020000001</v>
      </c>
      <c r="M1579" s="682">
        <v>346005.08289999998</v>
      </c>
      <c r="N1579" s="682">
        <v>247348.37229999999</v>
      </c>
      <c r="O1579" s="682">
        <v>432859.65159999998</v>
      </c>
      <c r="P1579" s="682">
        <v>298380.0013</v>
      </c>
      <c r="Q1579" s="682">
        <v>522165.0024</v>
      </c>
      <c r="R1579" s="682">
        <v>329220.99190000002</v>
      </c>
      <c r="S1579" s="682">
        <v>576136.73580000002</v>
      </c>
      <c r="T1579" s="682">
        <v>358012.23200000002</v>
      </c>
      <c r="U1579" s="682">
        <v>626521.40619999997</v>
      </c>
    </row>
    <row r="1580" spans="1:21">
      <c r="A1580" t="s">
        <v>1183</v>
      </c>
      <c r="B1580">
        <v>10</v>
      </c>
      <c r="C1580" t="s">
        <v>581</v>
      </c>
      <c r="D1580" t="s">
        <v>582</v>
      </c>
      <c r="E1580" t="s">
        <v>588</v>
      </c>
      <c r="F1580" t="s">
        <v>1176</v>
      </c>
      <c r="G1580" t="s">
        <v>104</v>
      </c>
      <c r="H1580" s="682">
        <v>112745.0637</v>
      </c>
      <c r="I1580" s="682">
        <v>197303.8615</v>
      </c>
      <c r="J1580" s="682">
        <v>155845.83929999999</v>
      </c>
      <c r="K1580" s="682">
        <v>272730.21889999998</v>
      </c>
      <c r="L1580" s="682">
        <v>197810.32509999999</v>
      </c>
      <c r="M1580" s="682">
        <v>346168.06890000001</v>
      </c>
      <c r="N1580" s="682">
        <v>258611.31469999999</v>
      </c>
      <c r="O1580" s="682">
        <v>452569.80070000002</v>
      </c>
      <c r="P1580" s="682">
        <v>322198.35129999998</v>
      </c>
      <c r="Q1580" s="682">
        <v>563847.11479999998</v>
      </c>
      <c r="R1580" s="682">
        <v>362732.8995</v>
      </c>
      <c r="S1580" s="682">
        <v>634782.57409999997</v>
      </c>
      <c r="T1580" s="682">
        <v>402696.80479999998</v>
      </c>
      <c r="U1580" s="682">
        <v>704719.40839999996</v>
      </c>
    </row>
    <row r="1581" spans="1:21">
      <c r="A1581" t="s">
        <v>1183</v>
      </c>
      <c r="B1581">
        <v>10</v>
      </c>
      <c r="C1581" t="s">
        <v>581</v>
      </c>
      <c r="D1581" t="s">
        <v>582</v>
      </c>
      <c r="E1581" t="s">
        <v>588</v>
      </c>
      <c r="F1581" t="s">
        <v>1177</v>
      </c>
      <c r="G1581" t="s">
        <v>101</v>
      </c>
      <c r="H1581" s="682">
        <v>123756.5077</v>
      </c>
      <c r="I1581" s="682">
        <v>198010.41519999999</v>
      </c>
      <c r="J1581" s="682">
        <v>173259.11069999999</v>
      </c>
      <c r="K1581" s="682">
        <v>277214.58130000002</v>
      </c>
      <c r="L1581" s="682">
        <v>222761.7139</v>
      </c>
      <c r="M1581" s="682">
        <v>356418.74739999999</v>
      </c>
      <c r="N1581" s="682">
        <v>297015.61849999998</v>
      </c>
      <c r="O1581" s="682">
        <v>475224.99660000001</v>
      </c>
      <c r="P1581" s="682">
        <v>371269.52309999999</v>
      </c>
      <c r="Q1581" s="682">
        <v>594031.24580000003</v>
      </c>
      <c r="R1581" s="682">
        <v>420772.1262</v>
      </c>
      <c r="S1581" s="682">
        <v>673235.4118</v>
      </c>
      <c r="T1581" s="682">
        <v>470274.7292</v>
      </c>
      <c r="U1581" s="682">
        <v>752439.57790000003</v>
      </c>
    </row>
    <row r="1582" spans="1:21">
      <c r="A1582" t="s">
        <v>1183</v>
      </c>
      <c r="B1582">
        <v>10</v>
      </c>
      <c r="C1582" t="s">
        <v>581</v>
      </c>
      <c r="D1582" t="s">
        <v>582</v>
      </c>
      <c r="E1582" t="s">
        <v>589</v>
      </c>
      <c r="F1582" t="s">
        <v>1174</v>
      </c>
      <c r="G1582" t="s">
        <v>84</v>
      </c>
      <c r="H1582" s="682">
        <v>137522.60620000001</v>
      </c>
      <c r="I1582" s="682">
        <v>240664.56090000001</v>
      </c>
      <c r="J1582" s="682">
        <v>178404.56580000001</v>
      </c>
      <c r="K1582" s="682">
        <v>312207.9902</v>
      </c>
      <c r="L1582" s="682">
        <v>213102.7659</v>
      </c>
      <c r="M1582" s="682">
        <v>372929.84039999999</v>
      </c>
      <c r="N1582" s="682">
        <v>253989.72579999999</v>
      </c>
      <c r="O1582" s="682">
        <v>444482.02020000003</v>
      </c>
      <c r="P1582" s="682">
        <v>299586.47450000001</v>
      </c>
      <c r="Q1582" s="682">
        <v>524276.33049999998</v>
      </c>
      <c r="R1582" s="682">
        <v>328616.2781</v>
      </c>
      <c r="S1582" s="682">
        <v>575078.48659999995</v>
      </c>
      <c r="T1582" s="682">
        <v>355902.14600000001</v>
      </c>
      <c r="U1582" s="682">
        <v>622828.75560000003</v>
      </c>
    </row>
    <row r="1583" spans="1:21">
      <c r="A1583" t="s">
        <v>1183</v>
      </c>
      <c r="B1583">
        <v>10</v>
      </c>
      <c r="C1583" t="s">
        <v>581</v>
      </c>
      <c r="D1583" t="s">
        <v>582</v>
      </c>
      <c r="E1583" t="s">
        <v>589</v>
      </c>
      <c r="F1583" t="s">
        <v>1175</v>
      </c>
      <c r="G1583" t="s">
        <v>103</v>
      </c>
      <c r="H1583" s="682">
        <v>115976.211</v>
      </c>
      <c r="I1583" s="682">
        <v>202958.36919999999</v>
      </c>
      <c r="J1583" s="682">
        <v>154021.39189999999</v>
      </c>
      <c r="K1583" s="682">
        <v>269537.43589999998</v>
      </c>
      <c r="L1583" s="682">
        <v>189191.68229999999</v>
      </c>
      <c r="M1583" s="682">
        <v>331085.44410000002</v>
      </c>
      <c r="N1583" s="682">
        <v>236986.0287</v>
      </c>
      <c r="O1583" s="682">
        <v>414725.5502</v>
      </c>
      <c r="P1583" s="682">
        <v>286055.63799999998</v>
      </c>
      <c r="Q1583" s="682">
        <v>500597.3665</v>
      </c>
      <c r="R1583" s="682">
        <v>315680.98239999998</v>
      </c>
      <c r="S1583" s="682">
        <v>552441.71920000005</v>
      </c>
      <c r="T1583" s="682">
        <v>343358.53539999999</v>
      </c>
      <c r="U1583" s="682">
        <v>600877.43689999997</v>
      </c>
    </row>
    <row r="1584" spans="1:21">
      <c r="A1584" t="s">
        <v>1183</v>
      </c>
      <c r="B1584">
        <v>10</v>
      </c>
      <c r="C1584" t="s">
        <v>581</v>
      </c>
      <c r="D1584" t="s">
        <v>582</v>
      </c>
      <c r="E1584" t="s">
        <v>589</v>
      </c>
      <c r="F1584" t="s">
        <v>1176</v>
      </c>
      <c r="G1584" t="s">
        <v>104</v>
      </c>
      <c r="H1584" s="682">
        <v>107449.27559999999</v>
      </c>
      <c r="I1584" s="682">
        <v>188036.23250000001</v>
      </c>
      <c r="J1584" s="682">
        <v>148480.84880000001</v>
      </c>
      <c r="K1584" s="682">
        <v>259841.4853</v>
      </c>
      <c r="L1584" s="682">
        <v>188404.0735</v>
      </c>
      <c r="M1584" s="682">
        <v>329707.1286</v>
      </c>
      <c r="N1584" s="682">
        <v>246195.93549999999</v>
      </c>
      <c r="O1584" s="682">
        <v>430842.8872</v>
      </c>
      <c r="P1584" s="682">
        <v>306705.33539999998</v>
      </c>
      <c r="Q1584" s="682">
        <v>536734.33689999999</v>
      </c>
      <c r="R1584" s="682">
        <v>345233.78480000002</v>
      </c>
      <c r="S1584" s="682">
        <v>604159.12349999999</v>
      </c>
      <c r="T1584" s="682">
        <v>383205.6238</v>
      </c>
      <c r="U1584" s="682">
        <v>670609.84160000004</v>
      </c>
    </row>
    <row r="1585" spans="1:21">
      <c r="A1585" t="s">
        <v>1183</v>
      </c>
      <c r="B1585">
        <v>10</v>
      </c>
      <c r="C1585" t="s">
        <v>581</v>
      </c>
      <c r="D1585" t="s">
        <v>582</v>
      </c>
      <c r="E1585" t="s">
        <v>589</v>
      </c>
      <c r="F1585" t="s">
        <v>1177</v>
      </c>
      <c r="G1585" t="s">
        <v>101</v>
      </c>
      <c r="H1585" s="682">
        <v>118583.98669999999</v>
      </c>
      <c r="I1585" s="682">
        <v>189734.38159999999</v>
      </c>
      <c r="J1585" s="682">
        <v>166017.5814</v>
      </c>
      <c r="K1585" s="682">
        <v>265628.13429999998</v>
      </c>
      <c r="L1585" s="682">
        <v>213451.17610000001</v>
      </c>
      <c r="M1585" s="682">
        <v>341521.88689999998</v>
      </c>
      <c r="N1585" s="682">
        <v>284601.56819999998</v>
      </c>
      <c r="O1585" s="682">
        <v>455362.51579999999</v>
      </c>
      <c r="P1585" s="682">
        <v>355751.96019999997</v>
      </c>
      <c r="Q1585" s="682">
        <v>569203.14469999995</v>
      </c>
      <c r="R1585" s="682">
        <v>403185.55489999999</v>
      </c>
      <c r="S1585" s="682">
        <v>645096.89740000002</v>
      </c>
      <c r="T1585" s="682">
        <v>450619.1495</v>
      </c>
      <c r="U1585" s="682">
        <v>720990.65009999997</v>
      </c>
    </row>
    <row r="1586" spans="1:21">
      <c r="A1586" t="s">
        <v>1183</v>
      </c>
      <c r="B1586">
        <v>10</v>
      </c>
      <c r="C1586" t="s">
        <v>581</v>
      </c>
      <c r="D1586" t="s">
        <v>582</v>
      </c>
      <c r="E1586" t="s">
        <v>590</v>
      </c>
      <c r="F1586" t="s">
        <v>1174</v>
      </c>
      <c r="G1586" t="s">
        <v>84</v>
      </c>
      <c r="H1586" s="682">
        <v>146490.4644</v>
      </c>
      <c r="I1586" s="682">
        <v>256358.31270000001</v>
      </c>
      <c r="J1586" s="682">
        <v>190046.37959999999</v>
      </c>
      <c r="K1586" s="682">
        <v>332581.1643</v>
      </c>
      <c r="L1586" s="682">
        <v>227015.83100000001</v>
      </c>
      <c r="M1586" s="682">
        <v>397277.70419999998</v>
      </c>
      <c r="N1586" s="682">
        <v>270581.97830000002</v>
      </c>
      <c r="O1586" s="682">
        <v>473518.462</v>
      </c>
      <c r="P1586" s="682">
        <v>319164.30469999998</v>
      </c>
      <c r="Q1586" s="682">
        <v>558537.53319999995</v>
      </c>
      <c r="R1586" s="682">
        <v>350094.12280000001</v>
      </c>
      <c r="S1586" s="682">
        <v>612664.71490000002</v>
      </c>
      <c r="T1586" s="682">
        <v>379168.58029999997</v>
      </c>
      <c r="U1586" s="682">
        <v>663545.01549999998</v>
      </c>
    </row>
    <row r="1587" spans="1:21">
      <c r="A1587" t="s">
        <v>1183</v>
      </c>
      <c r="B1587">
        <v>10</v>
      </c>
      <c r="C1587" t="s">
        <v>581</v>
      </c>
      <c r="D1587" t="s">
        <v>582</v>
      </c>
      <c r="E1587" t="s">
        <v>590</v>
      </c>
      <c r="F1587" t="s">
        <v>1175</v>
      </c>
      <c r="G1587" t="s">
        <v>103</v>
      </c>
      <c r="H1587" s="682">
        <v>123495.56200000001</v>
      </c>
      <c r="I1587" s="682">
        <v>216117.23329999999</v>
      </c>
      <c r="J1587" s="682">
        <v>164024.00229999999</v>
      </c>
      <c r="K1587" s="682">
        <v>287042.00420000002</v>
      </c>
      <c r="L1587" s="682">
        <v>201497.2812</v>
      </c>
      <c r="M1587" s="682">
        <v>352620.24209999997</v>
      </c>
      <c r="N1587" s="682">
        <v>252435.17670000001</v>
      </c>
      <c r="O1587" s="682">
        <v>441761.55900000001</v>
      </c>
      <c r="P1587" s="682">
        <v>304723.83299999998</v>
      </c>
      <c r="Q1587" s="682">
        <v>533266.70770000003</v>
      </c>
      <c r="R1587" s="682">
        <v>336289.22840000002</v>
      </c>
      <c r="S1587" s="682">
        <v>588506.1496</v>
      </c>
      <c r="T1587" s="682">
        <v>365781.70250000001</v>
      </c>
      <c r="U1587" s="682">
        <v>640117.97939999995</v>
      </c>
    </row>
    <row r="1588" spans="1:21">
      <c r="A1588" t="s">
        <v>1183</v>
      </c>
      <c r="B1588">
        <v>10</v>
      </c>
      <c r="C1588" t="s">
        <v>581</v>
      </c>
      <c r="D1588" t="s">
        <v>582</v>
      </c>
      <c r="E1588" t="s">
        <v>590</v>
      </c>
      <c r="F1588" t="s">
        <v>1176</v>
      </c>
      <c r="G1588" t="s">
        <v>104</v>
      </c>
      <c r="H1588" s="682">
        <v>114388.18090000001</v>
      </c>
      <c r="I1588" s="682">
        <v>200179.31659999999</v>
      </c>
      <c r="J1588" s="682">
        <v>158064.34899999999</v>
      </c>
      <c r="K1588" s="682">
        <v>276612.61080000002</v>
      </c>
      <c r="L1588" s="682">
        <v>200557.658</v>
      </c>
      <c r="M1588" s="682">
        <v>350975.90159999998</v>
      </c>
      <c r="N1588" s="682">
        <v>262063.9425</v>
      </c>
      <c r="O1588" s="682">
        <v>458611.89939999999</v>
      </c>
      <c r="P1588" s="682">
        <v>326470.45610000001</v>
      </c>
      <c r="Q1588" s="682">
        <v>571323.29819999996</v>
      </c>
      <c r="R1588" s="682">
        <v>367475.22350000002</v>
      </c>
      <c r="S1588" s="682">
        <v>643081.64119999995</v>
      </c>
      <c r="T1588" s="682">
        <v>407885.96120000002</v>
      </c>
      <c r="U1588" s="682">
        <v>713800.43220000004</v>
      </c>
    </row>
    <row r="1589" spans="1:21">
      <c r="A1589" t="s">
        <v>1183</v>
      </c>
      <c r="B1589">
        <v>10</v>
      </c>
      <c r="C1589" t="s">
        <v>581</v>
      </c>
      <c r="D1589" t="s">
        <v>582</v>
      </c>
      <c r="E1589" t="s">
        <v>590</v>
      </c>
      <c r="F1589" t="s">
        <v>1177</v>
      </c>
      <c r="G1589" t="s">
        <v>101</v>
      </c>
      <c r="H1589" s="682">
        <v>126315.88039999999</v>
      </c>
      <c r="I1589" s="682">
        <v>202105.41149999999</v>
      </c>
      <c r="J1589" s="682">
        <v>176842.23250000001</v>
      </c>
      <c r="K1589" s="682">
        <v>282947.57610000001</v>
      </c>
      <c r="L1589" s="682">
        <v>227368.5845</v>
      </c>
      <c r="M1589" s="682">
        <v>363789.74070000002</v>
      </c>
      <c r="N1589" s="682">
        <v>303158.1127</v>
      </c>
      <c r="O1589" s="682">
        <v>485052.9877</v>
      </c>
      <c r="P1589" s="682">
        <v>378947.641</v>
      </c>
      <c r="Q1589" s="682">
        <v>606316.23459999997</v>
      </c>
      <c r="R1589" s="682">
        <v>429473.99310000002</v>
      </c>
      <c r="S1589" s="682">
        <v>687158.39910000004</v>
      </c>
      <c r="T1589" s="682">
        <v>480000.34519999998</v>
      </c>
      <c r="U1589" s="682">
        <v>768000.5638</v>
      </c>
    </row>
    <row r="1590" spans="1:21">
      <c r="A1590" t="s">
        <v>1183</v>
      </c>
      <c r="B1590">
        <v>10</v>
      </c>
      <c r="C1590" t="s">
        <v>581</v>
      </c>
      <c r="D1590" t="s">
        <v>582</v>
      </c>
      <c r="E1590" t="s">
        <v>591</v>
      </c>
      <c r="F1590" t="s">
        <v>1174</v>
      </c>
      <c r="G1590" t="s">
        <v>84</v>
      </c>
      <c r="H1590" s="682">
        <v>136935.04269999999</v>
      </c>
      <c r="I1590" s="682">
        <v>239636.3248</v>
      </c>
      <c r="J1590" s="682">
        <v>177558.8609</v>
      </c>
      <c r="K1590" s="682">
        <v>310728.00650000002</v>
      </c>
      <c r="L1590" s="682">
        <v>212019.7438</v>
      </c>
      <c r="M1590" s="682">
        <v>371034.55170000001</v>
      </c>
      <c r="N1590" s="682">
        <v>252597.61120000001</v>
      </c>
      <c r="O1590" s="682">
        <v>442045.81959999999</v>
      </c>
      <c r="P1590" s="682">
        <v>297872.77860000002</v>
      </c>
      <c r="Q1590" s="682">
        <v>521277.36249999999</v>
      </c>
      <c r="R1590" s="682">
        <v>326706.09490000003</v>
      </c>
      <c r="S1590" s="682">
        <v>571735.66610000003</v>
      </c>
      <c r="T1590" s="682">
        <v>353779.08</v>
      </c>
      <c r="U1590" s="682">
        <v>619113.39020000002</v>
      </c>
    </row>
    <row r="1591" spans="1:21">
      <c r="A1591" t="s">
        <v>1183</v>
      </c>
      <c r="B1591">
        <v>10</v>
      </c>
      <c r="C1591" t="s">
        <v>581</v>
      </c>
      <c r="D1591" t="s">
        <v>582</v>
      </c>
      <c r="E1591" t="s">
        <v>591</v>
      </c>
      <c r="F1591" t="s">
        <v>1175</v>
      </c>
      <c r="G1591" t="s">
        <v>103</v>
      </c>
      <c r="H1591" s="682">
        <v>115931.9555</v>
      </c>
      <c r="I1591" s="682">
        <v>202880.9222</v>
      </c>
      <c r="J1591" s="682">
        <v>153790.39069999999</v>
      </c>
      <c r="K1591" s="682">
        <v>269133.1838</v>
      </c>
      <c r="L1591" s="682">
        <v>188711.46249999999</v>
      </c>
      <c r="M1591" s="682">
        <v>330245.05930000002</v>
      </c>
      <c r="N1591" s="682">
        <v>236022.58</v>
      </c>
      <c r="O1591" s="682">
        <v>413039.51500000001</v>
      </c>
      <c r="P1591" s="682">
        <v>284683.05660000001</v>
      </c>
      <c r="Q1591" s="682">
        <v>498195.34899999999</v>
      </c>
      <c r="R1591" s="682">
        <v>314096.90019999997</v>
      </c>
      <c r="S1591" s="682">
        <v>549669.57519999996</v>
      </c>
      <c r="T1591" s="682">
        <v>341551.69579999999</v>
      </c>
      <c r="U1591" s="682">
        <v>597715.46770000004</v>
      </c>
    </row>
    <row r="1592" spans="1:21">
      <c r="A1592" t="s">
        <v>1183</v>
      </c>
      <c r="B1592">
        <v>10</v>
      </c>
      <c r="C1592" t="s">
        <v>581</v>
      </c>
      <c r="D1592" t="s">
        <v>582</v>
      </c>
      <c r="E1592" t="s">
        <v>591</v>
      </c>
      <c r="F1592" t="s">
        <v>1176</v>
      </c>
      <c r="G1592" t="s">
        <v>104</v>
      </c>
      <c r="H1592" s="682">
        <v>107694.80650000001</v>
      </c>
      <c r="I1592" s="682">
        <v>188465.91140000001</v>
      </c>
      <c r="J1592" s="682">
        <v>148873.7047</v>
      </c>
      <c r="K1592" s="682">
        <v>260528.98319999999</v>
      </c>
      <c r="L1592" s="682">
        <v>188972.19630000001</v>
      </c>
      <c r="M1592" s="682">
        <v>330701.34340000001</v>
      </c>
      <c r="N1592" s="682">
        <v>247079.72270000001</v>
      </c>
      <c r="O1592" s="682">
        <v>432389.5148</v>
      </c>
      <c r="P1592" s="682">
        <v>307836.27750000003</v>
      </c>
      <c r="Q1592" s="682">
        <v>538713.48560000001</v>
      </c>
      <c r="R1592" s="682">
        <v>346575.15620000003</v>
      </c>
      <c r="S1592" s="682">
        <v>606506.52339999995</v>
      </c>
      <c r="T1592" s="682">
        <v>384771.45669999998</v>
      </c>
      <c r="U1592" s="682">
        <v>673350.04920000001</v>
      </c>
    </row>
    <row r="1593" spans="1:21">
      <c r="A1593" t="s">
        <v>1183</v>
      </c>
      <c r="B1593">
        <v>10</v>
      </c>
      <c r="C1593" t="s">
        <v>581</v>
      </c>
      <c r="D1593" t="s">
        <v>582</v>
      </c>
      <c r="E1593" t="s">
        <v>591</v>
      </c>
      <c r="F1593" t="s">
        <v>1177</v>
      </c>
      <c r="G1593" t="s">
        <v>101</v>
      </c>
      <c r="H1593" s="682">
        <v>118087.4706</v>
      </c>
      <c r="I1593" s="682">
        <v>188939.9558</v>
      </c>
      <c r="J1593" s="682">
        <v>165322.45879999999</v>
      </c>
      <c r="K1593" s="682">
        <v>264515.93800000002</v>
      </c>
      <c r="L1593" s="682">
        <v>212557.44699999999</v>
      </c>
      <c r="M1593" s="682">
        <v>340091.9203</v>
      </c>
      <c r="N1593" s="682">
        <v>283409.92940000002</v>
      </c>
      <c r="O1593" s="682">
        <v>453455.89380000002</v>
      </c>
      <c r="P1593" s="682">
        <v>354262.4118</v>
      </c>
      <c r="Q1593" s="682">
        <v>566819.86730000004</v>
      </c>
      <c r="R1593" s="682">
        <v>401497.4</v>
      </c>
      <c r="S1593" s="682">
        <v>642395.84950000001</v>
      </c>
      <c r="T1593" s="682">
        <v>448732.38819999999</v>
      </c>
      <c r="U1593" s="682">
        <v>717971.83180000004</v>
      </c>
    </row>
    <row r="1594" spans="1:21">
      <c r="A1594" t="s">
        <v>1183</v>
      </c>
      <c r="B1594">
        <v>10</v>
      </c>
      <c r="C1594" t="s">
        <v>581</v>
      </c>
      <c r="D1594" t="s">
        <v>582</v>
      </c>
      <c r="E1594" t="s">
        <v>592</v>
      </c>
      <c r="F1594" t="s">
        <v>1174</v>
      </c>
      <c r="G1594" t="s">
        <v>84</v>
      </c>
      <c r="H1594" s="682">
        <v>145307.0068</v>
      </c>
      <c r="I1594" s="682">
        <v>254287.26190000001</v>
      </c>
      <c r="J1594" s="682">
        <v>188411.40950000001</v>
      </c>
      <c r="K1594" s="682">
        <v>329719.96669999999</v>
      </c>
      <c r="L1594" s="682">
        <v>224975.87950000001</v>
      </c>
      <c r="M1594" s="682">
        <v>393707.7892</v>
      </c>
      <c r="N1594" s="682">
        <v>268029.641</v>
      </c>
      <c r="O1594" s="682">
        <v>469051.87170000002</v>
      </c>
      <c r="P1594" s="682">
        <v>316068.16899999999</v>
      </c>
      <c r="Q1594" s="682">
        <v>553119.29570000002</v>
      </c>
      <c r="R1594" s="682">
        <v>346661.62650000001</v>
      </c>
      <c r="S1594" s="682">
        <v>606657.84640000004</v>
      </c>
      <c r="T1594" s="682">
        <v>375386.2487</v>
      </c>
      <c r="U1594" s="682">
        <v>656925.93519999995</v>
      </c>
    </row>
    <row r="1595" spans="1:21">
      <c r="A1595" t="s">
        <v>1183</v>
      </c>
      <c r="B1595">
        <v>10</v>
      </c>
      <c r="C1595" t="s">
        <v>581</v>
      </c>
      <c r="D1595" t="s">
        <v>582</v>
      </c>
      <c r="E1595" t="s">
        <v>592</v>
      </c>
      <c r="F1595" t="s">
        <v>1175</v>
      </c>
      <c r="G1595" t="s">
        <v>103</v>
      </c>
      <c r="H1595" s="682">
        <v>123036.4955</v>
      </c>
      <c r="I1595" s="682">
        <v>215313.8671</v>
      </c>
      <c r="J1595" s="682">
        <v>163208.63399999999</v>
      </c>
      <c r="K1595" s="682">
        <v>285615.10950000002</v>
      </c>
      <c r="L1595" s="682">
        <v>200261.06280000001</v>
      </c>
      <c r="M1595" s="682">
        <v>350456.86</v>
      </c>
      <c r="N1595" s="682">
        <v>250454.39170000001</v>
      </c>
      <c r="O1595" s="682">
        <v>438295.18530000001</v>
      </c>
      <c r="P1595" s="682">
        <v>302082.5148</v>
      </c>
      <c r="Q1595" s="682">
        <v>528644.40099999995</v>
      </c>
      <c r="R1595" s="682">
        <v>333291.53149999998</v>
      </c>
      <c r="S1595" s="682">
        <v>583260.1801</v>
      </c>
      <c r="T1595" s="682">
        <v>362421.00449999998</v>
      </c>
      <c r="U1595" s="682">
        <v>634236.75780000002</v>
      </c>
    </row>
    <row r="1596" spans="1:21">
      <c r="A1596" t="s">
        <v>1183</v>
      </c>
      <c r="B1596">
        <v>10</v>
      </c>
      <c r="C1596" t="s">
        <v>581</v>
      </c>
      <c r="D1596" t="s">
        <v>582</v>
      </c>
      <c r="E1596" t="s">
        <v>592</v>
      </c>
      <c r="F1596" t="s">
        <v>1176</v>
      </c>
      <c r="G1596" t="s">
        <v>104</v>
      </c>
      <c r="H1596" s="682">
        <v>114305.0995</v>
      </c>
      <c r="I1596" s="682">
        <v>200033.92420000001</v>
      </c>
      <c r="J1596" s="682">
        <v>158013.51860000001</v>
      </c>
      <c r="K1596" s="682">
        <v>276523.65759999998</v>
      </c>
      <c r="L1596" s="682">
        <v>200576.334</v>
      </c>
      <c r="M1596" s="682">
        <v>351008.5845</v>
      </c>
      <c r="N1596" s="682">
        <v>262257.23</v>
      </c>
      <c r="O1596" s="682">
        <v>458950.15250000003</v>
      </c>
      <c r="P1596" s="682">
        <v>326747.00949999999</v>
      </c>
      <c r="Q1596" s="682">
        <v>571807.26650000003</v>
      </c>
      <c r="R1596" s="682">
        <v>367868.16639999999</v>
      </c>
      <c r="S1596" s="682">
        <v>643769.29119999998</v>
      </c>
      <c r="T1596" s="682">
        <v>408414.00319999998</v>
      </c>
      <c r="U1596" s="682">
        <v>714724.50549999997</v>
      </c>
    </row>
    <row r="1597" spans="1:21">
      <c r="A1597" t="s">
        <v>1183</v>
      </c>
      <c r="B1597">
        <v>10</v>
      </c>
      <c r="C1597" t="s">
        <v>581</v>
      </c>
      <c r="D1597" t="s">
        <v>582</v>
      </c>
      <c r="E1597" t="s">
        <v>592</v>
      </c>
      <c r="F1597" t="s">
        <v>1177</v>
      </c>
      <c r="G1597" t="s">
        <v>101</v>
      </c>
      <c r="H1597" s="682">
        <v>125307.50199999999</v>
      </c>
      <c r="I1597" s="682">
        <v>200492.0062</v>
      </c>
      <c r="J1597" s="682">
        <v>175430.50270000001</v>
      </c>
      <c r="K1597" s="682">
        <v>280688.80859999999</v>
      </c>
      <c r="L1597" s="682">
        <v>225553.50339999999</v>
      </c>
      <c r="M1597" s="682">
        <v>360885.61099999998</v>
      </c>
      <c r="N1597" s="682">
        <v>300738.00469999999</v>
      </c>
      <c r="O1597" s="682">
        <v>481180.81469999999</v>
      </c>
      <c r="P1597" s="682">
        <v>375922.50579999998</v>
      </c>
      <c r="Q1597" s="682">
        <v>601476.0183</v>
      </c>
      <c r="R1597" s="682">
        <v>426045.50660000002</v>
      </c>
      <c r="S1597" s="682">
        <v>681672.82070000004</v>
      </c>
      <c r="T1597" s="682">
        <v>476168.5074</v>
      </c>
      <c r="U1597" s="682">
        <v>761869.62320000003</v>
      </c>
    </row>
    <row r="1598" spans="1:21">
      <c r="A1598" t="s">
        <v>1183</v>
      </c>
      <c r="B1598">
        <v>10</v>
      </c>
      <c r="C1598" t="s">
        <v>581</v>
      </c>
      <c r="D1598" t="s">
        <v>582</v>
      </c>
      <c r="E1598" t="s">
        <v>593</v>
      </c>
      <c r="F1598" t="s">
        <v>1174</v>
      </c>
      <c r="G1598" t="s">
        <v>84</v>
      </c>
      <c r="H1598" s="682">
        <v>142339.98569999999</v>
      </c>
      <c r="I1598" s="682">
        <v>249094.97510000001</v>
      </c>
      <c r="J1598" s="682">
        <v>184380.364</v>
      </c>
      <c r="K1598" s="682">
        <v>322665.63709999999</v>
      </c>
      <c r="L1598" s="682">
        <v>220002.022</v>
      </c>
      <c r="M1598" s="682">
        <v>385003.53850000002</v>
      </c>
      <c r="N1598" s="682">
        <v>261880.6048</v>
      </c>
      <c r="O1598" s="682">
        <v>458291.05839999998</v>
      </c>
      <c r="P1598" s="682">
        <v>308658.98570000002</v>
      </c>
      <c r="Q1598" s="682">
        <v>540153.22499999998</v>
      </c>
      <c r="R1598" s="682">
        <v>338468.1459</v>
      </c>
      <c r="S1598" s="682">
        <v>592319.25529999996</v>
      </c>
      <c r="T1598" s="682">
        <v>366394.10100000002</v>
      </c>
      <c r="U1598" s="682">
        <v>641189.67669999995</v>
      </c>
    </row>
    <row r="1599" spans="1:21">
      <c r="A1599" t="s">
        <v>1183</v>
      </c>
      <c r="B1599">
        <v>10</v>
      </c>
      <c r="C1599" t="s">
        <v>581</v>
      </c>
      <c r="D1599" t="s">
        <v>582</v>
      </c>
      <c r="E1599" t="s">
        <v>593</v>
      </c>
      <c r="F1599" t="s">
        <v>1175</v>
      </c>
      <c r="G1599" t="s">
        <v>103</v>
      </c>
      <c r="H1599" s="682">
        <v>121518.23390000001</v>
      </c>
      <c r="I1599" s="682">
        <v>212656.90919999999</v>
      </c>
      <c r="J1599" s="682">
        <v>160816.79430000001</v>
      </c>
      <c r="K1599" s="682">
        <v>281429.38990000001</v>
      </c>
      <c r="L1599" s="682">
        <v>196894.67389999999</v>
      </c>
      <c r="M1599" s="682">
        <v>344565.67930000002</v>
      </c>
      <c r="N1599" s="682">
        <v>245448.46170000001</v>
      </c>
      <c r="O1599" s="682">
        <v>429534.80780000001</v>
      </c>
      <c r="P1599" s="682">
        <v>295582.9681</v>
      </c>
      <c r="Q1599" s="682">
        <v>517270.19420000003</v>
      </c>
      <c r="R1599" s="682">
        <v>325967.65090000001</v>
      </c>
      <c r="S1599" s="682">
        <v>570443.38919999998</v>
      </c>
      <c r="T1599" s="682">
        <v>354272.1251</v>
      </c>
      <c r="U1599" s="682">
        <v>619976.21900000004</v>
      </c>
    </row>
    <row r="1600" spans="1:21">
      <c r="A1600" t="s">
        <v>1183</v>
      </c>
      <c r="B1600">
        <v>10</v>
      </c>
      <c r="C1600" t="s">
        <v>581</v>
      </c>
      <c r="D1600" t="s">
        <v>582</v>
      </c>
      <c r="E1600" t="s">
        <v>593</v>
      </c>
      <c r="F1600" t="s">
        <v>1176</v>
      </c>
      <c r="G1600" t="s">
        <v>104</v>
      </c>
      <c r="H1600" s="682">
        <v>113523.2156</v>
      </c>
      <c r="I1600" s="682">
        <v>198665.62729999999</v>
      </c>
      <c r="J1600" s="682">
        <v>157049.84839999999</v>
      </c>
      <c r="K1600" s="682">
        <v>274837.23469999997</v>
      </c>
      <c r="L1600" s="682">
        <v>199505.38829999999</v>
      </c>
      <c r="M1600" s="682">
        <v>349134.42959999997</v>
      </c>
      <c r="N1600" s="682">
        <v>261166.07550000001</v>
      </c>
      <c r="O1600" s="682">
        <v>457040.63199999998</v>
      </c>
      <c r="P1600" s="682">
        <v>325452.95439999999</v>
      </c>
      <c r="Q1600" s="682">
        <v>569542.67009999999</v>
      </c>
      <c r="R1600" s="682">
        <v>366560.60230000003</v>
      </c>
      <c r="S1600" s="682">
        <v>641481.05390000006</v>
      </c>
      <c r="T1600" s="682">
        <v>407130.3493</v>
      </c>
      <c r="U1600" s="682">
        <v>712478.11120000004</v>
      </c>
    </row>
    <row r="1601" spans="1:21">
      <c r="A1601" t="s">
        <v>1183</v>
      </c>
      <c r="B1601">
        <v>10</v>
      </c>
      <c r="C1601" t="s">
        <v>581</v>
      </c>
      <c r="D1601" t="s">
        <v>582</v>
      </c>
      <c r="E1601" t="s">
        <v>593</v>
      </c>
      <c r="F1601" t="s">
        <v>1177</v>
      </c>
      <c r="G1601" t="s">
        <v>101</v>
      </c>
      <c r="H1601" s="682">
        <v>122771.16989999999</v>
      </c>
      <c r="I1601" s="682">
        <v>196433.87479999999</v>
      </c>
      <c r="J1601" s="682">
        <v>171879.6379</v>
      </c>
      <c r="K1601" s="682">
        <v>275007.42479999998</v>
      </c>
      <c r="L1601" s="682">
        <v>220988.10579999999</v>
      </c>
      <c r="M1601" s="682">
        <v>353580.97470000002</v>
      </c>
      <c r="N1601" s="682">
        <v>294650.80780000001</v>
      </c>
      <c r="O1601" s="682">
        <v>471441.29960000003</v>
      </c>
      <c r="P1601" s="682">
        <v>368313.5098</v>
      </c>
      <c r="Q1601" s="682">
        <v>589301.62450000003</v>
      </c>
      <c r="R1601" s="682">
        <v>417421.97779999999</v>
      </c>
      <c r="S1601" s="682">
        <v>667875.17429999996</v>
      </c>
      <c r="T1601" s="682">
        <v>466530.44579999999</v>
      </c>
      <c r="U1601" s="682">
        <v>746448.72439999995</v>
      </c>
    </row>
    <row r="1602" spans="1:21">
      <c r="A1602" t="s">
        <v>1183</v>
      </c>
      <c r="B1602">
        <v>10</v>
      </c>
      <c r="C1602" t="s">
        <v>581</v>
      </c>
      <c r="D1602" t="s">
        <v>582</v>
      </c>
      <c r="E1602" t="s">
        <v>594</v>
      </c>
      <c r="F1602" t="s">
        <v>1174</v>
      </c>
      <c r="G1602" t="s">
        <v>84</v>
      </c>
      <c r="H1602" s="682">
        <v>135743.22589999999</v>
      </c>
      <c r="I1602" s="682">
        <v>237550.64540000001</v>
      </c>
      <c r="J1602" s="682">
        <v>175980.2936</v>
      </c>
      <c r="K1602" s="682">
        <v>307965.51370000001</v>
      </c>
      <c r="L1602" s="682">
        <v>210105.84090000001</v>
      </c>
      <c r="M1602" s="682">
        <v>367685.22159999999</v>
      </c>
      <c r="N1602" s="682">
        <v>250277.1133</v>
      </c>
      <c r="O1602" s="682">
        <v>437984.94839999999</v>
      </c>
      <c r="P1602" s="682">
        <v>295107.8371</v>
      </c>
      <c r="Q1602" s="682">
        <v>516438.71500000003</v>
      </c>
      <c r="R1602" s="682">
        <v>323661.4007</v>
      </c>
      <c r="S1602" s="682">
        <v>566407.45109999995</v>
      </c>
      <c r="T1602" s="682">
        <v>350460.47509999998</v>
      </c>
      <c r="U1602" s="682">
        <v>613305.83160000003</v>
      </c>
    </row>
    <row r="1603" spans="1:21">
      <c r="A1603" t="s">
        <v>1183</v>
      </c>
      <c r="B1603">
        <v>10</v>
      </c>
      <c r="C1603" t="s">
        <v>581</v>
      </c>
      <c r="D1603" t="s">
        <v>582</v>
      </c>
      <c r="E1603" t="s">
        <v>594</v>
      </c>
      <c r="F1603" t="s">
        <v>1175</v>
      </c>
      <c r="G1603" t="s">
        <v>103</v>
      </c>
      <c r="H1603" s="682">
        <v>115102.30929999999</v>
      </c>
      <c r="I1603" s="682">
        <v>201429.04130000001</v>
      </c>
      <c r="J1603" s="682">
        <v>152621.62419999999</v>
      </c>
      <c r="K1603" s="682">
        <v>267087.84230000002</v>
      </c>
      <c r="L1603" s="682">
        <v>187199.42610000001</v>
      </c>
      <c r="M1603" s="682">
        <v>327598.99560000002</v>
      </c>
      <c r="N1603" s="682">
        <v>233987.85829999999</v>
      </c>
      <c r="O1603" s="682">
        <v>409478.75199999998</v>
      </c>
      <c r="P1603" s="682">
        <v>282145.52399999998</v>
      </c>
      <c r="Q1603" s="682">
        <v>493754.66680000001</v>
      </c>
      <c r="R1603" s="682">
        <v>311269.60550000001</v>
      </c>
      <c r="S1603" s="682">
        <v>544721.80969999998</v>
      </c>
      <c r="T1603" s="682">
        <v>338443.90769999998</v>
      </c>
      <c r="U1603" s="682">
        <v>592276.83849999995</v>
      </c>
    </row>
    <row r="1604" spans="1:21">
      <c r="A1604" t="s">
        <v>1183</v>
      </c>
      <c r="B1604">
        <v>10</v>
      </c>
      <c r="C1604" t="s">
        <v>581</v>
      </c>
      <c r="D1604" t="s">
        <v>582</v>
      </c>
      <c r="E1604" t="s">
        <v>594</v>
      </c>
      <c r="F1604" t="s">
        <v>1176</v>
      </c>
      <c r="G1604" t="s">
        <v>104</v>
      </c>
      <c r="H1604" s="682">
        <v>107037.55959999999</v>
      </c>
      <c r="I1604" s="682">
        <v>187315.72930000001</v>
      </c>
      <c r="J1604" s="682">
        <v>147986.3008</v>
      </c>
      <c r="K1604" s="682">
        <v>258976.02650000001</v>
      </c>
      <c r="L1604" s="682">
        <v>187873.26310000001</v>
      </c>
      <c r="M1604" s="682">
        <v>328778.21039999998</v>
      </c>
      <c r="N1604" s="682">
        <v>245698.67170000001</v>
      </c>
      <c r="O1604" s="682">
        <v>429972.67540000001</v>
      </c>
      <c r="P1604" s="682">
        <v>306127.43560000003</v>
      </c>
      <c r="Q1604" s="682">
        <v>535723.01229999994</v>
      </c>
      <c r="R1604" s="682">
        <v>344678.22659999999</v>
      </c>
      <c r="S1604" s="682">
        <v>603186.89659999998</v>
      </c>
      <c r="T1604" s="682">
        <v>382695.7941</v>
      </c>
      <c r="U1604" s="682">
        <v>669717.63970000006</v>
      </c>
    </row>
    <row r="1605" spans="1:21">
      <c r="A1605" t="s">
        <v>1183</v>
      </c>
      <c r="B1605">
        <v>10</v>
      </c>
      <c r="C1605" t="s">
        <v>581</v>
      </c>
      <c r="D1605" t="s">
        <v>582</v>
      </c>
      <c r="E1605" t="s">
        <v>594</v>
      </c>
      <c r="F1605" t="s">
        <v>1177</v>
      </c>
      <c r="G1605" t="s">
        <v>101</v>
      </c>
      <c r="H1605" s="682">
        <v>117063.7216</v>
      </c>
      <c r="I1605" s="682">
        <v>187301.95730000001</v>
      </c>
      <c r="J1605" s="682">
        <v>163889.2101</v>
      </c>
      <c r="K1605" s="682">
        <v>262222.7402</v>
      </c>
      <c r="L1605" s="682">
        <v>210714.69880000001</v>
      </c>
      <c r="M1605" s="682">
        <v>337143.52299999999</v>
      </c>
      <c r="N1605" s="682">
        <v>280952.93170000002</v>
      </c>
      <c r="O1605" s="682">
        <v>449524.6973</v>
      </c>
      <c r="P1605" s="682">
        <v>351191.16460000002</v>
      </c>
      <c r="Q1605" s="682">
        <v>561905.87170000002</v>
      </c>
      <c r="R1605" s="682">
        <v>398016.6532</v>
      </c>
      <c r="S1605" s="682">
        <v>636826.65460000001</v>
      </c>
      <c r="T1605" s="682">
        <v>444842.14179999998</v>
      </c>
      <c r="U1605" s="682">
        <v>711747.4375</v>
      </c>
    </row>
    <row r="1606" spans="1:21">
      <c r="A1606" t="s">
        <v>1183</v>
      </c>
      <c r="B1606">
        <v>10</v>
      </c>
      <c r="C1606" t="s">
        <v>581</v>
      </c>
      <c r="D1606" t="s">
        <v>582</v>
      </c>
      <c r="E1606" t="s">
        <v>595</v>
      </c>
      <c r="F1606" t="s">
        <v>1174</v>
      </c>
      <c r="G1606" t="s">
        <v>84</v>
      </c>
      <c r="H1606" s="682">
        <v>136343.31039999999</v>
      </c>
      <c r="I1606" s="682">
        <v>238600.79319999999</v>
      </c>
      <c r="J1606" s="682">
        <v>176741.3714</v>
      </c>
      <c r="K1606" s="682">
        <v>309297.39980000001</v>
      </c>
      <c r="L1606" s="682">
        <v>210999.7628</v>
      </c>
      <c r="M1606" s="682">
        <v>369249.58490000002</v>
      </c>
      <c r="N1606" s="682">
        <v>251321.43640000001</v>
      </c>
      <c r="O1606" s="682">
        <v>439812.51360000001</v>
      </c>
      <c r="P1606" s="682">
        <v>296324.7034</v>
      </c>
      <c r="Q1606" s="682">
        <v>518568.23109999998</v>
      </c>
      <c r="R1606" s="682">
        <v>324989.83889999997</v>
      </c>
      <c r="S1606" s="682">
        <v>568732.21790000005</v>
      </c>
      <c r="T1606" s="682">
        <v>351887.9057</v>
      </c>
      <c r="U1606" s="682">
        <v>615803.83519999997</v>
      </c>
    </row>
    <row r="1607" spans="1:21">
      <c r="A1607" t="s">
        <v>1183</v>
      </c>
      <c r="B1607">
        <v>10</v>
      </c>
      <c r="C1607" t="s">
        <v>581</v>
      </c>
      <c r="D1607" t="s">
        <v>582</v>
      </c>
      <c r="E1607" t="s">
        <v>595</v>
      </c>
      <c r="F1607" t="s">
        <v>1175</v>
      </c>
      <c r="G1607" t="s">
        <v>103</v>
      </c>
      <c r="H1607" s="682">
        <v>115702.41869999999</v>
      </c>
      <c r="I1607" s="682">
        <v>202479.2328</v>
      </c>
      <c r="J1607" s="682">
        <v>153382.70199999999</v>
      </c>
      <c r="K1607" s="682">
        <v>268419.72840000002</v>
      </c>
      <c r="L1607" s="682">
        <v>188093.348</v>
      </c>
      <c r="M1607" s="682">
        <v>329163.359</v>
      </c>
      <c r="N1607" s="682">
        <v>235032.1813</v>
      </c>
      <c r="O1607" s="682">
        <v>411306.3173</v>
      </c>
      <c r="P1607" s="682">
        <v>283362.39020000002</v>
      </c>
      <c r="Q1607" s="682">
        <v>495884.18290000001</v>
      </c>
      <c r="R1607" s="682">
        <v>312598.04379999998</v>
      </c>
      <c r="S1607" s="682">
        <v>547046.57660000003</v>
      </c>
      <c r="T1607" s="682">
        <v>339871.3383</v>
      </c>
      <c r="U1607" s="682">
        <v>594774.84199999995</v>
      </c>
    </row>
    <row r="1608" spans="1:21">
      <c r="A1608" t="s">
        <v>1183</v>
      </c>
      <c r="B1608">
        <v>10</v>
      </c>
      <c r="C1608" t="s">
        <v>581</v>
      </c>
      <c r="D1608" t="s">
        <v>582</v>
      </c>
      <c r="E1608" t="s">
        <v>595</v>
      </c>
      <c r="F1608" t="s">
        <v>1176</v>
      </c>
      <c r="G1608" t="s">
        <v>104</v>
      </c>
      <c r="H1608" s="682">
        <v>107653.26210000001</v>
      </c>
      <c r="I1608" s="682">
        <v>188393.20869999999</v>
      </c>
      <c r="J1608" s="682">
        <v>148848.2844</v>
      </c>
      <c r="K1608" s="682">
        <v>260484.49770000001</v>
      </c>
      <c r="L1608" s="682">
        <v>188981.5276</v>
      </c>
      <c r="M1608" s="682">
        <v>330717.67330000002</v>
      </c>
      <c r="N1608" s="682">
        <v>247176.35769999999</v>
      </c>
      <c r="O1608" s="682">
        <v>432558.62599999999</v>
      </c>
      <c r="P1608" s="682">
        <v>307974.54310000001</v>
      </c>
      <c r="Q1608" s="682">
        <v>538955.45050000004</v>
      </c>
      <c r="R1608" s="682">
        <v>346771.6152</v>
      </c>
      <c r="S1608" s="682">
        <v>606850.32660000003</v>
      </c>
      <c r="T1608" s="682">
        <v>385035.46370000002</v>
      </c>
      <c r="U1608" s="682">
        <v>673812.06149999995</v>
      </c>
    </row>
    <row r="1609" spans="1:21">
      <c r="A1609" t="s">
        <v>1183</v>
      </c>
      <c r="B1609">
        <v>10</v>
      </c>
      <c r="C1609" t="s">
        <v>581</v>
      </c>
      <c r="D1609" t="s">
        <v>582</v>
      </c>
      <c r="E1609" t="s">
        <v>595</v>
      </c>
      <c r="F1609" t="s">
        <v>1177</v>
      </c>
      <c r="G1609" t="s">
        <v>101</v>
      </c>
      <c r="H1609" s="682">
        <v>117583.27830000001</v>
      </c>
      <c r="I1609" s="682">
        <v>188133.2481</v>
      </c>
      <c r="J1609" s="682">
        <v>164616.58970000001</v>
      </c>
      <c r="K1609" s="682">
        <v>263386.54729999998</v>
      </c>
      <c r="L1609" s="682">
        <v>211649.90090000001</v>
      </c>
      <c r="M1609" s="682">
        <v>338639.84649999999</v>
      </c>
      <c r="N1609" s="682">
        <v>282199.86790000001</v>
      </c>
      <c r="O1609" s="682">
        <v>451519.7953</v>
      </c>
      <c r="P1609" s="682">
        <v>352749.83490000002</v>
      </c>
      <c r="Q1609" s="682">
        <v>564399.74419999996</v>
      </c>
      <c r="R1609" s="682">
        <v>399783.14620000002</v>
      </c>
      <c r="S1609" s="682">
        <v>639653.04339999997</v>
      </c>
      <c r="T1609" s="682">
        <v>446816.45750000002</v>
      </c>
      <c r="U1609" s="682">
        <v>714906.34270000004</v>
      </c>
    </row>
    <row r="1610" spans="1:21">
      <c r="A1610" t="s">
        <v>1183</v>
      </c>
      <c r="B1610">
        <v>10</v>
      </c>
      <c r="C1610" t="s">
        <v>581</v>
      </c>
      <c r="D1610" t="s">
        <v>582</v>
      </c>
      <c r="E1610" t="s">
        <v>596</v>
      </c>
      <c r="F1610" t="s">
        <v>1174</v>
      </c>
      <c r="G1610" t="s">
        <v>84</v>
      </c>
      <c r="H1610" s="682">
        <v>163830.29380000001</v>
      </c>
      <c r="I1610" s="682">
        <v>286703.01400000002</v>
      </c>
      <c r="J1610" s="682">
        <v>212540.75109999999</v>
      </c>
      <c r="K1610" s="682">
        <v>371946.31439999997</v>
      </c>
      <c r="L1610" s="682">
        <v>253885.04240000001</v>
      </c>
      <c r="M1610" s="682">
        <v>444298.82419999997</v>
      </c>
      <c r="N1610" s="682">
        <v>302606.27289999998</v>
      </c>
      <c r="O1610" s="682">
        <v>529560.97759999998</v>
      </c>
      <c r="P1610" s="682">
        <v>356937.53970000002</v>
      </c>
      <c r="Q1610" s="682">
        <v>624640.69440000004</v>
      </c>
      <c r="R1610" s="682">
        <v>391527.51500000001</v>
      </c>
      <c r="S1610" s="682">
        <v>685173.15130000003</v>
      </c>
      <c r="T1610" s="682">
        <v>424042.20010000002</v>
      </c>
      <c r="U1610" s="682">
        <v>742073.85019999999</v>
      </c>
    </row>
    <row r="1611" spans="1:21">
      <c r="A1611" t="s">
        <v>1183</v>
      </c>
      <c r="B1611">
        <v>10</v>
      </c>
      <c r="C1611" t="s">
        <v>581</v>
      </c>
      <c r="D1611" t="s">
        <v>582</v>
      </c>
      <c r="E1611" t="s">
        <v>596</v>
      </c>
      <c r="F1611" t="s">
        <v>1175</v>
      </c>
      <c r="G1611" t="s">
        <v>103</v>
      </c>
      <c r="H1611" s="682">
        <v>138119.45989999999</v>
      </c>
      <c r="I1611" s="682">
        <v>241709.05480000001</v>
      </c>
      <c r="J1611" s="682">
        <v>183444.8653</v>
      </c>
      <c r="K1611" s="682">
        <v>321028.51409999997</v>
      </c>
      <c r="L1611" s="682">
        <v>225352.49110000001</v>
      </c>
      <c r="M1611" s="682">
        <v>394366.85940000002</v>
      </c>
      <c r="N1611" s="682">
        <v>282316.14850000001</v>
      </c>
      <c r="O1611" s="682">
        <v>494053.2599</v>
      </c>
      <c r="P1611" s="682">
        <v>340791.50079999998</v>
      </c>
      <c r="Q1611" s="682">
        <v>596385.12620000006</v>
      </c>
      <c r="R1611" s="682">
        <v>376092.1214</v>
      </c>
      <c r="S1611" s="682">
        <v>658161.21259999997</v>
      </c>
      <c r="T1611" s="682">
        <v>409074.19530000002</v>
      </c>
      <c r="U1611" s="682">
        <v>715879.84169999999</v>
      </c>
    </row>
    <row r="1612" spans="1:21">
      <c r="A1612" t="s">
        <v>1183</v>
      </c>
      <c r="B1612">
        <v>10</v>
      </c>
      <c r="C1612" t="s">
        <v>581</v>
      </c>
      <c r="D1612" t="s">
        <v>582</v>
      </c>
      <c r="E1612" t="s">
        <v>596</v>
      </c>
      <c r="F1612" t="s">
        <v>1176</v>
      </c>
      <c r="G1612" t="s">
        <v>104</v>
      </c>
      <c r="H1612" s="682">
        <v>127937.3866</v>
      </c>
      <c r="I1612" s="682">
        <v>223890.42660000001</v>
      </c>
      <c r="J1612" s="682">
        <v>176787.6735</v>
      </c>
      <c r="K1612" s="682">
        <v>309378.42859999998</v>
      </c>
      <c r="L1612" s="682">
        <v>224315.39360000001</v>
      </c>
      <c r="M1612" s="682">
        <v>392551.9387</v>
      </c>
      <c r="N1612" s="682">
        <v>293109.4743</v>
      </c>
      <c r="O1612" s="682">
        <v>512941.57990000001</v>
      </c>
      <c r="P1612" s="682">
        <v>365146.3309</v>
      </c>
      <c r="Q1612" s="682">
        <v>639006.07889999996</v>
      </c>
      <c r="R1612" s="682">
        <v>411009.6973</v>
      </c>
      <c r="S1612" s="682">
        <v>719266.97030000004</v>
      </c>
      <c r="T1612" s="682">
        <v>456208.87310000003</v>
      </c>
      <c r="U1612" s="682">
        <v>798365.52800000005</v>
      </c>
    </row>
    <row r="1613" spans="1:21">
      <c r="A1613" t="s">
        <v>1183</v>
      </c>
      <c r="B1613">
        <v>10</v>
      </c>
      <c r="C1613" t="s">
        <v>581</v>
      </c>
      <c r="D1613" t="s">
        <v>582</v>
      </c>
      <c r="E1613" t="s">
        <v>596</v>
      </c>
      <c r="F1613" t="s">
        <v>1177</v>
      </c>
      <c r="G1613" t="s">
        <v>101</v>
      </c>
      <c r="H1613" s="682">
        <v>141267.81150000001</v>
      </c>
      <c r="I1613" s="682">
        <v>226028.5018</v>
      </c>
      <c r="J1613" s="682">
        <v>197774.93599999999</v>
      </c>
      <c r="K1613" s="682">
        <v>316439.90240000002</v>
      </c>
      <c r="L1613" s="682">
        <v>254282.0606</v>
      </c>
      <c r="M1613" s="682">
        <v>406851.30300000001</v>
      </c>
      <c r="N1613" s="682">
        <v>339042.7475</v>
      </c>
      <c r="O1613" s="682">
        <v>542468.40410000004</v>
      </c>
      <c r="P1613" s="682">
        <v>423803.43440000003</v>
      </c>
      <c r="Q1613" s="682">
        <v>678085.50509999995</v>
      </c>
      <c r="R1613" s="682">
        <v>480310.55900000001</v>
      </c>
      <c r="S1613" s="682">
        <v>768496.90579999995</v>
      </c>
      <c r="T1613" s="682">
        <v>536817.68350000004</v>
      </c>
      <c r="U1613" s="682">
        <v>858908.30649999995</v>
      </c>
    </row>
    <row r="1614" spans="1:21">
      <c r="A1614" t="s">
        <v>1183</v>
      </c>
      <c r="B1614">
        <v>10</v>
      </c>
      <c r="C1614" t="s">
        <v>581</v>
      </c>
      <c r="D1614" t="s">
        <v>582</v>
      </c>
      <c r="E1614" t="s">
        <v>597</v>
      </c>
      <c r="F1614" t="s">
        <v>1174</v>
      </c>
      <c r="G1614" t="s">
        <v>84</v>
      </c>
      <c r="H1614" s="682">
        <v>157258.5901</v>
      </c>
      <c r="I1614" s="682">
        <v>275202.53269999998</v>
      </c>
      <c r="J1614" s="682">
        <v>203971.44519999999</v>
      </c>
      <c r="K1614" s="682">
        <v>356950.02909999999</v>
      </c>
      <c r="L1614" s="682">
        <v>243610.6838</v>
      </c>
      <c r="M1614" s="682">
        <v>426318.69660000002</v>
      </c>
      <c r="N1614" s="682">
        <v>290307.22600000002</v>
      </c>
      <c r="O1614" s="682">
        <v>508037.64549999998</v>
      </c>
      <c r="P1614" s="682">
        <v>342392.7648</v>
      </c>
      <c r="Q1614" s="682">
        <v>599187.33840000001</v>
      </c>
      <c r="R1614" s="682">
        <v>375557.31630000001</v>
      </c>
      <c r="S1614" s="682">
        <v>657225.30350000004</v>
      </c>
      <c r="T1614" s="682">
        <v>406717.3432</v>
      </c>
      <c r="U1614" s="682">
        <v>711755.35069999995</v>
      </c>
    </row>
    <row r="1615" spans="1:21">
      <c r="A1615" t="s">
        <v>1183</v>
      </c>
      <c r="B1615">
        <v>10</v>
      </c>
      <c r="C1615" t="s">
        <v>581</v>
      </c>
      <c r="D1615" t="s">
        <v>582</v>
      </c>
      <c r="E1615" t="s">
        <v>597</v>
      </c>
      <c r="F1615" t="s">
        <v>1175</v>
      </c>
      <c r="G1615" t="s">
        <v>103</v>
      </c>
      <c r="H1615" s="682">
        <v>132815.25320000001</v>
      </c>
      <c r="I1615" s="682">
        <v>232426.69320000001</v>
      </c>
      <c r="J1615" s="682">
        <v>176309.8622</v>
      </c>
      <c r="K1615" s="682">
        <v>308542.25890000002</v>
      </c>
      <c r="L1615" s="682">
        <v>216484.6655</v>
      </c>
      <c r="M1615" s="682">
        <v>378848.16450000001</v>
      </c>
      <c r="N1615" s="682">
        <v>271017.31809999997</v>
      </c>
      <c r="O1615" s="682">
        <v>474280.30660000001</v>
      </c>
      <c r="P1615" s="682">
        <v>327042.65659999999</v>
      </c>
      <c r="Q1615" s="682">
        <v>572324.64899999998</v>
      </c>
      <c r="R1615" s="682">
        <v>360882.82160000002</v>
      </c>
      <c r="S1615" s="682">
        <v>631544.93790000002</v>
      </c>
      <c r="T1615" s="682">
        <v>392487.19709999999</v>
      </c>
      <c r="U1615" s="682">
        <v>686852.59499999997</v>
      </c>
    </row>
    <row r="1616" spans="1:21">
      <c r="A1616" t="s">
        <v>1183</v>
      </c>
      <c r="B1616">
        <v>10</v>
      </c>
      <c r="C1616" t="s">
        <v>581</v>
      </c>
      <c r="D1616" t="s">
        <v>582</v>
      </c>
      <c r="E1616" t="s">
        <v>597</v>
      </c>
      <c r="F1616" t="s">
        <v>1176</v>
      </c>
      <c r="G1616" t="s">
        <v>104</v>
      </c>
      <c r="H1616" s="682">
        <v>123174.205</v>
      </c>
      <c r="I1616" s="682">
        <v>215554.85879999999</v>
      </c>
      <c r="J1616" s="682">
        <v>170233.81539999999</v>
      </c>
      <c r="K1616" s="682">
        <v>297909.17700000003</v>
      </c>
      <c r="L1616" s="682">
        <v>216036.05609999999</v>
      </c>
      <c r="M1616" s="682">
        <v>378063.098</v>
      </c>
      <c r="N1616" s="682">
        <v>282365.03340000001</v>
      </c>
      <c r="O1616" s="682">
        <v>494138.80859999999</v>
      </c>
      <c r="P1616" s="682">
        <v>351776.93170000002</v>
      </c>
      <c r="Q1616" s="682">
        <v>615609.63060000003</v>
      </c>
      <c r="R1616" s="682">
        <v>395996.86430000002</v>
      </c>
      <c r="S1616" s="682">
        <v>692994.51249999995</v>
      </c>
      <c r="T1616" s="682">
        <v>439585.34779999999</v>
      </c>
      <c r="U1616" s="682">
        <v>769274.35860000004</v>
      </c>
    </row>
    <row r="1617" spans="1:21">
      <c r="A1617" t="s">
        <v>1183</v>
      </c>
      <c r="B1617">
        <v>10</v>
      </c>
      <c r="C1617" t="s">
        <v>581</v>
      </c>
      <c r="D1617" t="s">
        <v>582</v>
      </c>
      <c r="E1617" t="s">
        <v>597</v>
      </c>
      <c r="F1617" t="s">
        <v>1177</v>
      </c>
      <c r="G1617" t="s">
        <v>101</v>
      </c>
      <c r="H1617" s="682">
        <v>135606.4565</v>
      </c>
      <c r="I1617" s="682">
        <v>216970.33369999999</v>
      </c>
      <c r="J1617" s="682">
        <v>189849.03909999999</v>
      </c>
      <c r="K1617" s="682">
        <v>303758.46710000001</v>
      </c>
      <c r="L1617" s="682">
        <v>244091.62169999999</v>
      </c>
      <c r="M1617" s="682">
        <v>390546.6005</v>
      </c>
      <c r="N1617" s="682">
        <v>325455.49560000002</v>
      </c>
      <c r="O1617" s="682">
        <v>520728.80070000002</v>
      </c>
      <c r="P1617" s="682">
        <v>406819.36959999998</v>
      </c>
      <c r="Q1617" s="682">
        <v>650911.00100000005</v>
      </c>
      <c r="R1617" s="682">
        <v>461061.9522</v>
      </c>
      <c r="S1617" s="682">
        <v>737699.13439999998</v>
      </c>
      <c r="T1617" s="682">
        <v>515304.53470000002</v>
      </c>
      <c r="U1617" s="682">
        <v>824487.26789999998</v>
      </c>
    </row>
    <row r="1618" spans="1:21">
      <c r="A1618" t="s">
        <v>1183</v>
      </c>
      <c r="B1618">
        <v>10</v>
      </c>
      <c r="C1618" t="s">
        <v>581</v>
      </c>
      <c r="D1618" t="s">
        <v>582</v>
      </c>
      <c r="E1618" t="s">
        <v>598</v>
      </c>
      <c r="F1618" t="s">
        <v>1174</v>
      </c>
      <c r="G1618" t="s">
        <v>84</v>
      </c>
      <c r="H1618" s="682">
        <v>140527.1972</v>
      </c>
      <c r="I1618" s="682">
        <v>245922.59520000001</v>
      </c>
      <c r="J1618" s="682">
        <v>182181.73929999999</v>
      </c>
      <c r="K1618" s="682">
        <v>318818.04389999999</v>
      </c>
      <c r="L1618" s="682">
        <v>217509.33439999999</v>
      </c>
      <c r="M1618" s="682">
        <v>380641.33519999997</v>
      </c>
      <c r="N1618" s="682">
        <v>259095.40109999999</v>
      </c>
      <c r="O1618" s="682">
        <v>453416.95189999999</v>
      </c>
      <c r="P1618" s="682">
        <v>305505.18540000002</v>
      </c>
      <c r="Q1618" s="682">
        <v>534634.07440000004</v>
      </c>
      <c r="R1618" s="682">
        <v>335064.54210000002</v>
      </c>
      <c r="S1618" s="682">
        <v>586362.94869999995</v>
      </c>
      <c r="T1618" s="682">
        <v>362807.40759999998</v>
      </c>
      <c r="U1618" s="682">
        <v>634912.96329999994</v>
      </c>
    </row>
    <row r="1619" spans="1:21">
      <c r="A1619" t="s">
        <v>1183</v>
      </c>
      <c r="B1619">
        <v>10</v>
      </c>
      <c r="C1619" t="s">
        <v>581</v>
      </c>
      <c r="D1619" t="s">
        <v>582</v>
      </c>
      <c r="E1619" t="s">
        <v>598</v>
      </c>
      <c r="F1619" t="s">
        <v>1175</v>
      </c>
      <c r="G1619" t="s">
        <v>103</v>
      </c>
      <c r="H1619" s="682">
        <v>119162.0395</v>
      </c>
      <c r="I1619" s="682">
        <v>208533.56909999999</v>
      </c>
      <c r="J1619" s="682">
        <v>158003.46830000001</v>
      </c>
      <c r="K1619" s="682">
        <v>276506.06959999999</v>
      </c>
      <c r="L1619" s="682">
        <v>193799.18650000001</v>
      </c>
      <c r="M1619" s="682">
        <v>339148.57630000002</v>
      </c>
      <c r="N1619" s="682">
        <v>242234.5938</v>
      </c>
      <c r="O1619" s="682">
        <v>423910.53909999999</v>
      </c>
      <c r="P1619" s="682">
        <v>292088.05459999997</v>
      </c>
      <c r="Q1619" s="682">
        <v>511154.0955</v>
      </c>
      <c r="R1619" s="682">
        <v>322237.94760000001</v>
      </c>
      <c r="S1619" s="682">
        <v>563916.40839999996</v>
      </c>
      <c r="T1619" s="682">
        <v>350369.20659999998</v>
      </c>
      <c r="U1619" s="682">
        <v>613146.1115</v>
      </c>
    </row>
    <row r="1620" spans="1:21">
      <c r="A1620" t="s">
        <v>1183</v>
      </c>
      <c r="B1620">
        <v>10</v>
      </c>
      <c r="C1620" t="s">
        <v>581</v>
      </c>
      <c r="D1620" t="s">
        <v>582</v>
      </c>
      <c r="E1620" t="s">
        <v>598</v>
      </c>
      <c r="F1620" t="s">
        <v>1176</v>
      </c>
      <c r="G1620" t="s">
        <v>104</v>
      </c>
      <c r="H1620" s="682">
        <v>110814.86350000001</v>
      </c>
      <c r="I1620" s="682">
        <v>193926.0111</v>
      </c>
      <c r="J1620" s="682">
        <v>153209.04269999999</v>
      </c>
      <c r="K1620" s="682">
        <v>268115.8248</v>
      </c>
      <c r="L1620" s="682">
        <v>194504.18770000001</v>
      </c>
      <c r="M1620" s="682">
        <v>340382.3284</v>
      </c>
      <c r="N1620" s="682">
        <v>254371.51809999999</v>
      </c>
      <c r="O1620" s="682">
        <v>445150.1568</v>
      </c>
      <c r="P1620" s="682">
        <v>316933.54969999997</v>
      </c>
      <c r="Q1620" s="682">
        <v>554633.71200000006</v>
      </c>
      <c r="R1620" s="682">
        <v>356845.64020000002</v>
      </c>
      <c r="S1620" s="682">
        <v>624479.87049999996</v>
      </c>
      <c r="T1620" s="682">
        <v>396205.7977</v>
      </c>
      <c r="U1620" s="682">
        <v>693360.1459</v>
      </c>
    </row>
    <row r="1621" spans="1:21">
      <c r="A1621" t="s">
        <v>1183</v>
      </c>
      <c r="B1621">
        <v>10</v>
      </c>
      <c r="C1621" t="s">
        <v>581</v>
      </c>
      <c r="D1621" t="s">
        <v>582</v>
      </c>
      <c r="E1621" t="s">
        <v>598</v>
      </c>
      <c r="F1621" t="s">
        <v>1177</v>
      </c>
      <c r="G1621" t="s">
        <v>101</v>
      </c>
      <c r="H1621" s="682">
        <v>121189.4467</v>
      </c>
      <c r="I1621" s="682">
        <v>193903.1177</v>
      </c>
      <c r="J1621" s="682">
        <v>169665.2254</v>
      </c>
      <c r="K1621" s="682">
        <v>271464.36469999998</v>
      </c>
      <c r="L1621" s="682">
        <v>218141.00399999999</v>
      </c>
      <c r="M1621" s="682">
        <v>349025.61170000001</v>
      </c>
      <c r="N1621" s="682">
        <v>290854.67210000003</v>
      </c>
      <c r="O1621" s="682">
        <v>465367.48229999997</v>
      </c>
      <c r="P1621" s="682">
        <v>363568.34009999997</v>
      </c>
      <c r="Q1621" s="682">
        <v>581709.35290000006</v>
      </c>
      <c r="R1621" s="682">
        <v>412044.1189</v>
      </c>
      <c r="S1621" s="682">
        <v>659270.59990000003</v>
      </c>
      <c r="T1621" s="682">
        <v>460519.89750000002</v>
      </c>
      <c r="U1621" s="682">
        <v>736831.84699999995</v>
      </c>
    </row>
    <row r="1622" spans="1:21">
      <c r="A1622" t="s">
        <v>1183</v>
      </c>
      <c r="B1622">
        <v>10</v>
      </c>
      <c r="C1622" t="s">
        <v>581</v>
      </c>
      <c r="D1622" t="s">
        <v>582</v>
      </c>
      <c r="E1622" t="s">
        <v>599</v>
      </c>
      <c r="F1622" t="s">
        <v>1174</v>
      </c>
      <c r="G1622" t="s">
        <v>84</v>
      </c>
      <c r="H1622" s="682">
        <v>159063.02660000001</v>
      </c>
      <c r="I1622" s="682">
        <v>278360.2965</v>
      </c>
      <c r="J1622" s="682">
        <v>206226.4817</v>
      </c>
      <c r="K1622" s="682">
        <v>360896.34289999999</v>
      </c>
      <c r="L1622" s="682">
        <v>246229.43049999999</v>
      </c>
      <c r="M1622" s="682">
        <v>430901.50349999999</v>
      </c>
      <c r="N1622" s="682">
        <v>293324.28149999998</v>
      </c>
      <c r="O1622" s="682">
        <v>513317.4926</v>
      </c>
      <c r="P1622" s="682">
        <v>345877.77399999998</v>
      </c>
      <c r="Q1622" s="682">
        <v>605286.10439999995</v>
      </c>
      <c r="R1622" s="682">
        <v>379348.73790000001</v>
      </c>
      <c r="S1622" s="682">
        <v>663860.29130000004</v>
      </c>
      <c r="T1622" s="682">
        <v>410767.78039999999</v>
      </c>
      <c r="U1622" s="682">
        <v>718843.61549999996</v>
      </c>
    </row>
    <row r="1623" spans="1:21">
      <c r="A1623" t="s">
        <v>1183</v>
      </c>
      <c r="B1623">
        <v>10</v>
      </c>
      <c r="C1623" t="s">
        <v>581</v>
      </c>
      <c r="D1623" t="s">
        <v>582</v>
      </c>
      <c r="E1623" t="s">
        <v>599</v>
      </c>
      <c r="F1623" t="s">
        <v>1175</v>
      </c>
      <c r="G1623" t="s">
        <v>103</v>
      </c>
      <c r="H1623" s="682">
        <v>134800.8749</v>
      </c>
      <c r="I1623" s="682">
        <v>235901.5312</v>
      </c>
      <c r="J1623" s="682">
        <v>178769.79920000001</v>
      </c>
      <c r="K1623" s="682">
        <v>312847.14840000001</v>
      </c>
      <c r="L1623" s="682">
        <v>219304.34539999999</v>
      </c>
      <c r="M1623" s="682">
        <v>383782.60460000002</v>
      </c>
      <c r="N1623" s="682">
        <v>274177.26169999997</v>
      </c>
      <c r="O1623" s="682">
        <v>479810.20789999998</v>
      </c>
      <c r="P1623" s="682">
        <v>330641.3701</v>
      </c>
      <c r="Q1623" s="682">
        <v>578622.39769999997</v>
      </c>
      <c r="R1623" s="682">
        <v>364782.94319999998</v>
      </c>
      <c r="S1623" s="682">
        <v>638370.15040000004</v>
      </c>
      <c r="T1623" s="682">
        <v>396643.04259999999</v>
      </c>
      <c r="U1623" s="682">
        <v>694125.32449999999</v>
      </c>
    </row>
    <row r="1624" spans="1:21">
      <c r="A1624" t="s">
        <v>1183</v>
      </c>
      <c r="B1624">
        <v>10</v>
      </c>
      <c r="C1624" t="s">
        <v>581</v>
      </c>
      <c r="D1624" t="s">
        <v>582</v>
      </c>
      <c r="E1624" t="s">
        <v>599</v>
      </c>
      <c r="F1624" t="s">
        <v>1176</v>
      </c>
      <c r="G1624" t="s">
        <v>104</v>
      </c>
      <c r="H1624" s="682">
        <v>125308.399</v>
      </c>
      <c r="I1624" s="682">
        <v>219289.69829999999</v>
      </c>
      <c r="J1624" s="682">
        <v>173238.05790000001</v>
      </c>
      <c r="K1624" s="682">
        <v>303166.60139999999</v>
      </c>
      <c r="L1624" s="682">
        <v>219919.66080000001</v>
      </c>
      <c r="M1624" s="682">
        <v>384859.40639999998</v>
      </c>
      <c r="N1624" s="682">
        <v>287585.2697</v>
      </c>
      <c r="O1624" s="682">
        <v>503274.22200000001</v>
      </c>
      <c r="P1624" s="682">
        <v>358310.9632</v>
      </c>
      <c r="Q1624" s="682">
        <v>627044.18550000002</v>
      </c>
      <c r="R1624" s="682">
        <v>403421.97879999998</v>
      </c>
      <c r="S1624" s="682">
        <v>705988.46290000004</v>
      </c>
      <c r="T1624" s="682">
        <v>447906.22279999999</v>
      </c>
      <c r="U1624" s="682">
        <v>783835.88989999995</v>
      </c>
    </row>
    <row r="1625" spans="1:21">
      <c r="A1625" t="s">
        <v>1183</v>
      </c>
      <c r="B1625">
        <v>10</v>
      </c>
      <c r="C1625" t="s">
        <v>581</v>
      </c>
      <c r="D1625" t="s">
        <v>582</v>
      </c>
      <c r="E1625" t="s">
        <v>599</v>
      </c>
      <c r="F1625" t="s">
        <v>1177</v>
      </c>
      <c r="G1625" t="s">
        <v>101</v>
      </c>
      <c r="H1625" s="682">
        <v>137172.81529999999</v>
      </c>
      <c r="I1625" s="682">
        <v>219476.50769999999</v>
      </c>
      <c r="J1625" s="682">
        <v>192041.94140000001</v>
      </c>
      <c r="K1625" s="682">
        <v>307267.11070000002</v>
      </c>
      <c r="L1625" s="682">
        <v>246911.0675</v>
      </c>
      <c r="M1625" s="682">
        <v>395057.71380000003</v>
      </c>
      <c r="N1625" s="682">
        <v>329214.75660000002</v>
      </c>
      <c r="O1625" s="682">
        <v>526743.61840000004</v>
      </c>
      <c r="P1625" s="682">
        <v>411518.44579999999</v>
      </c>
      <c r="Q1625" s="682">
        <v>658429.52300000004</v>
      </c>
      <c r="R1625" s="682">
        <v>466387.57189999998</v>
      </c>
      <c r="S1625" s="682">
        <v>746220.12609999999</v>
      </c>
      <c r="T1625" s="682">
        <v>521256.69799999997</v>
      </c>
      <c r="U1625" s="682">
        <v>834010.72919999994</v>
      </c>
    </row>
    <row r="1626" spans="1:21">
      <c r="A1626" t="s">
        <v>1183</v>
      </c>
      <c r="B1626">
        <v>10</v>
      </c>
      <c r="C1626" t="s">
        <v>581</v>
      </c>
      <c r="D1626" t="s">
        <v>582</v>
      </c>
      <c r="E1626" t="s">
        <v>600</v>
      </c>
      <c r="F1626" t="s">
        <v>1174</v>
      </c>
      <c r="G1626" t="s">
        <v>84</v>
      </c>
      <c r="H1626" s="682">
        <v>141706.49299999999</v>
      </c>
      <c r="I1626" s="682">
        <v>247986.36290000001</v>
      </c>
      <c r="J1626" s="682">
        <v>183844.9338</v>
      </c>
      <c r="K1626" s="682">
        <v>321728.63410000002</v>
      </c>
      <c r="L1626" s="682">
        <v>219612.33749999999</v>
      </c>
      <c r="M1626" s="682">
        <v>384321.5906</v>
      </c>
      <c r="N1626" s="682">
        <v>261763.6905</v>
      </c>
      <c r="O1626" s="682">
        <v>458086.4584</v>
      </c>
      <c r="P1626" s="682">
        <v>308766.95640000002</v>
      </c>
      <c r="Q1626" s="682">
        <v>540342.17379999999</v>
      </c>
      <c r="R1626" s="682">
        <v>338690.98129999998</v>
      </c>
      <c r="S1626" s="682">
        <v>592709.21730000002</v>
      </c>
      <c r="T1626" s="682">
        <v>366821.64789999998</v>
      </c>
      <c r="U1626" s="682">
        <v>641937.88379999995</v>
      </c>
    </row>
    <row r="1627" spans="1:21">
      <c r="A1627" t="s">
        <v>1183</v>
      </c>
      <c r="B1627">
        <v>10</v>
      </c>
      <c r="C1627" t="s">
        <v>581</v>
      </c>
      <c r="D1627" t="s">
        <v>582</v>
      </c>
      <c r="E1627" t="s">
        <v>600</v>
      </c>
      <c r="F1627" t="s">
        <v>1175</v>
      </c>
      <c r="G1627" t="s">
        <v>103</v>
      </c>
      <c r="H1627" s="682">
        <v>119435.8317</v>
      </c>
      <c r="I1627" s="682">
        <v>209012.70559999999</v>
      </c>
      <c r="J1627" s="682">
        <v>158642.15830000001</v>
      </c>
      <c r="K1627" s="682">
        <v>277623.777</v>
      </c>
      <c r="L1627" s="682">
        <v>194897.5208</v>
      </c>
      <c r="M1627" s="682">
        <v>341070.66149999999</v>
      </c>
      <c r="N1627" s="682">
        <v>244188.4411</v>
      </c>
      <c r="O1627" s="682">
        <v>427329.772</v>
      </c>
      <c r="P1627" s="682">
        <v>294781.30229999998</v>
      </c>
      <c r="Q1627" s="682">
        <v>515867.27909999999</v>
      </c>
      <c r="R1627" s="682">
        <v>325320.88620000001</v>
      </c>
      <c r="S1627" s="682">
        <v>569311.55090000003</v>
      </c>
      <c r="T1627" s="682">
        <v>353856.40360000002</v>
      </c>
      <c r="U1627" s="682">
        <v>619248.70629999996</v>
      </c>
    </row>
    <row r="1628" spans="1:21">
      <c r="A1628" t="s">
        <v>1183</v>
      </c>
      <c r="B1628">
        <v>10</v>
      </c>
      <c r="C1628" t="s">
        <v>581</v>
      </c>
      <c r="D1628" t="s">
        <v>582</v>
      </c>
      <c r="E1628" t="s">
        <v>600</v>
      </c>
      <c r="F1628" t="s">
        <v>1176</v>
      </c>
      <c r="G1628" t="s">
        <v>104</v>
      </c>
      <c r="H1628" s="682">
        <v>110610.87699999999</v>
      </c>
      <c r="I1628" s="682">
        <v>193569.03479999999</v>
      </c>
      <c r="J1628" s="682">
        <v>152841.60709999999</v>
      </c>
      <c r="K1628" s="682">
        <v>267472.8125</v>
      </c>
      <c r="L1628" s="682">
        <v>193926.7335</v>
      </c>
      <c r="M1628" s="682">
        <v>339371.78360000002</v>
      </c>
      <c r="N1628" s="682">
        <v>253391.09599999999</v>
      </c>
      <c r="O1628" s="682">
        <v>443434.41800000001</v>
      </c>
      <c r="P1628" s="682">
        <v>315664.3419</v>
      </c>
      <c r="Q1628" s="682">
        <v>552412.59849999996</v>
      </c>
      <c r="R1628" s="682">
        <v>355307.80989999999</v>
      </c>
      <c r="S1628" s="682">
        <v>621788.66740000003</v>
      </c>
      <c r="T1628" s="682">
        <v>394375.95760000002</v>
      </c>
      <c r="U1628" s="682">
        <v>690157.92590000003</v>
      </c>
    </row>
    <row r="1629" spans="1:21">
      <c r="A1629" t="s">
        <v>1183</v>
      </c>
      <c r="B1629">
        <v>10</v>
      </c>
      <c r="C1629" t="s">
        <v>581</v>
      </c>
      <c r="D1629" t="s">
        <v>582</v>
      </c>
      <c r="E1629" t="s">
        <v>600</v>
      </c>
      <c r="F1629" t="s">
        <v>1177</v>
      </c>
      <c r="G1629" t="s">
        <v>101</v>
      </c>
      <c r="H1629" s="682">
        <v>122190.15519999999</v>
      </c>
      <c r="I1629" s="682">
        <v>195504.2512</v>
      </c>
      <c r="J1629" s="682">
        <v>171066.21720000001</v>
      </c>
      <c r="K1629" s="682">
        <v>273705.95159999997</v>
      </c>
      <c r="L1629" s="682">
        <v>219942.27919999999</v>
      </c>
      <c r="M1629" s="682">
        <v>351907.652</v>
      </c>
      <c r="N1629" s="682">
        <v>293256.37239999999</v>
      </c>
      <c r="O1629" s="682">
        <v>469210.20270000002</v>
      </c>
      <c r="P1629" s="682">
        <v>366570.46539999999</v>
      </c>
      <c r="Q1629" s="682">
        <v>586512.75340000005</v>
      </c>
      <c r="R1629" s="682">
        <v>415446.52750000003</v>
      </c>
      <c r="S1629" s="682">
        <v>664714.45380000002</v>
      </c>
      <c r="T1629" s="682">
        <v>464322.5895</v>
      </c>
      <c r="U1629" s="682">
        <v>742916.15430000005</v>
      </c>
    </row>
    <row r="1630" spans="1:21">
      <c r="A1630" t="s">
        <v>1183</v>
      </c>
      <c r="B1630">
        <v>10</v>
      </c>
      <c r="C1630" t="s">
        <v>581</v>
      </c>
      <c r="D1630" t="s">
        <v>582</v>
      </c>
      <c r="E1630" t="s">
        <v>601</v>
      </c>
      <c r="F1630" t="s">
        <v>1174</v>
      </c>
      <c r="G1630" t="s">
        <v>84</v>
      </c>
      <c r="H1630" s="682">
        <v>147111.43609999999</v>
      </c>
      <c r="I1630" s="682">
        <v>257445.01319999999</v>
      </c>
      <c r="J1630" s="682">
        <v>190666.43700000001</v>
      </c>
      <c r="K1630" s="682">
        <v>333666.2647</v>
      </c>
      <c r="L1630" s="682">
        <v>227594.61559999999</v>
      </c>
      <c r="M1630" s="682">
        <v>398290.5773</v>
      </c>
      <c r="N1630" s="682">
        <v>271046.68410000001</v>
      </c>
      <c r="O1630" s="682">
        <v>474331.6972</v>
      </c>
      <c r="P1630" s="682">
        <v>319553.16360000003</v>
      </c>
      <c r="Q1630" s="682">
        <v>559218.03630000004</v>
      </c>
      <c r="R1630" s="682">
        <v>350453.03230000002</v>
      </c>
      <c r="S1630" s="682">
        <v>613292.80649999995</v>
      </c>
      <c r="T1630" s="682">
        <v>379436.66879999998</v>
      </c>
      <c r="U1630" s="682">
        <v>664014.1703</v>
      </c>
    </row>
    <row r="1631" spans="1:21">
      <c r="A1631" t="s">
        <v>1183</v>
      </c>
      <c r="B1631">
        <v>10</v>
      </c>
      <c r="C1631" t="s">
        <v>581</v>
      </c>
      <c r="D1631" t="s">
        <v>582</v>
      </c>
      <c r="E1631" t="s">
        <v>601</v>
      </c>
      <c r="F1631" t="s">
        <v>1175</v>
      </c>
      <c r="G1631" t="s">
        <v>103</v>
      </c>
      <c r="H1631" s="682">
        <v>125022.11010000001</v>
      </c>
      <c r="I1631" s="682">
        <v>218788.69260000001</v>
      </c>
      <c r="J1631" s="682">
        <v>165668.5618</v>
      </c>
      <c r="K1631" s="682">
        <v>289919.98310000001</v>
      </c>
      <c r="L1631" s="682">
        <v>203080.7322</v>
      </c>
      <c r="M1631" s="682">
        <v>355391.28139999998</v>
      </c>
      <c r="N1631" s="682">
        <v>253614.32279999999</v>
      </c>
      <c r="O1631" s="682">
        <v>443825.0649</v>
      </c>
      <c r="P1631" s="682">
        <v>305681.21389999997</v>
      </c>
      <c r="Q1631" s="682">
        <v>534942.12419999996</v>
      </c>
      <c r="R1631" s="682">
        <v>337191.63709999999</v>
      </c>
      <c r="S1631" s="682">
        <v>590085.36490000004</v>
      </c>
      <c r="T1631" s="682">
        <v>366576.83289999998</v>
      </c>
      <c r="U1631" s="682">
        <v>641509.45759999997</v>
      </c>
    </row>
    <row r="1632" spans="1:21">
      <c r="A1632" t="s">
        <v>1183</v>
      </c>
      <c r="B1632">
        <v>10</v>
      </c>
      <c r="C1632" t="s">
        <v>581</v>
      </c>
      <c r="D1632" t="s">
        <v>582</v>
      </c>
      <c r="E1632" t="s">
        <v>601</v>
      </c>
      <c r="F1632" t="s">
        <v>1176</v>
      </c>
      <c r="G1632" t="s">
        <v>104</v>
      </c>
      <c r="H1632" s="682">
        <v>116439.2862</v>
      </c>
      <c r="I1632" s="682">
        <v>203768.75090000001</v>
      </c>
      <c r="J1632" s="682">
        <v>161017.75090000001</v>
      </c>
      <c r="K1632" s="682">
        <v>281781.06390000001</v>
      </c>
      <c r="L1632" s="682">
        <v>204459.92559999999</v>
      </c>
      <c r="M1632" s="682">
        <v>357804.86979999999</v>
      </c>
      <c r="N1632" s="682">
        <v>267477.44870000001</v>
      </c>
      <c r="O1632" s="682">
        <v>468085.53519999998</v>
      </c>
      <c r="P1632" s="682">
        <v>333281.01880000002</v>
      </c>
      <c r="Q1632" s="682">
        <v>583241.78289999999</v>
      </c>
      <c r="R1632" s="682">
        <v>375293.25589999999</v>
      </c>
      <c r="S1632" s="682">
        <v>656763.19790000003</v>
      </c>
      <c r="T1632" s="682">
        <v>416734.85029999999</v>
      </c>
      <c r="U1632" s="682">
        <v>729285.98789999995</v>
      </c>
    </row>
    <row r="1633" spans="1:21">
      <c r="A1633" t="s">
        <v>1183</v>
      </c>
      <c r="B1633">
        <v>10</v>
      </c>
      <c r="C1633" t="s">
        <v>581</v>
      </c>
      <c r="D1633" t="s">
        <v>582</v>
      </c>
      <c r="E1633" t="s">
        <v>601</v>
      </c>
      <c r="F1633" t="s">
        <v>1177</v>
      </c>
      <c r="G1633" t="s">
        <v>101</v>
      </c>
      <c r="H1633" s="682">
        <v>126873.8545</v>
      </c>
      <c r="I1633" s="682">
        <v>202998.17019999999</v>
      </c>
      <c r="J1633" s="682">
        <v>177623.39619999999</v>
      </c>
      <c r="K1633" s="682">
        <v>284197.43829999998</v>
      </c>
      <c r="L1633" s="682">
        <v>228372.9381</v>
      </c>
      <c r="M1633" s="682">
        <v>365396.70630000002</v>
      </c>
      <c r="N1633" s="682">
        <v>304497.25079999998</v>
      </c>
      <c r="O1633" s="682">
        <v>487195.60849999997</v>
      </c>
      <c r="P1633" s="682">
        <v>380621.56349999999</v>
      </c>
      <c r="Q1633" s="682">
        <v>608994.51060000004</v>
      </c>
      <c r="R1633" s="682">
        <v>431371.1053</v>
      </c>
      <c r="S1633" s="682">
        <v>690193.77870000002</v>
      </c>
      <c r="T1633" s="682">
        <v>482120.6471</v>
      </c>
      <c r="U1633" s="682">
        <v>771393.04680000001</v>
      </c>
    </row>
    <row r="1634" spans="1:21">
      <c r="A1634" t="s">
        <v>1183</v>
      </c>
      <c r="B1634">
        <v>10</v>
      </c>
      <c r="C1634" t="s">
        <v>581</v>
      </c>
      <c r="D1634" t="s">
        <v>582</v>
      </c>
      <c r="E1634" t="s">
        <v>602</v>
      </c>
      <c r="F1634" t="s">
        <v>1174</v>
      </c>
      <c r="G1634" t="s">
        <v>84</v>
      </c>
      <c r="H1634" s="682">
        <v>147111.43609999999</v>
      </c>
      <c r="I1634" s="682">
        <v>257445.01319999999</v>
      </c>
      <c r="J1634" s="682">
        <v>190666.43700000001</v>
      </c>
      <c r="K1634" s="682">
        <v>333666.2647</v>
      </c>
      <c r="L1634" s="682">
        <v>227594.61559999999</v>
      </c>
      <c r="M1634" s="682">
        <v>398290.5773</v>
      </c>
      <c r="N1634" s="682">
        <v>271046.68410000001</v>
      </c>
      <c r="O1634" s="682">
        <v>474331.6972</v>
      </c>
      <c r="P1634" s="682">
        <v>319553.16360000003</v>
      </c>
      <c r="Q1634" s="682">
        <v>559218.03630000004</v>
      </c>
      <c r="R1634" s="682">
        <v>350453.03230000002</v>
      </c>
      <c r="S1634" s="682">
        <v>613292.80649999995</v>
      </c>
      <c r="T1634" s="682">
        <v>379436.66879999998</v>
      </c>
      <c r="U1634" s="682">
        <v>664014.1703</v>
      </c>
    </row>
    <row r="1635" spans="1:21">
      <c r="A1635" t="s">
        <v>1183</v>
      </c>
      <c r="B1635">
        <v>10</v>
      </c>
      <c r="C1635" t="s">
        <v>581</v>
      </c>
      <c r="D1635" t="s">
        <v>582</v>
      </c>
      <c r="E1635" t="s">
        <v>602</v>
      </c>
      <c r="F1635" t="s">
        <v>1175</v>
      </c>
      <c r="G1635" t="s">
        <v>103</v>
      </c>
      <c r="H1635" s="682">
        <v>125022.11010000001</v>
      </c>
      <c r="I1635" s="682">
        <v>218788.69260000001</v>
      </c>
      <c r="J1635" s="682">
        <v>165668.5618</v>
      </c>
      <c r="K1635" s="682">
        <v>289919.98310000001</v>
      </c>
      <c r="L1635" s="682">
        <v>203080.7322</v>
      </c>
      <c r="M1635" s="682">
        <v>355391.28139999998</v>
      </c>
      <c r="N1635" s="682">
        <v>253614.32279999999</v>
      </c>
      <c r="O1635" s="682">
        <v>443825.0649</v>
      </c>
      <c r="P1635" s="682">
        <v>305681.21389999997</v>
      </c>
      <c r="Q1635" s="682">
        <v>534942.12419999996</v>
      </c>
      <c r="R1635" s="682">
        <v>337191.63709999999</v>
      </c>
      <c r="S1635" s="682">
        <v>590085.36490000004</v>
      </c>
      <c r="T1635" s="682">
        <v>366576.83289999998</v>
      </c>
      <c r="U1635" s="682">
        <v>641509.45759999997</v>
      </c>
    </row>
    <row r="1636" spans="1:21">
      <c r="A1636" t="s">
        <v>1183</v>
      </c>
      <c r="B1636">
        <v>10</v>
      </c>
      <c r="C1636" t="s">
        <v>581</v>
      </c>
      <c r="D1636" t="s">
        <v>582</v>
      </c>
      <c r="E1636" t="s">
        <v>602</v>
      </c>
      <c r="F1636" t="s">
        <v>1176</v>
      </c>
      <c r="G1636" t="s">
        <v>104</v>
      </c>
      <c r="H1636" s="682">
        <v>116439.2862</v>
      </c>
      <c r="I1636" s="682">
        <v>203768.75090000001</v>
      </c>
      <c r="J1636" s="682">
        <v>161017.75090000001</v>
      </c>
      <c r="K1636" s="682">
        <v>281781.06390000001</v>
      </c>
      <c r="L1636" s="682">
        <v>204459.92559999999</v>
      </c>
      <c r="M1636" s="682">
        <v>357804.86979999999</v>
      </c>
      <c r="N1636" s="682">
        <v>267477.44870000001</v>
      </c>
      <c r="O1636" s="682">
        <v>468085.53519999998</v>
      </c>
      <c r="P1636" s="682">
        <v>333281.01880000002</v>
      </c>
      <c r="Q1636" s="682">
        <v>583241.78289999999</v>
      </c>
      <c r="R1636" s="682">
        <v>375293.25589999999</v>
      </c>
      <c r="S1636" s="682">
        <v>656763.19790000003</v>
      </c>
      <c r="T1636" s="682">
        <v>416734.85029999999</v>
      </c>
      <c r="U1636" s="682">
        <v>729285.98789999995</v>
      </c>
    </row>
    <row r="1637" spans="1:21">
      <c r="A1637" t="s">
        <v>1183</v>
      </c>
      <c r="B1637">
        <v>10</v>
      </c>
      <c r="C1637" t="s">
        <v>581</v>
      </c>
      <c r="D1637" t="s">
        <v>582</v>
      </c>
      <c r="E1637" t="s">
        <v>602</v>
      </c>
      <c r="F1637" t="s">
        <v>1177</v>
      </c>
      <c r="G1637" t="s">
        <v>101</v>
      </c>
      <c r="H1637" s="682">
        <v>126873.8545</v>
      </c>
      <c r="I1637" s="682">
        <v>202998.17019999999</v>
      </c>
      <c r="J1637" s="682">
        <v>177623.39619999999</v>
      </c>
      <c r="K1637" s="682">
        <v>284197.43829999998</v>
      </c>
      <c r="L1637" s="682">
        <v>228372.9381</v>
      </c>
      <c r="M1637" s="682">
        <v>365396.70630000002</v>
      </c>
      <c r="N1637" s="682">
        <v>304497.25079999998</v>
      </c>
      <c r="O1637" s="682">
        <v>487195.60849999997</v>
      </c>
      <c r="P1637" s="682">
        <v>380621.56349999999</v>
      </c>
      <c r="Q1637" s="682">
        <v>608994.51060000004</v>
      </c>
      <c r="R1637" s="682">
        <v>431371.1053</v>
      </c>
      <c r="S1637" s="682">
        <v>690193.77870000002</v>
      </c>
      <c r="T1637" s="682">
        <v>482120.6471</v>
      </c>
      <c r="U1637" s="682">
        <v>771393.04680000001</v>
      </c>
    </row>
    <row r="1638" spans="1:21">
      <c r="A1638" t="s">
        <v>1183</v>
      </c>
      <c r="B1638">
        <v>10</v>
      </c>
      <c r="C1638" t="s">
        <v>581</v>
      </c>
      <c r="D1638" t="s">
        <v>582</v>
      </c>
      <c r="E1638" t="s">
        <v>603</v>
      </c>
      <c r="F1638" t="s">
        <v>1174</v>
      </c>
      <c r="G1638" t="s">
        <v>84</v>
      </c>
      <c r="H1638" s="682">
        <v>141727.37330000001</v>
      </c>
      <c r="I1638" s="682">
        <v>248022.9032</v>
      </c>
      <c r="J1638" s="682">
        <v>183703.90400000001</v>
      </c>
      <c r="K1638" s="682">
        <v>321481.83199999999</v>
      </c>
      <c r="L1638" s="682">
        <v>219297.18890000001</v>
      </c>
      <c r="M1638" s="682">
        <v>383770.08049999998</v>
      </c>
      <c r="N1638" s="682">
        <v>261184.05960000001</v>
      </c>
      <c r="O1638" s="682">
        <v>457072.1042</v>
      </c>
      <c r="P1638" s="682">
        <v>307938.9326</v>
      </c>
      <c r="Q1638" s="682">
        <v>538893.13190000004</v>
      </c>
      <c r="R1638" s="682">
        <v>337721.43449999997</v>
      </c>
      <c r="S1638" s="682">
        <v>591012.51020000002</v>
      </c>
      <c r="T1638" s="682">
        <v>365662.28580000001</v>
      </c>
      <c r="U1638" s="682">
        <v>639909.00029999996</v>
      </c>
    </row>
    <row r="1639" spans="1:21">
      <c r="A1639" t="s">
        <v>1183</v>
      </c>
      <c r="B1639">
        <v>10</v>
      </c>
      <c r="C1639" t="s">
        <v>581</v>
      </c>
      <c r="D1639" t="s">
        <v>582</v>
      </c>
      <c r="E1639" t="s">
        <v>603</v>
      </c>
      <c r="F1639" t="s">
        <v>1175</v>
      </c>
      <c r="G1639" t="s">
        <v>103</v>
      </c>
      <c r="H1639" s="682">
        <v>120362.26549999999</v>
      </c>
      <c r="I1639" s="682">
        <v>210633.96460000001</v>
      </c>
      <c r="J1639" s="682">
        <v>159525.6329</v>
      </c>
      <c r="K1639" s="682">
        <v>279169.85769999999</v>
      </c>
      <c r="L1639" s="682">
        <v>195587.04089999999</v>
      </c>
      <c r="M1639" s="682">
        <v>342277.32160000002</v>
      </c>
      <c r="N1639" s="682">
        <v>244323.25219999999</v>
      </c>
      <c r="O1639" s="682">
        <v>427565.69130000001</v>
      </c>
      <c r="P1639" s="682">
        <v>294521.80170000001</v>
      </c>
      <c r="Q1639" s="682">
        <v>515413.1531</v>
      </c>
      <c r="R1639" s="682">
        <v>324894.83990000002</v>
      </c>
      <c r="S1639" s="682">
        <v>568565.96979999996</v>
      </c>
      <c r="T1639" s="682">
        <v>353224.08480000001</v>
      </c>
      <c r="U1639" s="682">
        <v>618142.14850000001</v>
      </c>
    </row>
    <row r="1640" spans="1:21">
      <c r="A1640" t="s">
        <v>1183</v>
      </c>
      <c r="B1640">
        <v>10</v>
      </c>
      <c r="C1640" t="s">
        <v>581</v>
      </c>
      <c r="D1640" t="s">
        <v>582</v>
      </c>
      <c r="E1640" t="s">
        <v>603</v>
      </c>
      <c r="F1640" t="s">
        <v>1176</v>
      </c>
      <c r="G1640" t="s">
        <v>104</v>
      </c>
      <c r="H1640" s="682">
        <v>112046.27589999999</v>
      </c>
      <c r="I1640" s="682">
        <v>196080.9828</v>
      </c>
      <c r="J1640" s="682">
        <v>154933.02009999999</v>
      </c>
      <c r="K1640" s="682">
        <v>271132.78519999998</v>
      </c>
      <c r="L1640" s="682">
        <v>196720.73</v>
      </c>
      <c r="M1640" s="682">
        <v>344261.27740000002</v>
      </c>
      <c r="N1640" s="682">
        <v>257326.90789999999</v>
      </c>
      <c r="O1640" s="682">
        <v>450322.08870000002</v>
      </c>
      <c r="P1640" s="682">
        <v>320627.7868</v>
      </c>
      <c r="Q1640" s="682">
        <v>561098.62710000004</v>
      </c>
      <c r="R1640" s="682">
        <v>361032.4424</v>
      </c>
      <c r="S1640" s="682">
        <v>631806.77419999999</v>
      </c>
      <c r="T1640" s="682">
        <v>400885.16470000002</v>
      </c>
      <c r="U1640" s="682">
        <v>701549.03839999996</v>
      </c>
    </row>
    <row r="1641" spans="1:21">
      <c r="A1641" t="s">
        <v>1183</v>
      </c>
      <c r="B1641">
        <v>10</v>
      </c>
      <c r="C1641" t="s">
        <v>581</v>
      </c>
      <c r="D1641" t="s">
        <v>582</v>
      </c>
      <c r="E1641" t="s">
        <v>603</v>
      </c>
      <c r="F1641" t="s">
        <v>1177</v>
      </c>
      <c r="G1641" t="s">
        <v>101</v>
      </c>
      <c r="H1641" s="682">
        <v>122228.5664</v>
      </c>
      <c r="I1641" s="682">
        <v>195565.70929999999</v>
      </c>
      <c r="J1641" s="682">
        <v>171119.99299999999</v>
      </c>
      <c r="K1641" s="682">
        <v>273791.99290000001</v>
      </c>
      <c r="L1641" s="682">
        <v>220011.41959999999</v>
      </c>
      <c r="M1641" s="682">
        <v>352018.27659999998</v>
      </c>
      <c r="N1641" s="682">
        <v>293348.55949999997</v>
      </c>
      <c r="O1641" s="682">
        <v>469357.70209999999</v>
      </c>
      <c r="P1641" s="682">
        <v>366685.69929999998</v>
      </c>
      <c r="Q1641" s="682">
        <v>586697.12769999995</v>
      </c>
      <c r="R1641" s="682">
        <v>415577.12589999998</v>
      </c>
      <c r="S1641" s="682">
        <v>664923.41130000004</v>
      </c>
      <c r="T1641" s="682">
        <v>464468.55249999999</v>
      </c>
      <c r="U1641" s="682">
        <v>743149.69499999995</v>
      </c>
    </row>
    <row r="1642" spans="1:21">
      <c r="A1642" t="s">
        <v>1183</v>
      </c>
      <c r="B1642">
        <v>10</v>
      </c>
      <c r="C1642" t="s">
        <v>581</v>
      </c>
      <c r="D1642" t="s">
        <v>582</v>
      </c>
      <c r="E1642" t="s">
        <v>604</v>
      </c>
      <c r="F1642" t="s">
        <v>1174</v>
      </c>
      <c r="G1642" t="s">
        <v>84</v>
      </c>
      <c r="H1642" s="682">
        <v>141131.46479999999</v>
      </c>
      <c r="I1642" s="682">
        <v>246980.06349999999</v>
      </c>
      <c r="J1642" s="682">
        <v>182914.62030000001</v>
      </c>
      <c r="K1642" s="682">
        <v>320100.58549999999</v>
      </c>
      <c r="L1642" s="682">
        <v>218340.23740000001</v>
      </c>
      <c r="M1642" s="682">
        <v>382095.4154</v>
      </c>
      <c r="N1642" s="682">
        <v>260023.8106</v>
      </c>
      <c r="O1642" s="682">
        <v>455041.66859999998</v>
      </c>
      <c r="P1642" s="682">
        <v>306556.46189999999</v>
      </c>
      <c r="Q1642" s="682">
        <v>536473.80819999997</v>
      </c>
      <c r="R1642" s="682">
        <v>336199.08730000001</v>
      </c>
      <c r="S1642" s="682">
        <v>588348.40269999998</v>
      </c>
      <c r="T1642" s="682">
        <v>364002.98340000003</v>
      </c>
      <c r="U1642" s="682">
        <v>637005.22100000002</v>
      </c>
    </row>
    <row r="1643" spans="1:21">
      <c r="A1643" t="s">
        <v>1183</v>
      </c>
      <c r="B1643">
        <v>10</v>
      </c>
      <c r="C1643" t="s">
        <v>581</v>
      </c>
      <c r="D1643" t="s">
        <v>582</v>
      </c>
      <c r="E1643" t="s">
        <v>604</v>
      </c>
      <c r="F1643" t="s">
        <v>1175</v>
      </c>
      <c r="G1643" t="s">
        <v>103</v>
      </c>
      <c r="H1643" s="682">
        <v>119947.4423</v>
      </c>
      <c r="I1643" s="682">
        <v>209908.02420000001</v>
      </c>
      <c r="J1643" s="682">
        <v>158941.24969999999</v>
      </c>
      <c r="K1643" s="682">
        <v>278147.18699999998</v>
      </c>
      <c r="L1643" s="682">
        <v>194831.02280000001</v>
      </c>
      <c r="M1643" s="682">
        <v>340954.28970000002</v>
      </c>
      <c r="N1643" s="682">
        <v>243305.89129999999</v>
      </c>
      <c r="O1643" s="682">
        <v>425785.30979999999</v>
      </c>
      <c r="P1643" s="682">
        <v>293253.0355</v>
      </c>
      <c r="Q1643" s="682">
        <v>513192.81199999998</v>
      </c>
      <c r="R1643" s="682">
        <v>323481.19260000001</v>
      </c>
      <c r="S1643" s="682">
        <v>566092.08700000006</v>
      </c>
      <c r="T1643" s="682">
        <v>351670.19079999998</v>
      </c>
      <c r="U1643" s="682">
        <v>615422.83389999997</v>
      </c>
    </row>
    <row r="1644" spans="1:21">
      <c r="A1644" t="s">
        <v>1183</v>
      </c>
      <c r="B1644">
        <v>10</v>
      </c>
      <c r="C1644" t="s">
        <v>581</v>
      </c>
      <c r="D1644" t="s">
        <v>582</v>
      </c>
      <c r="E1644" t="s">
        <v>604</v>
      </c>
      <c r="F1644" t="s">
        <v>1176</v>
      </c>
      <c r="G1644" t="s">
        <v>104</v>
      </c>
      <c r="H1644" s="682">
        <v>111717.65240000001</v>
      </c>
      <c r="I1644" s="682">
        <v>195505.89180000001</v>
      </c>
      <c r="J1644" s="682">
        <v>154489.31820000001</v>
      </c>
      <c r="K1644" s="682">
        <v>270356.30670000002</v>
      </c>
      <c r="L1644" s="682">
        <v>196171.26329999999</v>
      </c>
      <c r="M1644" s="682">
        <v>343299.7108</v>
      </c>
      <c r="N1644" s="682">
        <v>256636.3823</v>
      </c>
      <c r="O1644" s="682">
        <v>449113.6691</v>
      </c>
      <c r="P1644" s="682">
        <v>319773.36589999998</v>
      </c>
      <c r="Q1644" s="682">
        <v>559603.39040000003</v>
      </c>
      <c r="R1644" s="682">
        <v>360083.97759999998</v>
      </c>
      <c r="S1644" s="682">
        <v>630146.96070000005</v>
      </c>
      <c r="T1644" s="682">
        <v>399847.3334</v>
      </c>
      <c r="U1644" s="682">
        <v>699732.83349999995</v>
      </c>
    </row>
    <row r="1645" spans="1:21">
      <c r="A1645" t="s">
        <v>1183</v>
      </c>
      <c r="B1645">
        <v>10</v>
      </c>
      <c r="C1645" t="s">
        <v>581</v>
      </c>
      <c r="D1645" t="s">
        <v>582</v>
      </c>
      <c r="E1645" t="s">
        <v>604</v>
      </c>
      <c r="F1645" t="s">
        <v>1177</v>
      </c>
      <c r="G1645" t="s">
        <v>101</v>
      </c>
      <c r="H1645" s="682">
        <v>121716.69190000001</v>
      </c>
      <c r="I1645" s="682">
        <v>194746.71</v>
      </c>
      <c r="J1645" s="682">
        <v>170403.36869999999</v>
      </c>
      <c r="K1645" s="682">
        <v>272645.39390000002</v>
      </c>
      <c r="L1645" s="682">
        <v>219090.04550000001</v>
      </c>
      <c r="M1645" s="682">
        <v>350544.07789999997</v>
      </c>
      <c r="N1645" s="682">
        <v>292120.06050000002</v>
      </c>
      <c r="O1645" s="682">
        <v>467392.10389999999</v>
      </c>
      <c r="P1645" s="682">
        <v>365150.07579999999</v>
      </c>
      <c r="Q1645" s="682">
        <v>584240.12990000006</v>
      </c>
      <c r="R1645" s="682">
        <v>413836.7525</v>
      </c>
      <c r="S1645" s="682">
        <v>662138.81389999995</v>
      </c>
      <c r="T1645" s="682">
        <v>462523.42920000001</v>
      </c>
      <c r="U1645" s="682">
        <v>740037.49789999996</v>
      </c>
    </row>
    <row r="1646" spans="1:21">
      <c r="A1646" t="s">
        <v>1183</v>
      </c>
      <c r="B1646">
        <v>10</v>
      </c>
      <c r="C1646" t="s">
        <v>605</v>
      </c>
      <c r="D1646" t="s">
        <v>606</v>
      </c>
      <c r="E1646" t="s">
        <v>607</v>
      </c>
      <c r="F1646" t="s">
        <v>1174</v>
      </c>
      <c r="G1646" t="s">
        <v>84</v>
      </c>
      <c r="H1646" s="682">
        <v>165538.67430000001</v>
      </c>
      <c r="I1646" s="682">
        <v>289692.6801</v>
      </c>
      <c r="J1646" s="682">
        <v>215444.51490000001</v>
      </c>
      <c r="K1646" s="682">
        <v>377027.90110000002</v>
      </c>
      <c r="L1646" s="682">
        <v>257953.46030000001</v>
      </c>
      <c r="M1646" s="682">
        <v>451418.55550000002</v>
      </c>
      <c r="N1646" s="682">
        <v>308289.61499999999</v>
      </c>
      <c r="O1646" s="682">
        <v>539506.82629999996</v>
      </c>
      <c r="P1646" s="682">
        <v>364231.43910000002</v>
      </c>
      <c r="Q1646" s="682">
        <v>637405.01839999994</v>
      </c>
      <c r="R1646" s="682">
        <v>399778.83059999999</v>
      </c>
      <c r="S1646" s="682">
        <v>699612.95349999995</v>
      </c>
      <c r="T1646" s="682">
        <v>433425.67800000001</v>
      </c>
      <c r="U1646" s="682">
        <v>758494.93660000002</v>
      </c>
    </row>
    <row r="1647" spans="1:21">
      <c r="A1647" t="s">
        <v>1183</v>
      </c>
      <c r="B1647">
        <v>10</v>
      </c>
      <c r="C1647" t="s">
        <v>605</v>
      </c>
      <c r="D1647" t="s">
        <v>606</v>
      </c>
      <c r="E1647" t="s">
        <v>607</v>
      </c>
      <c r="F1647" t="s">
        <v>1175</v>
      </c>
      <c r="G1647" t="s">
        <v>103</v>
      </c>
      <c r="H1647" s="682">
        <v>135843.48490000001</v>
      </c>
      <c r="I1647" s="682">
        <v>237726.0986</v>
      </c>
      <c r="J1647" s="682">
        <v>181840.81510000001</v>
      </c>
      <c r="K1647" s="682">
        <v>318221.42629999999</v>
      </c>
      <c r="L1647" s="682">
        <v>225000.37220000001</v>
      </c>
      <c r="M1647" s="682">
        <v>393750.65130000003</v>
      </c>
      <c r="N1647" s="682">
        <v>284855.9498</v>
      </c>
      <c r="O1647" s="682">
        <v>498497.91200000001</v>
      </c>
      <c r="P1647" s="682">
        <v>345583.9008</v>
      </c>
      <c r="Q1647" s="682">
        <v>604771.82629999996</v>
      </c>
      <c r="R1647" s="682">
        <v>381952.03759999998</v>
      </c>
      <c r="S1647" s="682">
        <v>668416.06570000004</v>
      </c>
      <c r="T1647" s="682">
        <v>416138.68609999999</v>
      </c>
      <c r="U1647" s="682">
        <v>728242.70079999999</v>
      </c>
    </row>
    <row r="1648" spans="1:21">
      <c r="A1648" t="s">
        <v>1183</v>
      </c>
      <c r="B1648">
        <v>10</v>
      </c>
      <c r="C1648" t="s">
        <v>605</v>
      </c>
      <c r="D1648" t="s">
        <v>606</v>
      </c>
      <c r="E1648" t="s">
        <v>607</v>
      </c>
      <c r="F1648" t="s">
        <v>1176</v>
      </c>
      <c r="G1648" t="s">
        <v>104</v>
      </c>
      <c r="H1648" s="682">
        <v>123468.7476</v>
      </c>
      <c r="I1648" s="682">
        <v>216070.3083</v>
      </c>
      <c r="J1648" s="682">
        <v>170171.41889999999</v>
      </c>
      <c r="K1648" s="682">
        <v>297799.98320000002</v>
      </c>
      <c r="L1648" s="682">
        <v>215346.6188</v>
      </c>
      <c r="M1648" s="682">
        <v>376856.58299999998</v>
      </c>
      <c r="N1648" s="682">
        <v>280224.98269999999</v>
      </c>
      <c r="O1648" s="682">
        <v>490393.71960000001</v>
      </c>
      <c r="P1648" s="682">
        <v>348848.52429999999</v>
      </c>
      <c r="Q1648" s="682">
        <v>610484.91760000004</v>
      </c>
      <c r="R1648" s="682">
        <v>392101.51299999998</v>
      </c>
      <c r="S1648" s="682">
        <v>686177.64769999997</v>
      </c>
      <c r="T1648" s="682">
        <v>434587.4081</v>
      </c>
      <c r="U1648" s="682">
        <v>760527.96420000005</v>
      </c>
    </row>
    <row r="1649" spans="1:21">
      <c r="A1649" t="s">
        <v>1183</v>
      </c>
      <c r="B1649">
        <v>10</v>
      </c>
      <c r="C1649" t="s">
        <v>605</v>
      </c>
      <c r="D1649" t="s">
        <v>606</v>
      </c>
      <c r="E1649" t="s">
        <v>607</v>
      </c>
      <c r="F1649" t="s">
        <v>1177</v>
      </c>
      <c r="G1649" t="s">
        <v>101</v>
      </c>
      <c r="H1649" s="682">
        <v>142657.47229999999</v>
      </c>
      <c r="I1649" s="682">
        <v>228251.95910000001</v>
      </c>
      <c r="J1649" s="682">
        <v>199720.46109999999</v>
      </c>
      <c r="K1649" s="682">
        <v>319552.7426</v>
      </c>
      <c r="L1649" s="682">
        <v>256783.45009999999</v>
      </c>
      <c r="M1649" s="682">
        <v>410853.52620000002</v>
      </c>
      <c r="N1649" s="682">
        <v>342377.93349999998</v>
      </c>
      <c r="O1649" s="682">
        <v>547804.70160000003</v>
      </c>
      <c r="P1649" s="682">
        <v>427972.41680000001</v>
      </c>
      <c r="Q1649" s="682">
        <v>684755.87710000004</v>
      </c>
      <c r="R1649" s="682">
        <v>485035.4057</v>
      </c>
      <c r="S1649" s="682">
        <v>776056.66059999994</v>
      </c>
      <c r="T1649" s="682">
        <v>542098.3946</v>
      </c>
      <c r="U1649" s="682">
        <v>867357.44429999997</v>
      </c>
    </row>
    <row r="1650" spans="1:21">
      <c r="A1650" t="s">
        <v>1183</v>
      </c>
      <c r="B1650">
        <v>10</v>
      </c>
      <c r="C1650" t="s">
        <v>608</v>
      </c>
      <c r="D1650" t="s">
        <v>609</v>
      </c>
      <c r="E1650" t="s">
        <v>610</v>
      </c>
      <c r="F1650" t="s">
        <v>1174</v>
      </c>
      <c r="G1650" t="s">
        <v>84</v>
      </c>
      <c r="H1650" s="682">
        <v>118974.2524</v>
      </c>
      <c r="I1650" s="682">
        <v>208204.9417</v>
      </c>
      <c r="J1650" s="682">
        <v>154444.44570000001</v>
      </c>
      <c r="K1650" s="682">
        <v>270277.77990000002</v>
      </c>
      <c r="L1650" s="682">
        <v>184571.76379999999</v>
      </c>
      <c r="M1650" s="682">
        <v>323000.58669999999</v>
      </c>
      <c r="N1650" s="682">
        <v>220108.62940000001</v>
      </c>
      <c r="O1650" s="682">
        <v>385190.10149999999</v>
      </c>
      <c r="P1650" s="682">
        <v>259710.7064</v>
      </c>
      <c r="Q1650" s="682">
        <v>454493.73619999998</v>
      </c>
      <c r="R1650" s="682">
        <v>284913.81689999998</v>
      </c>
      <c r="S1650" s="682">
        <v>498599.17969999998</v>
      </c>
      <c r="T1650" s="682">
        <v>308637.39730000001</v>
      </c>
      <c r="U1650" s="682">
        <v>540115.44539999997</v>
      </c>
    </row>
    <row r="1651" spans="1:21">
      <c r="A1651" t="s">
        <v>1183</v>
      </c>
      <c r="B1651">
        <v>10</v>
      </c>
      <c r="C1651" t="s">
        <v>608</v>
      </c>
      <c r="D1651" t="s">
        <v>609</v>
      </c>
      <c r="E1651" t="s">
        <v>610</v>
      </c>
      <c r="F1651" t="s">
        <v>1175</v>
      </c>
      <c r="G1651" t="s">
        <v>103</v>
      </c>
      <c r="H1651" s="682">
        <v>99781.520199999999</v>
      </c>
      <c r="I1651" s="682">
        <v>174617.66029999999</v>
      </c>
      <c r="J1651" s="682">
        <v>132724.98209999999</v>
      </c>
      <c r="K1651" s="682">
        <v>232268.71859999999</v>
      </c>
      <c r="L1651" s="682">
        <v>163272.81760000001</v>
      </c>
      <c r="M1651" s="682">
        <v>285727.43070000003</v>
      </c>
      <c r="N1651" s="682">
        <v>204962.48060000001</v>
      </c>
      <c r="O1651" s="682">
        <v>358684.34100000001</v>
      </c>
      <c r="P1651" s="682">
        <v>247658.02970000001</v>
      </c>
      <c r="Q1651" s="682">
        <v>433401.55200000003</v>
      </c>
      <c r="R1651" s="682">
        <v>273391.62199999997</v>
      </c>
      <c r="S1651" s="682">
        <v>478435.33850000001</v>
      </c>
      <c r="T1651" s="682">
        <v>297464.09820000001</v>
      </c>
      <c r="U1651" s="682">
        <v>520562.17190000002</v>
      </c>
    </row>
    <row r="1652" spans="1:21">
      <c r="A1652" t="s">
        <v>1183</v>
      </c>
      <c r="B1652">
        <v>10</v>
      </c>
      <c r="C1652" t="s">
        <v>608</v>
      </c>
      <c r="D1652" t="s">
        <v>609</v>
      </c>
      <c r="E1652" t="s">
        <v>610</v>
      </c>
      <c r="F1652" t="s">
        <v>1176</v>
      </c>
      <c r="G1652" t="s">
        <v>104</v>
      </c>
      <c r="H1652" s="682">
        <v>92094.506599999993</v>
      </c>
      <c r="I1652" s="682">
        <v>161165.38649999999</v>
      </c>
      <c r="J1652" s="682">
        <v>127196.9938</v>
      </c>
      <c r="K1652" s="682">
        <v>222594.73929999999</v>
      </c>
      <c r="L1652" s="682">
        <v>161312.21299999999</v>
      </c>
      <c r="M1652" s="682">
        <v>282296.37280000001</v>
      </c>
      <c r="N1652" s="682">
        <v>210620.71119999999</v>
      </c>
      <c r="O1652" s="682">
        <v>368586.24469999998</v>
      </c>
      <c r="P1652" s="682">
        <v>262349.87310000003</v>
      </c>
      <c r="Q1652" s="682">
        <v>459112.27799999999</v>
      </c>
      <c r="R1652" s="682">
        <v>295222.6875</v>
      </c>
      <c r="S1652" s="682">
        <v>516639.70319999999</v>
      </c>
      <c r="T1652" s="682">
        <v>327599.69760000001</v>
      </c>
      <c r="U1652" s="682">
        <v>573299.47080000001</v>
      </c>
    </row>
    <row r="1653" spans="1:21">
      <c r="A1653" t="s">
        <v>1183</v>
      </c>
      <c r="B1653">
        <v>10</v>
      </c>
      <c r="C1653" t="s">
        <v>608</v>
      </c>
      <c r="D1653" t="s">
        <v>609</v>
      </c>
      <c r="E1653" t="s">
        <v>610</v>
      </c>
      <c r="F1653" t="s">
        <v>1177</v>
      </c>
      <c r="G1653" t="s">
        <v>101</v>
      </c>
      <c r="H1653" s="682">
        <v>102577.57460000001</v>
      </c>
      <c r="I1653" s="682">
        <v>164124.12169999999</v>
      </c>
      <c r="J1653" s="682">
        <v>143608.60440000001</v>
      </c>
      <c r="K1653" s="682">
        <v>229773.77040000001</v>
      </c>
      <c r="L1653" s="682">
        <v>184639.6342</v>
      </c>
      <c r="M1653" s="682">
        <v>295423.4191</v>
      </c>
      <c r="N1653" s="682">
        <v>246186.1789</v>
      </c>
      <c r="O1653" s="682">
        <v>393897.8922</v>
      </c>
      <c r="P1653" s="682">
        <v>307732.72360000003</v>
      </c>
      <c r="Q1653" s="682">
        <v>492372.3652</v>
      </c>
      <c r="R1653" s="682">
        <v>348763.75349999999</v>
      </c>
      <c r="S1653" s="682">
        <v>558022.01379999996</v>
      </c>
      <c r="T1653" s="682">
        <v>389794.78330000001</v>
      </c>
      <c r="U1653" s="682">
        <v>623671.66260000004</v>
      </c>
    </row>
    <row r="1654" spans="1:21">
      <c r="A1654" t="s">
        <v>1183</v>
      </c>
      <c r="B1654">
        <v>10</v>
      </c>
      <c r="C1654" t="s">
        <v>608</v>
      </c>
      <c r="D1654" t="s">
        <v>609</v>
      </c>
      <c r="E1654" t="s">
        <v>611</v>
      </c>
      <c r="F1654" t="s">
        <v>1174</v>
      </c>
      <c r="G1654" t="s">
        <v>84</v>
      </c>
      <c r="H1654" s="682">
        <v>127342.0368</v>
      </c>
      <c r="I1654" s="682">
        <v>222848.56450000001</v>
      </c>
      <c r="J1654" s="682">
        <v>165325.19570000001</v>
      </c>
      <c r="K1654" s="682">
        <v>289319.09240000002</v>
      </c>
      <c r="L1654" s="682">
        <v>197590.92370000001</v>
      </c>
      <c r="M1654" s="682">
        <v>345784.1165</v>
      </c>
      <c r="N1654" s="682">
        <v>235656.57889999999</v>
      </c>
      <c r="O1654" s="682">
        <v>412399.01309999998</v>
      </c>
      <c r="P1654" s="682">
        <v>278071.69390000001</v>
      </c>
      <c r="Q1654" s="682">
        <v>486625.4644</v>
      </c>
      <c r="R1654" s="682">
        <v>305063.24959999998</v>
      </c>
      <c r="S1654" s="682">
        <v>533860.68669999996</v>
      </c>
      <c r="T1654" s="682">
        <v>330476.42920000001</v>
      </c>
      <c r="U1654" s="682">
        <v>578333.75120000006</v>
      </c>
    </row>
    <row r="1655" spans="1:21">
      <c r="A1655" t="s">
        <v>1183</v>
      </c>
      <c r="B1655">
        <v>10</v>
      </c>
      <c r="C1655" t="s">
        <v>608</v>
      </c>
      <c r="D1655" t="s">
        <v>609</v>
      </c>
      <c r="E1655" t="s">
        <v>611</v>
      </c>
      <c r="F1655" t="s">
        <v>1175</v>
      </c>
      <c r="G1655" t="s">
        <v>103</v>
      </c>
      <c r="H1655" s="682">
        <v>106700.77009999999</v>
      </c>
      <c r="I1655" s="682">
        <v>186726.34779999999</v>
      </c>
      <c r="J1655" s="682">
        <v>141966.5264</v>
      </c>
      <c r="K1655" s="682">
        <v>248441.42110000001</v>
      </c>
      <c r="L1655" s="682">
        <v>174684.50889999999</v>
      </c>
      <c r="M1655" s="682">
        <v>305697.89059999998</v>
      </c>
      <c r="N1655" s="682">
        <v>219367.32380000001</v>
      </c>
      <c r="O1655" s="682">
        <v>383892.81670000002</v>
      </c>
      <c r="P1655" s="682">
        <v>265109.38069999998</v>
      </c>
      <c r="Q1655" s="682">
        <v>463941.41619999998</v>
      </c>
      <c r="R1655" s="682">
        <v>292671.45449999999</v>
      </c>
      <c r="S1655" s="682">
        <v>512175.0453</v>
      </c>
      <c r="T1655" s="682">
        <v>318459.86170000001</v>
      </c>
      <c r="U1655" s="682">
        <v>557304.75809999998</v>
      </c>
    </row>
    <row r="1656" spans="1:21">
      <c r="A1656" t="s">
        <v>1183</v>
      </c>
      <c r="B1656">
        <v>10</v>
      </c>
      <c r="C1656" t="s">
        <v>608</v>
      </c>
      <c r="D1656" t="s">
        <v>609</v>
      </c>
      <c r="E1656" t="s">
        <v>611</v>
      </c>
      <c r="F1656" t="s">
        <v>1176</v>
      </c>
      <c r="G1656" t="s">
        <v>104</v>
      </c>
      <c r="H1656" s="682">
        <v>98417.716799999995</v>
      </c>
      <c r="I1656" s="682">
        <v>172231.00459999999</v>
      </c>
      <c r="J1656" s="682">
        <v>135918.52100000001</v>
      </c>
      <c r="K1656" s="682">
        <v>237857.4118</v>
      </c>
      <c r="L1656" s="682">
        <v>172357.54620000001</v>
      </c>
      <c r="M1656" s="682">
        <v>301625.7059</v>
      </c>
      <c r="N1656" s="682">
        <v>225011.04920000001</v>
      </c>
      <c r="O1656" s="682">
        <v>393769.33600000001</v>
      </c>
      <c r="P1656" s="682">
        <v>280267.90740000003</v>
      </c>
      <c r="Q1656" s="682">
        <v>490468.83809999999</v>
      </c>
      <c r="R1656" s="682">
        <v>315370.76140000002</v>
      </c>
      <c r="S1656" s="682">
        <v>551898.83250000002</v>
      </c>
      <c r="T1656" s="682">
        <v>349940.39189999999</v>
      </c>
      <c r="U1656" s="682">
        <v>612395.68570000003</v>
      </c>
    </row>
    <row r="1657" spans="1:21">
      <c r="A1657" t="s">
        <v>1183</v>
      </c>
      <c r="B1657">
        <v>10</v>
      </c>
      <c r="C1657" t="s">
        <v>608</v>
      </c>
      <c r="D1657" t="s">
        <v>609</v>
      </c>
      <c r="E1657" t="s">
        <v>611</v>
      </c>
      <c r="F1657" t="s">
        <v>1177</v>
      </c>
      <c r="G1657" t="s">
        <v>101</v>
      </c>
      <c r="H1657" s="682">
        <v>109789.9206</v>
      </c>
      <c r="I1657" s="682">
        <v>175663.87549999999</v>
      </c>
      <c r="J1657" s="682">
        <v>153705.88879999999</v>
      </c>
      <c r="K1657" s="682">
        <v>245929.42569999999</v>
      </c>
      <c r="L1657" s="682">
        <v>197621.85699999999</v>
      </c>
      <c r="M1657" s="682">
        <v>316194.97590000002</v>
      </c>
      <c r="N1657" s="682">
        <v>263495.80940000003</v>
      </c>
      <c r="O1657" s="682">
        <v>421593.30129999999</v>
      </c>
      <c r="P1657" s="682">
        <v>329369.76179999998</v>
      </c>
      <c r="Q1657" s="682">
        <v>526991.62659999996</v>
      </c>
      <c r="R1657" s="682">
        <v>373285.73</v>
      </c>
      <c r="S1657" s="682">
        <v>597257.17689999996</v>
      </c>
      <c r="T1657" s="682">
        <v>417201.69819999998</v>
      </c>
      <c r="U1657" s="682">
        <v>667522.72699999996</v>
      </c>
    </row>
    <row r="1658" spans="1:21">
      <c r="A1658" t="s">
        <v>1183</v>
      </c>
      <c r="B1658">
        <v>10</v>
      </c>
      <c r="C1658" t="s">
        <v>608</v>
      </c>
      <c r="D1658" t="s">
        <v>609</v>
      </c>
      <c r="E1658" t="s">
        <v>612</v>
      </c>
      <c r="F1658" t="s">
        <v>1174</v>
      </c>
      <c r="G1658" t="s">
        <v>84</v>
      </c>
      <c r="H1658" s="682">
        <v>129746.5505</v>
      </c>
      <c r="I1658" s="682">
        <v>227056.46350000001</v>
      </c>
      <c r="J1658" s="682">
        <v>168341.3008</v>
      </c>
      <c r="K1658" s="682">
        <v>294597.27649999998</v>
      </c>
      <c r="L1658" s="682">
        <v>201103.58180000001</v>
      </c>
      <c r="M1658" s="682">
        <v>351931.26799999998</v>
      </c>
      <c r="N1658" s="682">
        <v>239717.94500000001</v>
      </c>
      <c r="O1658" s="682">
        <v>419506.40370000002</v>
      </c>
      <c r="P1658" s="682">
        <v>282773.55489999999</v>
      </c>
      <c r="Q1658" s="682">
        <v>494853.72100000002</v>
      </c>
      <c r="R1658" s="682">
        <v>310183.09350000002</v>
      </c>
      <c r="S1658" s="682">
        <v>542820.41370000003</v>
      </c>
      <c r="T1658" s="682">
        <v>335954.27990000002</v>
      </c>
      <c r="U1658" s="682">
        <v>587919.98990000004</v>
      </c>
    </row>
    <row r="1659" spans="1:21">
      <c r="A1659" t="s">
        <v>1183</v>
      </c>
      <c r="B1659">
        <v>10</v>
      </c>
      <c r="C1659" t="s">
        <v>608</v>
      </c>
      <c r="D1659" t="s">
        <v>609</v>
      </c>
      <c r="E1659" t="s">
        <v>612</v>
      </c>
      <c r="F1659" t="s">
        <v>1175</v>
      </c>
      <c r="G1659" t="s">
        <v>103</v>
      </c>
      <c r="H1659" s="682">
        <v>109286.4942</v>
      </c>
      <c r="I1659" s="682">
        <v>191251.36489999999</v>
      </c>
      <c r="J1659" s="682">
        <v>145187.5319</v>
      </c>
      <c r="K1659" s="682">
        <v>254078.18090000001</v>
      </c>
      <c r="L1659" s="682">
        <v>178398.10019999999</v>
      </c>
      <c r="M1659" s="682">
        <v>312196.6753</v>
      </c>
      <c r="N1659" s="682">
        <v>223571.57800000001</v>
      </c>
      <c r="O1659" s="682">
        <v>391250.26140000002</v>
      </c>
      <c r="P1659" s="682">
        <v>269924.9461</v>
      </c>
      <c r="Q1659" s="682">
        <v>472368.6556</v>
      </c>
      <c r="R1659" s="682">
        <v>297899.99839999998</v>
      </c>
      <c r="S1659" s="682">
        <v>521324.99709999998</v>
      </c>
      <c r="T1659" s="682">
        <v>324043.12089999998</v>
      </c>
      <c r="U1659" s="682">
        <v>567075.46149999998</v>
      </c>
    </row>
    <row r="1660" spans="1:21">
      <c r="A1660" t="s">
        <v>1183</v>
      </c>
      <c r="B1660">
        <v>10</v>
      </c>
      <c r="C1660" t="s">
        <v>608</v>
      </c>
      <c r="D1660" t="s">
        <v>609</v>
      </c>
      <c r="E1660" t="s">
        <v>612</v>
      </c>
      <c r="F1660" t="s">
        <v>1176</v>
      </c>
      <c r="G1660" t="s">
        <v>104</v>
      </c>
      <c r="H1660" s="682">
        <v>101167.6061</v>
      </c>
      <c r="I1660" s="682">
        <v>177043.3106</v>
      </c>
      <c r="J1660" s="682">
        <v>139784.73680000001</v>
      </c>
      <c r="K1660" s="682">
        <v>244623.28940000001</v>
      </c>
      <c r="L1660" s="682">
        <v>177349.40239999999</v>
      </c>
      <c r="M1660" s="682">
        <v>310361.45419999998</v>
      </c>
      <c r="N1660" s="682">
        <v>231708.95389999999</v>
      </c>
      <c r="O1660" s="682">
        <v>405490.66930000001</v>
      </c>
      <c r="P1660" s="682">
        <v>288649.02439999999</v>
      </c>
      <c r="Q1660" s="682">
        <v>505135.79269999999</v>
      </c>
      <c r="R1660" s="682">
        <v>324889.23950000003</v>
      </c>
      <c r="S1660" s="682">
        <v>568556.1692</v>
      </c>
      <c r="T1660" s="682">
        <v>360600.90850000002</v>
      </c>
      <c r="U1660" s="682">
        <v>631051.59</v>
      </c>
    </row>
    <row r="1661" spans="1:21">
      <c r="A1661" t="s">
        <v>1183</v>
      </c>
      <c r="B1661">
        <v>10</v>
      </c>
      <c r="C1661" t="s">
        <v>608</v>
      </c>
      <c r="D1661" t="s">
        <v>609</v>
      </c>
      <c r="E1661" t="s">
        <v>612</v>
      </c>
      <c r="F1661" t="s">
        <v>1177</v>
      </c>
      <c r="G1661" t="s">
        <v>101</v>
      </c>
      <c r="H1661" s="682">
        <v>111875.82980000001</v>
      </c>
      <c r="I1661" s="682">
        <v>179001.33050000001</v>
      </c>
      <c r="J1661" s="682">
        <v>156626.16190000001</v>
      </c>
      <c r="K1661" s="682">
        <v>250601.8627</v>
      </c>
      <c r="L1661" s="682">
        <v>201376.4938</v>
      </c>
      <c r="M1661" s="682">
        <v>322202.39480000001</v>
      </c>
      <c r="N1661" s="682">
        <v>268501.99170000001</v>
      </c>
      <c r="O1661" s="682">
        <v>429603.19319999998</v>
      </c>
      <c r="P1661" s="682">
        <v>335627.48969999998</v>
      </c>
      <c r="Q1661" s="682">
        <v>537003.9915</v>
      </c>
      <c r="R1661" s="682">
        <v>380377.82160000002</v>
      </c>
      <c r="S1661" s="682">
        <v>608604.52359999996</v>
      </c>
      <c r="T1661" s="682">
        <v>425128.15360000002</v>
      </c>
      <c r="U1661" s="682">
        <v>680205.05590000004</v>
      </c>
    </row>
    <row r="1662" spans="1:21">
      <c r="A1662" t="s">
        <v>1183</v>
      </c>
      <c r="B1662">
        <v>10</v>
      </c>
      <c r="C1662" t="s">
        <v>608</v>
      </c>
      <c r="D1662" t="s">
        <v>609</v>
      </c>
      <c r="E1662" t="s">
        <v>613</v>
      </c>
      <c r="F1662" t="s">
        <v>1174</v>
      </c>
      <c r="G1662" t="s">
        <v>84</v>
      </c>
      <c r="H1662" s="682">
        <v>118369.999</v>
      </c>
      <c r="I1662" s="682">
        <v>207147.49840000001</v>
      </c>
      <c r="J1662" s="682">
        <v>153711.58319999999</v>
      </c>
      <c r="K1662" s="682">
        <v>268995.27069999999</v>
      </c>
      <c r="L1662" s="682">
        <v>183740.8829</v>
      </c>
      <c r="M1662" s="682">
        <v>321546.54509999999</v>
      </c>
      <c r="N1662" s="682">
        <v>219180.24609999999</v>
      </c>
      <c r="O1662" s="682">
        <v>383565.43079999997</v>
      </c>
      <c r="P1662" s="682">
        <v>258659.46090000001</v>
      </c>
      <c r="Q1662" s="682">
        <v>452654.05660000001</v>
      </c>
      <c r="R1662" s="682">
        <v>283779.30570000003</v>
      </c>
      <c r="S1662" s="682">
        <v>496613.78509999998</v>
      </c>
      <c r="T1662" s="682">
        <v>307441.85830000002</v>
      </c>
      <c r="U1662" s="682">
        <v>538023.25210000004</v>
      </c>
    </row>
    <row r="1663" spans="1:21">
      <c r="A1663" t="s">
        <v>1183</v>
      </c>
      <c r="B1663">
        <v>10</v>
      </c>
      <c r="C1663" t="s">
        <v>608</v>
      </c>
      <c r="D1663" t="s">
        <v>609</v>
      </c>
      <c r="E1663" t="s">
        <v>613</v>
      </c>
      <c r="F1663" t="s">
        <v>1175</v>
      </c>
      <c r="G1663" t="s">
        <v>103</v>
      </c>
      <c r="H1663" s="682">
        <v>98996.129400000005</v>
      </c>
      <c r="I1663" s="682">
        <v>173243.22640000001</v>
      </c>
      <c r="J1663" s="682">
        <v>131787.21669999999</v>
      </c>
      <c r="K1663" s="682">
        <v>230627.62940000001</v>
      </c>
      <c r="L1663" s="682">
        <v>162241.00099999999</v>
      </c>
      <c r="M1663" s="682">
        <v>283921.75170000002</v>
      </c>
      <c r="N1663" s="682">
        <v>203891.20749999999</v>
      </c>
      <c r="O1663" s="682">
        <v>356809.61330000003</v>
      </c>
      <c r="P1663" s="682">
        <v>246493.0785</v>
      </c>
      <c r="Q1663" s="682">
        <v>431362.8873</v>
      </c>
      <c r="R1663" s="682">
        <v>272148.40960000001</v>
      </c>
      <c r="S1663" s="682">
        <v>476259.7169</v>
      </c>
      <c r="T1663" s="682">
        <v>296163.1495</v>
      </c>
      <c r="U1663" s="682">
        <v>518285.51169999997</v>
      </c>
    </row>
    <row r="1664" spans="1:21">
      <c r="A1664" t="s">
        <v>1183</v>
      </c>
      <c r="B1664">
        <v>10</v>
      </c>
      <c r="C1664" t="s">
        <v>608</v>
      </c>
      <c r="D1664" t="s">
        <v>609</v>
      </c>
      <c r="E1664" t="s">
        <v>613</v>
      </c>
      <c r="F1664" t="s">
        <v>1176</v>
      </c>
      <c r="G1664" t="s">
        <v>104</v>
      </c>
      <c r="H1664" s="682">
        <v>91191.728900000002</v>
      </c>
      <c r="I1664" s="682">
        <v>159585.52559999999</v>
      </c>
      <c r="J1664" s="682">
        <v>125916.734</v>
      </c>
      <c r="K1664" s="682">
        <v>220354.28460000001</v>
      </c>
      <c r="L1664" s="682">
        <v>159645.15719999999</v>
      </c>
      <c r="M1664" s="682">
        <v>279379.02490000002</v>
      </c>
      <c r="N1664" s="682">
        <v>208355.87289999999</v>
      </c>
      <c r="O1664" s="682">
        <v>364622.77759999997</v>
      </c>
      <c r="P1664" s="682">
        <v>259510.08910000001</v>
      </c>
      <c r="Q1664" s="682">
        <v>454142.65590000001</v>
      </c>
      <c r="R1664" s="682">
        <v>291984.38650000002</v>
      </c>
      <c r="S1664" s="682">
        <v>510972.6764</v>
      </c>
      <c r="T1664" s="682">
        <v>323958.20209999999</v>
      </c>
      <c r="U1664" s="682">
        <v>566926.85360000003</v>
      </c>
    </row>
    <row r="1665" spans="1:21">
      <c r="A1665" t="s">
        <v>1183</v>
      </c>
      <c r="B1665">
        <v>10</v>
      </c>
      <c r="C1665" t="s">
        <v>608</v>
      </c>
      <c r="D1665" t="s">
        <v>609</v>
      </c>
      <c r="E1665" t="s">
        <v>613</v>
      </c>
      <c r="F1665" t="s">
        <v>1177</v>
      </c>
      <c r="G1665" t="s">
        <v>101</v>
      </c>
      <c r="H1665" s="682">
        <v>102050.3417</v>
      </c>
      <c r="I1665" s="682">
        <v>163280.5491</v>
      </c>
      <c r="J1665" s="682">
        <v>142870.47829999999</v>
      </c>
      <c r="K1665" s="682">
        <v>228592.76869999999</v>
      </c>
      <c r="L1665" s="682">
        <v>183690.61489999999</v>
      </c>
      <c r="M1665" s="682">
        <v>293904.98830000003</v>
      </c>
      <c r="N1665" s="682">
        <v>244920.82</v>
      </c>
      <c r="O1665" s="682">
        <v>391873.31770000001</v>
      </c>
      <c r="P1665" s="682">
        <v>306151.02490000002</v>
      </c>
      <c r="Q1665" s="682">
        <v>489841.64720000001</v>
      </c>
      <c r="R1665" s="682">
        <v>346971.16159999999</v>
      </c>
      <c r="S1665" s="682">
        <v>555153.86679999996</v>
      </c>
      <c r="T1665" s="682">
        <v>387791.29820000002</v>
      </c>
      <c r="U1665" s="682">
        <v>620466.08649999998</v>
      </c>
    </row>
  </sheetData>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S70"/>
  <sheetViews>
    <sheetView showGridLines="0" topLeftCell="A33" zoomScale="90" zoomScaleNormal="90" workbookViewId="0">
      <selection activeCell="G56" sqref="G56"/>
    </sheetView>
  </sheetViews>
  <sheetFormatPr defaultColWidth="9.1796875" defaultRowHeight="12.5"/>
  <cols>
    <col min="1" max="2" width="2.453125" style="32" customWidth="1"/>
    <col min="3" max="3" width="11.36328125" style="32" customWidth="1"/>
    <col min="4" max="4" width="8.6328125" style="32" customWidth="1"/>
    <col min="5" max="16" width="9.6328125" style="32" customWidth="1"/>
    <col min="17" max="18" width="2.453125" style="32" customWidth="1"/>
    <col min="19" max="16384" width="9.1796875" style="32"/>
  </cols>
  <sheetData>
    <row r="1" spans="2:17" ht="13" thickBot="1"/>
    <row r="2" spans="2:17" ht="23" customHeight="1">
      <c r="B2" s="451"/>
      <c r="C2" s="452"/>
      <c r="D2" s="452"/>
      <c r="E2" s="452"/>
      <c r="F2" s="452"/>
      <c r="G2" s="452"/>
      <c r="H2" s="452"/>
      <c r="I2" s="655"/>
      <c r="J2" s="452"/>
      <c r="K2" s="452"/>
      <c r="L2" s="452"/>
      <c r="M2" s="452"/>
      <c r="N2" s="452"/>
      <c r="O2" s="452"/>
      <c r="P2" s="452"/>
      <c r="Q2" s="454"/>
    </row>
    <row r="3" spans="2:17" ht="26.5" customHeight="1">
      <c r="B3" s="437"/>
      <c r="C3" s="901" t="s">
        <v>614</v>
      </c>
      <c r="D3" s="901"/>
      <c r="E3" s="901"/>
      <c r="F3" s="901"/>
      <c r="G3" s="901"/>
      <c r="H3" s="901"/>
      <c r="I3" s="901"/>
      <c r="J3" s="901"/>
      <c r="K3" s="901"/>
      <c r="L3" s="901"/>
      <c r="M3" s="901"/>
      <c r="N3" s="901"/>
      <c r="O3" s="901"/>
      <c r="P3" s="901"/>
      <c r="Q3" s="290"/>
    </row>
    <row r="4" spans="2:17" ht="13.25" customHeight="1">
      <c r="B4" s="437"/>
      <c r="C4" s="654"/>
      <c r="D4" s="654"/>
      <c r="E4" s="896" t="s">
        <v>615</v>
      </c>
      <c r="F4" s="897"/>
      <c r="G4" s="897"/>
      <c r="H4" s="897"/>
      <c r="I4" s="897"/>
      <c r="J4" s="897"/>
      <c r="K4" s="897"/>
      <c r="L4" s="897"/>
      <c r="M4" s="897"/>
      <c r="N4" s="897"/>
      <c r="O4" s="654"/>
      <c r="P4" s="654"/>
      <c r="Q4" s="290"/>
    </row>
    <row r="5" spans="2:17" ht="13.5" thickBot="1">
      <c r="B5" s="437"/>
      <c r="C5" s="286"/>
      <c r="D5" s="286"/>
      <c r="E5" s="286"/>
      <c r="F5" s="286"/>
      <c r="G5" s="286"/>
      <c r="H5" s="286"/>
      <c r="I5" s="286"/>
      <c r="J5" s="286"/>
      <c r="K5" s="286"/>
      <c r="L5" s="286"/>
      <c r="M5" s="286"/>
      <c r="N5" s="286"/>
      <c r="O5" s="286"/>
      <c r="P5" s="286"/>
      <c r="Q5" s="290"/>
    </row>
    <row r="6" spans="2:17" ht="15.75" customHeight="1" thickBot="1">
      <c r="B6" s="437"/>
      <c r="F6" s="34" t="s">
        <v>616</v>
      </c>
      <c r="G6" s="898" t="s">
        <v>617</v>
      </c>
      <c r="H6" s="899"/>
      <c r="I6" s="899"/>
      <c r="J6" s="899"/>
      <c r="K6" s="899"/>
      <c r="L6" s="899"/>
      <c r="M6" s="899"/>
      <c r="N6" s="899"/>
      <c r="O6" s="899"/>
      <c r="P6" s="900"/>
      <c r="Q6" s="290"/>
    </row>
    <row r="7" spans="2:17" ht="13.5" thickBot="1">
      <c r="B7" s="437"/>
      <c r="F7" s="34" t="s">
        <v>618</v>
      </c>
      <c r="G7" s="898" t="s">
        <v>619</v>
      </c>
      <c r="H7" s="899"/>
      <c r="I7" s="899"/>
      <c r="J7" s="899"/>
      <c r="K7" s="899"/>
      <c r="L7" s="899"/>
      <c r="M7" s="899"/>
      <c r="N7" s="899"/>
      <c r="O7" s="899"/>
      <c r="P7" s="900"/>
      <c r="Q7" s="290"/>
    </row>
    <row r="8" spans="2:17" ht="14" customHeight="1" thickBot="1">
      <c r="B8" s="437"/>
      <c r="F8" s="34" t="s">
        <v>620</v>
      </c>
      <c r="G8" s="898" t="s">
        <v>621</v>
      </c>
      <c r="H8" s="899"/>
      <c r="I8" s="899"/>
      <c r="J8" s="899"/>
      <c r="K8" s="899"/>
      <c r="L8" s="899"/>
      <c r="M8" s="899"/>
      <c r="N8" s="899"/>
      <c r="O8" s="899"/>
      <c r="P8" s="900"/>
      <c r="Q8" s="290"/>
    </row>
    <row r="9" spans="2:17" ht="13.5" thickBot="1">
      <c r="B9" s="437"/>
      <c r="F9" s="34" t="s">
        <v>622</v>
      </c>
      <c r="G9" s="898" t="s">
        <v>623</v>
      </c>
      <c r="H9" s="899"/>
      <c r="I9" s="899"/>
      <c r="J9" s="899"/>
      <c r="K9" s="899"/>
      <c r="L9" s="899"/>
      <c r="M9" s="899"/>
      <c r="N9" s="899"/>
      <c r="O9" s="899"/>
      <c r="P9" s="900"/>
      <c r="Q9" s="290"/>
    </row>
    <row r="10" spans="2:17" ht="13">
      <c r="B10" s="437"/>
      <c r="G10" s="461"/>
      <c r="H10" s="461"/>
      <c r="I10" s="461"/>
      <c r="J10" s="461"/>
      <c r="K10" s="461"/>
      <c r="L10" s="461"/>
      <c r="M10" s="461"/>
      <c r="N10" s="461"/>
      <c r="O10" s="461"/>
      <c r="P10" s="461"/>
      <c r="Q10" s="290"/>
    </row>
    <row r="11" spans="2:17" ht="16.75" customHeight="1" thickBot="1">
      <c r="B11" s="437"/>
      <c r="C11" s="34"/>
      <c r="E11" s="878" t="s">
        <v>624</v>
      </c>
      <c r="F11" s="879"/>
      <c r="G11" s="879"/>
      <c r="H11" s="879"/>
      <c r="I11" s="879"/>
      <c r="J11" s="879"/>
      <c r="K11" s="879"/>
      <c r="L11" s="879"/>
      <c r="M11" s="879"/>
      <c r="N11" s="880"/>
      <c r="O11" s="880"/>
      <c r="P11" s="880"/>
      <c r="Q11" s="290"/>
    </row>
    <row r="12" spans="2:17" ht="14" thickTop="1" thickBot="1">
      <c r="B12" s="437"/>
      <c r="E12" s="861" t="s">
        <v>625</v>
      </c>
      <c r="F12" s="862"/>
      <c r="G12" s="862"/>
      <c r="H12" s="862"/>
      <c r="I12" s="862"/>
      <c r="J12" s="863"/>
      <c r="K12" s="861" t="s">
        <v>626</v>
      </c>
      <c r="L12" s="862"/>
      <c r="M12" s="862"/>
      <c r="N12" s="862"/>
      <c r="O12" s="862"/>
      <c r="P12" s="863"/>
      <c r="Q12" s="290"/>
    </row>
    <row r="13" spans="2:17" ht="28.5" customHeight="1" thickBot="1">
      <c r="B13" s="437"/>
      <c r="E13" s="873" t="s">
        <v>627</v>
      </c>
      <c r="F13" s="874"/>
      <c r="G13" s="874"/>
      <c r="H13" s="890" t="s">
        <v>628</v>
      </c>
      <c r="I13" s="874"/>
      <c r="J13" s="891"/>
      <c r="K13" s="864" t="s">
        <v>629</v>
      </c>
      <c r="L13" s="865"/>
      <c r="M13" s="865"/>
      <c r="N13" s="865" t="s">
        <v>630</v>
      </c>
      <c r="O13" s="865"/>
      <c r="P13" s="875"/>
      <c r="Q13" s="290"/>
    </row>
    <row r="14" spans="2:17" s="471" customFormat="1" ht="79.5" customHeight="1" thickBot="1">
      <c r="B14" s="462"/>
      <c r="C14" s="463" t="s">
        <v>631</v>
      </c>
      <c r="D14" s="464" t="s">
        <v>632</v>
      </c>
      <c r="E14" s="465" t="s">
        <v>633</v>
      </c>
      <c r="F14" s="466" t="s">
        <v>634</v>
      </c>
      <c r="G14" s="467" t="s">
        <v>635</v>
      </c>
      <c r="H14" s="468" t="s">
        <v>633</v>
      </c>
      <c r="I14" s="466" t="s">
        <v>634</v>
      </c>
      <c r="J14" s="469" t="s">
        <v>635</v>
      </c>
      <c r="K14" s="465" t="s">
        <v>633</v>
      </c>
      <c r="L14" s="466" t="s">
        <v>634</v>
      </c>
      <c r="M14" s="467" t="s">
        <v>635</v>
      </c>
      <c r="N14" s="468" t="s">
        <v>633</v>
      </c>
      <c r="O14" s="466" t="s">
        <v>634</v>
      </c>
      <c r="P14" s="469" t="s">
        <v>635</v>
      </c>
      <c r="Q14" s="470"/>
    </row>
    <row r="15" spans="2:17">
      <c r="B15" s="437"/>
      <c r="C15" s="884" t="s">
        <v>636</v>
      </c>
      <c r="D15" s="472">
        <v>0</v>
      </c>
      <c r="E15" s="473">
        <v>0</v>
      </c>
      <c r="F15" s="474">
        <v>0</v>
      </c>
      <c r="G15" s="475">
        <v>0</v>
      </c>
      <c r="H15" s="474">
        <v>0</v>
      </c>
      <c r="I15" s="474">
        <v>0</v>
      </c>
      <c r="J15" s="476">
        <v>0</v>
      </c>
      <c r="K15" s="477">
        <v>0</v>
      </c>
      <c r="L15" s="478">
        <v>0</v>
      </c>
      <c r="M15" s="479">
        <v>0</v>
      </c>
      <c r="N15" s="480">
        <v>0</v>
      </c>
      <c r="O15" s="478">
        <v>0</v>
      </c>
      <c r="P15" s="476">
        <v>0</v>
      </c>
      <c r="Q15" s="290"/>
    </row>
    <row r="16" spans="2:17">
      <c r="B16" s="437"/>
      <c r="C16" s="881"/>
      <c r="D16" s="481">
        <v>1</v>
      </c>
      <c r="E16" s="482">
        <v>0</v>
      </c>
      <c r="F16" s="478">
        <v>0</v>
      </c>
      <c r="G16" s="479">
        <v>0</v>
      </c>
      <c r="H16" s="478">
        <v>0</v>
      </c>
      <c r="I16" s="478">
        <v>0</v>
      </c>
      <c r="J16" s="483">
        <v>0</v>
      </c>
      <c r="K16" s="484">
        <v>0</v>
      </c>
      <c r="L16" s="485">
        <v>0</v>
      </c>
      <c r="M16" s="486">
        <v>0</v>
      </c>
      <c r="N16" s="487">
        <v>0</v>
      </c>
      <c r="O16" s="485">
        <v>0</v>
      </c>
      <c r="P16" s="488">
        <v>0</v>
      </c>
      <c r="Q16" s="290"/>
    </row>
    <row r="17" spans="2:17">
      <c r="B17" s="437"/>
      <c r="C17" s="881"/>
      <c r="D17" s="481">
        <v>2</v>
      </c>
      <c r="E17" s="484">
        <v>0</v>
      </c>
      <c r="F17" s="485">
        <v>0</v>
      </c>
      <c r="G17" s="486">
        <v>0</v>
      </c>
      <c r="H17" s="485">
        <v>0</v>
      </c>
      <c r="I17" s="485">
        <v>0</v>
      </c>
      <c r="J17" s="489">
        <v>0</v>
      </c>
      <c r="K17" s="484">
        <v>0</v>
      </c>
      <c r="L17" s="485">
        <v>0</v>
      </c>
      <c r="M17" s="486">
        <v>0</v>
      </c>
      <c r="N17" s="487">
        <v>0</v>
      </c>
      <c r="O17" s="485">
        <v>0</v>
      </c>
      <c r="P17" s="488">
        <v>0</v>
      </c>
      <c r="Q17" s="290"/>
    </row>
    <row r="18" spans="2:17">
      <c r="B18" s="437"/>
      <c r="C18" s="881"/>
      <c r="D18" s="481">
        <v>3</v>
      </c>
      <c r="E18" s="484">
        <v>0</v>
      </c>
      <c r="F18" s="485">
        <v>0</v>
      </c>
      <c r="G18" s="486">
        <v>0</v>
      </c>
      <c r="H18" s="485">
        <v>0</v>
      </c>
      <c r="I18" s="485">
        <v>0</v>
      </c>
      <c r="J18" s="489">
        <v>0</v>
      </c>
      <c r="K18" s="484">
        <v>0</v>
      </c>
      <c r="L18" s="485">
        <v>0</v>
      </c>
      <c r="M18" s="486">
        <v>0</v>
      </c>
      <c r="N18" s="487">
        <v>0</v>
      </c>
      <c r="O18" s="485">
        <v>0</v>
      </c>
      <c r="P18" s="488">
        <v>0</v>
      </c>
      <c r="Q18" s="290"/>
    </row>
    <row r="19" spans="2:17">
      <c r="B19" s="437"/>
      <c r="C19" s="881"/>
      <c r="D19" s="481">
        <v>4</v>
      </c>
      <c r="E19" s="484">
        <v>0</v>
      </c>
      <c r="F19" s="485">
        <v>0</v>
      </c>
      <c r="G19" s="486">
        <v>0</v>
      </c>
      <c r="H19" s="485">
        <v>0</v>
      </c>
      <c r="I19" s="485">
        <v>0</v>
      </c>
      <c r="J19" s="489">
        <v>0</v>
      </c>
      <c r="K19" s="484">
        <v>0</v>
      </c>
      <c r="L19" s="485">
        <v>0</v>
      </c>
      <c r="M19" s="486">
        <v>0</v>
      </c>
      <c r="N19" s="487">
        <v>0</v>
      </c>
      <c r="O19" s="485">
        <v>0</v>
      </c>
      <c r="P19" s="488">
        <v>0</v>
      </c>
      <c r="Q19" s="290"/>
    </row>
    <row r="20" spans="2:17">
      <c r="B20" s="437"/>
      <c r="C20" s="881"/>
      <c r="D20" s="490">
        <v>5</v>
      </c>
      <c r="E20" s="484">
        <v>0</v>
      </c>
      <c r="F20" s="485">
        <v>0</v>
      </c>
      <c r="G20" s="486">
        <v>0</v>
      </c>
      <c r="H20" s="485">
        <v>0</v>
      </c>
      <c r="I20" s="485">
        <v>0</v>
      </c>
      <c r="J20" s="489">
        <v>0</v>
      </c>
      <c r="K20" s="484">
        <v>0</v>
      </c>
      <c r="L20" s="485">
        <v>0</v>
      </c>
      <c r="M20" s="486">
        <v>0</v>
      </c>
      <c r="N20" s="487">
        <v>0</v>
      </c>
      <c r="O20" s="485">
        <v>0</v>
      </c>
      <c r="P20" s="488">
        <v>0</v>
      </c>
      <c r="Q20" s="290"/>
    </row>
    <row r="21" spans="2:17" ht="13" thickBot="1">
      <c r="B21" s="437"/>
      <c r="C21" s="902"/>
      <c r="D21" s="491">
        <v>6</v>
      </c>
      <c r="E21" s="492">
        <v>0</v>
      </c>
      <c r="F21" s="493">
        <v>0</v>
      </c>
      <c r="G21" s="494">
        <v>0</v>
      </c>
      <c r="H21" s="493">
        <v>0</v>
      </c>
      <c r="I21" s="493">
        <v>0</v>
      </c>
      <c r="J21" s="495">
        <v>0</v>
      </c>
      <c r="K21" s="492">
        <v>0</v>
      </c>
      <c r="L21" s="493">
        <v>0</v>
      </c>
      <c r="M21" s="494">
        <v>0</v>
      </c>
      <c r="N21" s="496">
        <v>0</v>
      </c>
      <c r="O21" s="493">
        <v>0</v>
      </c>
      <c r="P21" s="497">
        <v>0</v>
      </c>
      <c r="Q21" s="290"/>
    </row>
    <row r="22" spans="2:17" ht="13" customHeight="1">
      <c r="B22" s="437"/>
      <c r="C22" s="883" t="s">
        <v>637</v>
      </c>
      <c r="D22" s="472">
        <v>0</v>
      </c>
      <c r="E22" s="473">
        <v>0</v>
      </c>
      <c r="F22" s="474">
        <v>0</v>
      </c>
      <c r="G22" s="475">
        <v>0</v>
      </c>
      <c r="H22" s="474">
        <v>0</v>
      </c>
      <c r="I22" s="474">
        <v>0</v>
      </c>
      <c r="J22" s="476">
        <v>0</v>
      </c>
      <c r="K22" s="473">
        <v>0</v>
      </c>
      <c r="L22" s="474">
        <v>0</v>
      </c>
      <c r="M22" s="475">
        <v>0</v>
      </c>
      <c r="N22" s="498">
        <v>0</v>
      </c>
      <c r="O22" s="474">
        <v>0</v>
      </c>
      <c r="P22" s="499">
        <v>0</v>
      </c>
      <c r="Q22" s="290"/>
    </row>
    <row r="23" spans="2:17">
      <c r="B23" s="437"/>
      <c r="C23" s="881"/>
      <c r="D23" s="481">
        <v>1</v>
      </c>
      <c r="E23" s="484">
        <v>0</v>
      </c>
      <c r="F23" s="485">
        <v>0</v>
      </c>
      <c r="G23" s="486">
        <v>0</v>
      </c>
      <c r="H23" s="485">
        <v>0</v>
      </c>
      <c r="I23" s="485">
        <v>0</v>
      </c>
      <c r="J23" s="489">
        <v>0</v>
      </c>
      <c r="K23" s="484">
        <v>0</v>
      </c>
      <c r="L23" s="485">
        <v>0</v>
      </c>
      <c r="M23" s="486">
        <v>0</v>
      </c>
      <c r="N23" s="487">
        <v>0</v>
      </c>
      <c r="O23" s="485">
        <v>0</v>
      </c>
      <c r="P23" s="488">
        <v>0</v>
      </c>
      <c r="Q23" s="290"/>
    </row>
    <row r="24" spans="2:17">
      <c r="B24" s="437"/>
      <c r="C24" s="881"/>
      <c r="D24" s="481">
        <v>2</v>
      </c>
      <c r="E24" s="484">
        <v>0</v>
      </c>
      <c r="F24" s="485">
        <v>0</v>
      </c>
      <c r="G24" s="486">
        <v>0</v>
      </c>
      <c r="H24" s="485">
        <v>0</v>
      </c>
      <c r="I24" s="485">
        <v>0</v>
      </c>
      <c r="J24" s="489">
        <v>0</v>
      </c>
      <c r="K24" s="484">
        <v>0</v>
      </c>
      <c r="L24" s="485">
        <v>0</v>
      </c>
      <c r="M24" s="486">
        <v>0</v>
      </c>
      <c r="N24" s="487">
        <v>0</v>
      </c>
      <c r="O24" s="485">
        <v>0</v>
      </c>
      <c r="P24" s="488">
        <v>0</v>
      </c>
      <c r="Q24" s="290"/>
    </row>
    <row r="25" spans="2:17">
      <c r="B25" s="437"/>
      <c r="C25" s="881"/>
      <c r="D25" s="481">
        <v>3</v>
      </c>
      <c r="E25" s="484">
        <v>0</v>
      </c>
      <c r="F25" s="485">
        <v>0</v>
      </c>
      <c r="G25" s="486">
        <v>0</v>
      </c>
      <c r="H25" s="485">
        <v>0</v>
      </c>
      <c r="I25" s="485">
        <v>0</v>
      </c>
      <c r="J25" s="489">
        <v>0</v>
      </c>
      <c r="K25" s="484">
        <v>0</v>
      </c>
      <c r="L25" s="485">
        <v>0</v>
      </c>
      <c r="M25" s="486">
        <v>0</v>
      </c>
      <c r="N25" s="487">
        <v>0</v>
      </c>
      <c r="O25" s="485">
        <v>0</v>
      </c>
      <c r="P25" s="488">
        <v>0</v>
      </c>
      <c r="Q25" s="290"/>
    </row>
    <row r="26" spans="2:17">
      <c r="B26" s="437"/>
      <c r="C26" s="881"/>
      <c r="D26" s="481">
        <v>4</v>
      </c>
      <c r="E26" s="484">
        <v>0</v>
      </c>
      <c r="F26" s="485">
        <v>0</v>
      </c>
      <c r="G26" s="486">
        <v>0</v>
      </c>
      <c r="H26" s="485">
        <v>0</v>
      </c>
      <c r="I26" s="485">
        <v>0</v>
      </c>
      <c r="J26" s="489">
        <v>0</v>
      </c>
      <c r="K26" s="484">
        <v>0</v>
      </c>
      <c r="L26" s="485">
        <v>0</v>
      </c>
      <c r="M26" s="486">
        <v>0</v>
      </c>
      <c r="N26" s="487">
        <v>0</v>
      </c>
      <c r="O26" s="485">
        <v>0</v>
      </c>
      <c r="P26" s="488">
        <v>0</v>
      </c>
      <c r="Q26" s="290"/>
    </row>
    <row r="27" spans="2:17">
      <c r="B27" s="437"/>
      <c r="C27" s="881"/>
      <c r="D27" s="481">
        <v>5</v>
      </c>
      <c r="E27" s="484">
        <v>0</v>
      </c>
      <c r="F27" s="485">
        <v>0</v>
      </c>
      <c r="G27" s="486">
        <v>0</v>
      </c>
      <c r="H27" s="485">
        <v>0</v>
      </c>
      <c r="I27" s="485">
        <v>0</v>
      </c>
      <c r="J27" s="489">
        <v>0</v>
      </c>
      <c r="K27" s="484">
        <v>0</v>
      </c>
      <c r="L27" s="485">
        <v>0</v>
      </c>
      <c r="M27" s="486">
        <v>0</v>
      </c>
      <c r="N27" s="487">
        <v>0</v>
      </c>
      <c r="O27" s="485">
        <v>0</v>
      </c>
      <c r="P27" s="488">
        <v>0</v>
      </c>
      <c r="Q27" s="290"/>
    </row>
    <row r="28" spans="2:17" ht="13" thickBot="1">
      <c r="B28" s="437"/>
      <c r="C28" s="882"/>
      <c r="D28" s="491">
        <v>6</v>
      </c>
      <c r="E28" s="492">
        <v>0</v>
      </c>
      <c r="F28" s="493">
        <v>0</v>
      </c>
      <c r="G28" s="494">
        <v>0</v>
      </c>
      <c r="H28" s="493">
        <v>0</v>
      </c>
      <c r="I28" s="493">
        <v>0</v>
      </c>
      <c r="J28" s="495">
        <v>0</v>
      </c>
      <c r="K28" s="492">
        <v>0</v>
      </c>
      <c r="L28" s="493">
        <v>0</v>
      </c>
      <c r="M28" s="494">
        <v>0</v>
      </c>
      <c r="N28" s="496">
        <v>0</v>
      </c>
      <c r="O28" s="493">
        <v>0</v>
      </c>
      <c r="P28" s="497">
        <v>0</v>
      </c>
      <c r="Q28" s="290"/>
    </row>
    <row r="29" spans="2:17">
      <c r="B29" s="437"/>
      <c r="C29" s="883" t="s">
        <v>638</v>
      </c>
      <c r="D29" s="472">
        <v>0</v>
      </c>
      <c r="E29" s="473">
        <v>0</v>
      </c>
      <c r="F29" s="474">
        <v>0</v>
      </c>
      <c r="G29" s="475">
        <v>0</v>
      </c>
      <c r="H29" s="474">
        <v>0</v>
      </c>
      <c r="I29" s="474">
        <v>0</v>
      </c>
      <c r="J29" s="476">
        <v>0</v>
      </c>
      <c r="K29" s="473">
        <v>0</v>
      </c>
      <c r="L29" s="474">
        <v>0</v>
      </c>
      <c r="M29" s="475">
        <v>0</v>
      </c>
      <c r="N29" s="498">
        <v>0</v>
      </c>
      <c r="O29" s="474">
        <v>0</v>
      </c>
      <c r="P29" s="499">
        <v>0</v>
      </c>
      <c r="Q29" s="290"/>
    </row>
    <row r="30" spans="2:17">
      <c r="B30" s="437"/>
      <c r="C30" s="881"/>
      <c r="D30" s="481">
        <v>1</v>
      </c>
      <c r="E30" s="484">
        <v>0</v>
      </c>
      <c r="F30" s="485">
        <v>0</v>
      </c>
      <c r="G30" s="486">
        <v>0</v>
      </c>
      <c r="H30" s="485">
        <v>0</v>
      </c>
      <c r="I30" s="485">
        <v>0</v>
      </c>
      <c r="J30" s="489">
        <v>0</v>
      </c>
      <c r="K30" s="484"/>
      <c r="L30" s="485">
        <v>0</v>
      </c>
      <c r="M30" s="486">
        <v>0</v>
      </c>
      <c r="N30" s="487">
        <v>0</v>
      </c>
      <c r="O30" s="485">
        <v>0</v>
      </c>
      <c r="P30" s="488">
        <v>0</v>
      </c>
      <c r="Q30" s="290"/>
    </row>
    <row r="31" spans="2:17">
      <c r="B31" s="437"/>
      <c r="C31" s="881"/>
      <c r="D31" s="481">
        <v>2</v>
      </c>
      <c r="E31" s="484">
        <v>0</v>
      </c>
      <c r="F31" s="485">
        <v>0</v>
      </c>
      <c r="G31" s="486">
        <v>0</v>
      </c>
      <c r="H31" s="485">
        <v>0</v>
      </c>
      <c r="I31" s="485">
        <v>0</v>
      </c>
      <c r="J31" s="489">
        <v>0</v>
      </c>
      <c r="K31" s="484">
        <v>0</v>
      </c>
      <c r="L31" s="485">
        <v>0</v>
      </c>
      <c r="M31" s="486">
        <v>0</v>
      </c>
      <c r="N31" s="487">
        <v>0</v>
      </c>
      <c r="O31" s="485">
        <v>0</v>
      </c>
      <c r="P31" s="488">
        <v>0</v>
      </c>
      <c r="Q31" s="290"/>
    </row>
    <row r="32" spans="2:17">
      <c r="B32" s="437"/>
      <c r="C32" s="881"/>
      <c r="D32" s="481">
        <v>3</v>
      </c>
      <c r="E32" s="484">
        <v>0</v>
      </c>
      <c r="F32" s="485">
        <v>0</v>
      </c>
      <c r="G32" s="486">
        <v>0</v>
      </c>
      <c r="H32" s="485">
        <v>0</v>
      </c>
      <c r="I32" s="485">
        <v>0</v>
      </c>
      <c r="J32" s="489">
        <v>0</v>
      </c>
      <c r="K32" s="484">
        <v>0</v>
      </c>
      <c r="L32" s="485">
        <v>0</v>
      </c>
      <c r="M32" s="486">
        <v>0</v>
      </c>
      <c r="N32" s="487">
        <v>0</v>
      </c>
      <c r="O32" s="485">
        <v>0</v>
      </c>
      <c r="P32" s="488">
        <v>0</v>
      </c>
      <c r="Q32" s="290"/>
    </row>
    <row r="33" spans="2:17">
      <c r="B33" s="437"/>
      <c r="C33" s="881"/>
      <c r="D33" s="481">
        <v>4</v>
      </c>
      <c r="E33" s="484">
        <v>0</v>
      </c>
      <c r="F33" s="485">
        <v>0</v>
      </c>
      <c r="G33" s="486">
        <v>0</v>
      </c>
      <c r="H33" s="485">
        <v>0</v>
      </c>
      <c r="I33" s="485">
        <v>0</v>
      </c>
      <c r="J33" s="489">
        <v>0</v>
      </c>
      <c r="K33" s="484">
        <v>0</v>
      </c>
      <c r="L33" s="485">
        <v>0</v>
      </c>
      <c r="M33" s="486">
        <v>0</v>
      </c>
      <c r="N33" s="487">
        <v>0</v>
      </c>
      <c r="O33" s="485">
        <v>0</v>
      </c>
      <c r="P33" s="488">
        <v>0</v>
      </c>
      <c r="Q33" s="290"/>
    </row>
    <row r="34" spans="2:17">
      <c r="B34" s="437"/>
      <c r="C34" s="881"/>
      <c r="D34" s="481">
        <v>5</v>
      </c>
      <c r="E34" s="484">
        <v>0</v>
      </c>
      <c r="F34" s="485">
        <v>0</v>
      </c>
      <c r="G34" s="486">
        <v>0</v>
      </c>
      <c r="H34" s="485">
        <v>0</v>
      </c>
      <c r="I34" s="485">
        <v>0</v>
      </c>
      <c r="J34" s="489">
        <v>0</v>
      </c>
      <c r="K34" s="484">
        <v>0</v>
      </c>
      <c r="L34" s="485">
        <v>0</v>
      </c>
      <c r="M34" s="486">
        <v>0</v>
      </c>
      <c r="N34" s="487">
        <v>0</v>
      </c>
      <c r="O34" s="485">
        <v>0</v>
      </c>
      <c r="P34" s="488">
        <v>0</v>
      </c>
      <c r="Q34" s="290"/>
    </row>
    <row r="35" spans="2:17" ht="13" thickBot="1">
      <c r="B35" s="437"/>
      <c r="C35" s="882"/>
      <c r="D35" s="491">
        <v>6</v>
      </c>
      <c r="E35" s="492">
        <v>0</v>
      </c>
      <c r="F35" s="493">
        <v>0</v>
      </c>
      <c r="G35" s="494">
        <v>0</v>
      </c>
      <c r="H35" s="493">
        <v>0</v>
      </c>
      <c r="I35" s="493">
        <v>0</v>
      </c>
      <c r="J35" s="495">
        <v>0</v>
      </c>
      <c r="K35" s="492">
        <v>0</v>
      </c>
      <c r="L35" s="493">
        <v>0</v>
      </c>
      <c r="M35" s="494">
        <v>0</v>
      </c>
      <c r="N35" s="496">
        <v>0</v>
      </c>
      <c r="O35" s="493">
        <v>0</v>
      </c>
      <c r="P35" s="497">
        <v>0</v>
      </c>
      <c r="Q35" s="290"/>
    </row>
    <row r="36" spans="2:17">
      <c r="B36" s="437"/>
      <c r="C36" s="884" t="s">
        <v>639</v>
      </c>
      <c r="D36" s="472">
        <v>0</v>
      </c>
      <c r="E36" s="473">
        <v>0</v>
      </c>
      <c r="F36" s="474">
        <v>0</v>
      </c>
      <c r="G36" s="475">
        <v>0</v>
      </c>
      <c r="H36" s="474">
        <v>0</v>
      </c>
      <c r="I36" s="474">
        <v>0</v>
      </c>
      <c r="J36" s="476">
        <v>0</v>
      </c>
      <c r="K36" s="473">
        <v>0</v>
      </c>
      <c r="L36" s="474">
        <v>0</v>
      </c>
      <c r="M36" s="475">
        <v>0</v>
      </c>
      <c r="N36" s="498">
        <v>0</v>
      </c>
      <c r="O36" s="474">
        <v>0</v>
      </c>
      <c r="P36" s="499">
        <v>0</v>
      </c>
      <c r="Q36" s="290"/>
    </row>
    <row r="37" spans="2:17">
      <c r="B37" s="437"/>
      <c r="C37" s="881"/>
      <c r="D37" s="481">
        <v>1</v>
      </c>
      <c r="E37" s="484">
        <v>0</v>
      </c>
      <c r="F37" s="485">
        <v>0</v>
      </c>
      <c r="G37" s="486">
        <v>0</v>
      </c>
      <c r="H37" s="485">
        <v>0</v>
      </c>
      <c r="I37" s="485">
        <v>0</v>
      </c>
      <c r="J37" s="489">
        <v>0</v>
      </c>
      <c r="K37" s="484">
        <v>0</v>
      </c>
      <c r="L37" s="485">
        <v>0</v>
      </c>
      <c r="M37" s="486">
        <v>0</v>
      </c>
      <c r="N37" s="487">
        <v>0</v>
      </c>
      <c r="O37" s="485">
        <v>0</v>
      </c>
      <c r="P37" s="488">
        <v>0</v>
      </c>
      <c r="Q37" s="290"/>
    </row>
    <row r="38" spans="2:17">
      <c r="B38" s="437"/>
      <c r="C38" s="881"/>
      <c r="D38" s="481">
        <v>2</v>
      </c>
      <c r="E38" s="484">
        <v>0</v>
      </c>
      <c r="F38" s="485">
        <v>0</v>
      </c>
      <c r="G38" s="486">
        <v>0</v>
      </c>
      <c r="H38" s="485">
        <v>0</v>
      </c>
      <c r="I38" s="485">
        <v>0</v>
      </c>
      <c r="J38" s="489">
        <v>0</v>
      </c>
      <c r="K38" s="484">
        <v>0</v>
      </c>
      <c r="L38" s="485">
        <v>0</v>
      </c>
      <c r="M38" s="486">
        <v>0</v>
      </c>
      <c r="N38" s="487">
        <v>0</v>
      </c>
      <c r="O38" s="485">
        <v>0</v>
      </c>
      <c r="P38" s="488">
        <v>0</v>
      </c>
      <c r="Q38" s="290"/>
    </row>
    <row r="39" spans="2:17">
      <c r="B39" s="437"/>
      <c r="C39" s="881"/>
      <c r="D39" s="481">
        <v>3</v>
      </c>
      <c r="E39" s="484">
        <v>0</v>
      </c>
      <c r="F39" s="485">
        <v>0</v>
      </c>
      <c r="G39" s="486">
        <v>0</v>
      </c>
      <c r="H39" s="485">
        <v>0</v>
      </c>
      <c r="I39" s="485">
        <v>0</v>
      </c>
      <c r="J39" s="489">
        <v>0</v>
      </c>
      <c r="K39" s="484">
        <v>0</v>
      </c>
      <c r="L39" s="485">
        <v>0</v>
      </c>
      <c r="M39" s="486">
        <v>0</v>
      </c>
      <c r="N39" s="487">
        <v>0</v>
      </c>
      <c r="O39" s="485">
        <v>0</v>
      </c>
      <c r="P39" s="488">
        <v>0</v>
      </c>
      <c r="Q39" s="290"/>
    </row>
    <row r="40" spans="2:17">
      <c r="B40" s="437"/>
      <c r="C40" s="881"/>
      <c r="D40" s="481">
        <v>4</v>
      </c>
      <c r="E40" s="484">
        <v>0</v>
      </c>
      <c r="F40" s="485">
        <v>0</v>
      </c>
      <c r="G40" s="486">
        <v>0</v>
      </c>
      <c r="H40" s="485">
        <v>0</v>
      </c>
      <c r="I40" s="485">
        <v>0</v>
      </c>
      <c r="J40" s="489">
        <v>0</v>
      </c>
      <c r="K40" s="484">
        <v>0</v>
      </c>
      <c r="L40" s="485">
        <v>0</v>
      </c>
      <c r="M40" s="486">
        <v>0</v>
      </c>
      <c r="N40" s="487">
        <v>0</v>
      </c>
      <c r="O40" s="485">
        <v>0</v>
      </c>
      <c r="P40" s="488">
        <v>0</v>
      </c>
      <c r="Q40" s="290"/>
    </row>
    <row r="41" spans="2:17">
      <c r="B41" s="437"/>
      <c r="C41" s="881"/>
      <c r="D41" s="481">
        <v>5</v>
      </c>
      <c r="E41" s="484">
        <v>0</v>
      </c>
      <c r="F41" s="485">
        <v>0</v>
      </c>
      <c r="G41" s="486">
        <v>0</v>
      </c>
      <c r="H41" s="485">
        <v>0</v>
      </c>
      <c r="I41" s="485">
        <v>0</v>
      </c>
      <c r="J41" s="489">
        <v>0</v>
      </c>
      <c r="K41" s="484">
        <v>0</v>
      </c>
      <c r="L41" s="485">
        <v>0</v>
      </c>
      <c r="M41" s="486">
        <v>0</v>
      </c>
      <c r="N41" s="487">
        <v>0</v>
      </c>
      <c r="O41" s="485">
        <v>0</v>
      </c>
      <c r="P41" s="488">
        <v>0</v>
      </c>
      <c r="Q41" s="290"/>
    </row>
    <row r="42" spans="2:17" ht="13" thickBot="1">
      <c r="B42" s="437"/>
      <c r="C42" s="882"/>
      <c r="D42" s="491">
        <v>6</v>
      </c>
      <c r="E42" s="492">
        <v>0</v>
      </c>
      <c r="F42" s="493">
        <v>0</v>
      </c>
      <c r="G42" s="494">
        <v>0</v>
      </c>
      <c r="H42" s="493">
        <v>0</v>
      </c>
      <c r="I42" s="493">
        <v>0</v>
      </c>
      <c r="J42" s="495">
        <v>0</v>
      </c>
      <c r="K42" s="492">
        <v>0</v>
      </c>
      <c r="L42" s="493">
        <v>0</v>
      </c>
      <c r="M42" s="494">
        <v>0</v>
      </c>
      <c r="N42" s="496">
        <v>0</v>
      </c>
      <c r="O42" s="493">
        <v>0</v>
      </c>
      <c r="P42" s="497">
        <v>0</v>
      </c>
      <c r="Q42" s="290"/>
    </row>
    <row r="43" spans="2:17">
      <c r="B43" s="437"/>
      <c r="C43" s="881" t="s">
        <v>101</v>
      </c>
      <c r="D43" s="500">
        <v>0</v>
      </c>
      <c r="E43" s="473">
        <v>0</v>
      </c>
      <c r="F43" s="474">
        <v>0</v>
      </c>
      <c r="G43" s="475">
        <v>0</v>
      </c>
      <c r="H43" s="474">
        <v>0</v>
      </c>
      <c r="I43" s="474">
        <v>0</v>
      </c>
      <c r="J43" s="476">
        <v>0</v>
      </c>
      <c r="K43" s="473">
        <v>0</v>
      </c>
      <c r="L43" s="474">
        <v>0</v>
      </c>
      <c r="M43" s="475">
        <v>0</v>
      </c>
      <c r="N43" s="498">
        <v>0</v>
      </c>
      <c r="O43" s="474">
        <v>0</v>
      </c>
      <c r="P43" s="499">
        <v>0</v>
      </c>
      <c r="Q43" s="290"/>
    </row>
    <row r="44" spans="2:17">
      <c r="B44" s="437"/>
      <c r="C44" s="881"/>
      <c r="D44" s="481">
        <v>1</v>
      </c>
      <c r="E44" s="484">
        <v>0</v>
      </c>
      <c r="F44" s="485">
        <v>0</v>
      </c>
      <c r="G44" s="486">
        <v>0</v>
      </c>
      <c r="H44" s="485">
        <v>0</v>
      </c>
      <c r="I44" s="485">
        <v>0</v>
      </c>
      <c r="J44" s="489">
        <v>0</v>
      </c>
      <c r="K44" s="484">
        <v>0</v>
      </c>
      <c r="L44" s="485">
        <v>0</v>
      </c>
      <c r="M44" s="486">
        <v>0</v>
      </c>
      <c r="N44" s="487">
        <v>0</v>
      </c>
      <c r="O44" s="485">
        <v>0</v>
      </c>
      <c r="P44" s="488">
        <v>0</v>
      </c>
      <c r="Q44" s="290"/>
    </row>
    <row r="45" spans="2:17">
      <c r="B45" s="437"/>
      <c r="C45" s="881"/>
      <c r="D45" s="481">
        <v>2</v>
      </c>
      <c r="E45" s="484">
        <v>0</v>
      </c>
      <c r="F45" s="485">
        <v>0</v>
      </c>
      <c r="G45" s="486">
        <v>0</v>
      </c>
      <c r="H45" s="485">
        <v>0</v>
      </c>
      <c r="I45" s="485">
        <v>0</v>
      </c>
      <c r="J45" s="489">
        <v>0</v>
      </c>
      <c r="K45" s="484">
        <v>0</v>
      </c>
      <c r="L45" s="485">
        <v>0</v>
      </c>
      <c r="M45" s="486">
        <v>0</v>
      </c>
      <c r="N45" s="487">
        <v>0</v>
      </c>
      <c r="O45" s="485">
        <v>0</v>
      </c>
      <c r="P45" s="488">
        <v>0</v>
      </c>
      <c r="Q45" s="290"/>
    </row>
    <row r="46" spans="2:17">
      <c r="B46" s="437"/>
      <c r="C46" s="881"/>
      <c r="D46" s="481">
        <v>3</v>
      </c>
      <c r="E46" s="484">
        <v>0</v>
      </c>
      <c r="F46" s="485">
        <v>0</v>
      </c>
      <c r="G46" s="486">
        <v>0</v>
      </c>
      <c r="H46" s="485">
        <v>0</v>
      </c>
      <c r="I46" s="485">
        <v>0</v>
      </c>
      <c r="J46" s="489">
        <v>0</v>
      </c>
      <c r="K46" s="484">
        <v>0</v>
      </c>
      <c r="L46" s="485">
        <v>0</v>
      </c>
      <c r="M46" s="486">
        <v>0</v>
      </c>
      <c r="N46" s="487">
        <v>0</v>
      </c>
      <c r="O46" s="485">
        <v>0</v>
      </c>
      <c r="P46" s="488">
        <v>0</v>
      </c>
      <c r="Q46" s="290"/>
    </row>
    <row r="47" spans="2:17">
      <c r="B47" s="437"/>
      <c r="C47" s="881"/>
      <c r="D47" s="481">
        <v>4</v>
      </c>
      <c r="E47" s="484">
        <v>0</v>
      </c>
      <c r="F47" s="485">
        <v>0</v>
      </c>
      <c r="G47" s="486">
        <v>0</v>
      </c>
      <c r="H47" s="485">
        <v>0</v>
      </c>
      <c r="I47" s="485">
        <v>0</v>
      </c>
      <c r="J47" s="489">
        <v>0</v>
      </c>
      <c r="K47" s="484">
        <v>0</v>
      </c>
      <c r="L47" s="485">
        <v>0</v>
      </c>
      <c r="M47" s="486">
        <v>0</v>
      </c>
      <c r="N47" s="487">
        <v>0</v>
      </c>
      <c r="O47" s="485">
        <v>0</v>
      </c>
      <c r="P47" s="488">
        <v>0</v>
      </c>
      <c r="Q47" s="290"/>
    </row>
    <row r="48" spans="2:17">
      <c r="B48" s="437"/>
      <c r="C48" s="881"/>
      <c r="D48" s="481">
        <v>5</v>
      </c>
      <c r="E48" s="484">
        <v>0</v>
      </c>
      <c r="F48" s="485">
        <v>0</v>
      </c>
      <c r="G48" s="486">
        <v>0</v>
      </c>
      <c r="H48" s="485">
        <v>0</v>
      </c>
      <c r="I48" s="485">
        <v>0</v>
      </c>
      <c r="J48" s="489">
        <v>0</v>
      </c>
      <c r="K48" s="484">
        <v>0</v>
      </c>
      <c r="L48" s="485">
        <v>0</v>
      </c>
      <c r="M48" s="486">
        <v>0</v>
      </c>
      <c r="N48" s="487">
        <v>0</v>
      </c>
      <c r="O48" s="485">
        <v>0</v>
      </c>
      <c r="P48" s="488">
        <v>0</v>
      </c>
      <c r="Q48" s="290"/>
    </row>
    <row r="49" spans="2:19" ht="13" thickBot="1">
      <c r="B49" s="437"/>
      <c r="C49" s="882"/>
      <c r="D49" s="501">
        <v>6</v>
      </c>
      <c r="E49" s="502">
        <v>0</v>
      </c>
      <c r="F49" s="503">
        <v>0</v>
      </c>
      <c r="G49" s="504">
        <v>0</v>
      </c>
      <c r="H49" s="503">
        <v>0</v>
      </c>
      <c r="I49" s="503">
        <v>0</v>
      </c>
      <c r="J49" s="505">
        <v>0</v>
      </c>
      <c r="K49" s="502">
        <v>0</v>
      </c>
      <c r="L49" s="503">
        <v>0</v>
      </c>
      <c r="M49" s="504">
        <v>0</v>
      </c>
      <c r="N49" s="506">
        <v>0</v>
      </c>
      <c r="O49" s="503">
        <v>0</v>
      </c>
      <c r="P49" s="507">
        <v>0</v>
      </c>
      <c r="Q49" s="290"/>
    </row>
    <row r="50" spans="2:19" ht="14">
      <c r="B50" s="437"/>
      <c r="C50" s="405"/>
      <c r="D50" s="34" t="s">
        <v>640</v>
      </c>
      <c r="E50" s="25">
        <f>SUM(E15:E49)</f>
        <v>0</v>
      </c>
      <c r="F50" s="25">
        <f>SUM(F15:F49)</f>
        <v>0</v>
      </c>
      <c r="G50" s="25">
        <f t="shared" ref="G50:P50" si="0">SUM(G15:G49)</f>
        <v>0</v>
      </c>
      <c r="H50" s="25">
        <f t="shared" si="0"/>
        <v>0</v>
      </c>
      <c r="I50" s="25">
        <f t="shared" si="0"/>
        <v>0</v>
      </c>
      <c r="J50" s="25">
        <f t="shared" si="0"/>
        <v>0</v>
      </c>
      <c r="K50" s="25">
        <f t="shared" si="0"/>
        <v>0</v>
      </c>
      <c r="L50" s="25">
        <f t="shared" si="0"/>
        <v>0</v>
      </c>
      <c r="M50" s="25">
        <f t="shared" si="0"/>
        <v>0</v>
      </c>
      <c r="N50" s="25">
        <f t="shared" si="0"/>
        <v>0</v>
      </c>
      <c r="O50" s="25">
        <f t="shared" si="0"/>
        <v>0</v>
      </c>
      <c r="P50" s="25">
        <f t="shared" si="0"/>
        <v>0</v>
      </c>
      <c r="Q50" s="290"/>
      <c r="S50" s="508">
        <f>SUM(E50:R50)</f>
        <v>0</v>
      </c>
    </row>
    <row r="51" spans="2:19" ht="14">
      <c r="B51" s="437"/>
      <c r="C51" s="405"/>
      <c r="D51" s="34"/>
      <c r="E51" s="1"/>
      <c r="F51" s="1"/>
      <c r="G51" s="1"/>
      <c r="H51" s="1"/>
      <c r="I51" s="1"/>
      <c r="J51" s="1"/>
      <c r="K51" s="1"/>
      <c r="L51" s="1"/>
      <c r="M51" s="1"/>
      <c r="N51" s="1"/>
      <c r="O51" s="1"/>
      <c r="P51" s="1"/>
      <c r="Q51" s="290"/>
    </row>
    <row r="52" spans="2:19" ht="15.75" customHeight="1" thickBot="1">
      <c r="B52" s="437"/>
      <c r="C52" s="885" t="s">
        <v>641</v>
      </c>
      <c r="D52" s="886"/>
      <c r="E52" s="886"/>
      <c r="F52" s="886"/>
      <c r="G52" s="886"/>
      <c r="H52" s="886"/>
      <c r="I52" s="886"/>
      <c r="J52" s="886"/>
      <c r="K52" s="886"/>
      <c r="L52" s="886"/>
      <c r="M52" s="886"/>
      <c r="N52" s="886"/>
      <c r="O52" s="886"/>
      <c r="P52" s="886"/>
      <c r="Q52" s="290"/>
    </row>
    <row r="53" spans="2:19" ht="6" customHeight="1">
      <c r="B53" s="437"/>
      <c r="C53" s="887" t="s">
        <v>642</v>
      </c>
      <c r="D53" s="509"/>
      <c r="E53" s="509"/>
      <c r="F53" s="452"/>
      <c r="G53" s="452"/>
      <c r="H53" s="429"/>
      <c r="I53" s="429"/>
      <c r="J53" s="429"/>
      <c r="K53" s="429"/>
      <c r="L53" s="429"/>
      <c r="M53" s="429"/>
      <c r="N53" s="429"/>
      <c r="O53" s="429"/>
      <c r="P53" s="430"/>
      <c r="Q53" s="290"/>
    </row>
    <row r="54" spans="2:19" ht="13" customHeight="1">
      <c r="B54" s="437"/>
      <c r="C54" s="888"/>
      <c r="D54" s="34"/>
      <c r="E54" s="34"/>
      <c r="H54" s="428"/>
      <c r="I54" s="428"/>
      <c r="J54" s="428"/>
      <c r="K54" s="428"/>
      <c r="L54" s="428"/>
      <c r="M54" s="428"/>
      <c r="N54" s="428"/>
      <c r="O54" s="428"/>
      <c r="P54" s="428"/>
      <c r="Q54" s="290"/>
    </row>
    <row r="55" spans="2:19" ht="15.75" customHeight="1" thickBot="1">
      <c r="B55" s="437"/>
      <c r="C55" s="888"/>
      <c r="F55" s="33" t="s">
        <v>643</v>
      </c>
      <c r="G55" s="431">
        <f>E50+H50+K50+N50</f>
        <v>0</v>
      </c>
      <c r="H55" s="508"/>
      <c r="I55" s="508"/>
      <c r="Q55" s="290"/>
    </row>
    <row r="56" spans="2:19" ht="15.75" customHeight="1" thickTop="1" thickBot="1">
      <c r="B56" s="437"/>
      <c r="C56" s="888"/>
      <c r="F56" s="33" t="s">
        <v>644</v>
      </c>
      <c r="G56" s="431">
        <f>F50+I50+L50+O50</f>
        <v>0</v>
      </c>
      <c r="I56" s="33" t="s">
        <v>645</v>
      </c>
      <c r="J56" s="510">
        <v>0</v>
      </c>
      <c r="O56" s="33" t="s">
        <v>646</v>
      </c>
      <c r="P56" s="431">
        <f>E50+K50+F50+L50+G50+M50</f>
        <v>0</v>
      </c>
      <c r="Q56" s="290"/>
    </row>
    <row r="57" spans="2:19" ht="15.75" customHeight="1" thickTop="1" thickBot="1">
      <c r="B57" s="437"/>
      <c r="C57" s="888"/>
      <c r="F57" s="33" t="s">
        <v>647</v>
      </c>
      <c r="G57" s="431">
        <f>G50+J50+M50+P50</f>
        <v>0</v>
      </c>
      <c r="I57" s="33" t="s">
        <v>648</v>
      </c>
      <c r="J57" s="510">
        <f>SUM(K50:P50)</f>
        <v>0</v>
      </c>
      <c r="O57" s="33" t="s">
        <v>649</v>
      </c>
      <c r="P57" s="431">
        <f>H50+N50+I50+O50+J50+P50</f>
        <v>0</v>
      </c>
      <c r="Q57" s="290"/>
    </row>
    <row r="58" spans="2:19" ht="13.5" thickTop="1" thickBot="1">
      <c r="B58" s="437"/>
      <c r="C58" s="889"/>
      <c r="D58" s="434"/>
      <c r="E58" s="434"/>
      <c r="F58" s="511" t="s">
        <v>650</v>
      </c>
      <c r="G58" s="512">
        <f>SUM(G55:G57)</f>
        <v>0</v>
      </c>
      <c r="H58" s="434"/>
      <c r="I58" s="511" t="s">
        <v>650</v>
      </c>
      <c r="J58" s="512">
        <f>SUM(J56:J57)</f>
        <v>0</v>
      </c>
      <c r="K58" s="434"/>
      <c r="L58" s="434"/>
      <c r="M58" s="434"/>
      <c r="N58" s="434"/>
      <c r="O58" s="511" t="s">
        <v>650</v>
      </c>
      <c r="P58" s="513">
        <f>SUM(P56:P57)</f>
        <v>0</v>
      </c>
      <c r="Q58" s="290"/>
    </row>
    <row r="59" spans="2:19" ht="14">
      <c r="B59" s="437"/>
      <c r="C59" s="403"/>
      <c r="F59" s="33"/>
      <c r="G59" s="1"/>
      <c r="I59" s="33"/>
      <c r="J59" s="1"/>
      <c r="O59" s="33"/>
      <c r="P59" s="1"/>
      <c r="Q59" s="290"/>
    </row>
    <row r="60" spans="2:19" ht="15.75" customHeight="1" thickBot="1">
      <c r="B60" s="437"/>
      <c r="C60" s="896" t="s">
        <v>651</v>
      </c>
      <c r="D60" s="897"/>
      <c r="E60" s="897"/>
      <c r="F60" s="897"/>
      <c r="G60" s="897"/>
      <c r="H60" s="897"/>
      <c r="I60" s="897"/>
      <c r="J60" s="897"/>
      <c r="K60" s="897"/>
      <c r="L60" s="897"/>
      <c r="M60" s="897"/>
      <c r="N60" s="897"/>
      <c r="O60" s="897"/>
      <c r="P60" s="897"/>
      <c r="Q60" s="290"/>
    </row>
    <row r="61" spans="2:19" ht="14" thickTop="1" thickBot="1">
      <c r="B61" s="437"/>
      <c r="E61" s="893" t="s">
        <v>652</v>
      </c>
      <c r="F61" s="894"/>
      <c r="G61" s="894"/>
      <c r="H61" s="894"/>
      <c r="I61" s="894"/>
      <c r="J61" s="894"/>
      <c r="K61" s="894"/>
      <c r="L61" s="894"/>
      <c r="M61" s="894"/>
      <c r="N61" s="894"/>
      <c r="O61" s="894"/>
      <c r="P61" s="895"/>
      <c r="Q61" s="290"/>
    </row>
    <row r="62" spans="2:19" ht="14" thickTop="1" thickBot="1">
      <c r="B62" s="437"/>
      <c r="E62" s="861" t="s">
        <v>625</v>
      </c>
      <c r="F62" s="862"/>
      <c r="G62" s="862"/>
      <c r="H62" s="862"/>
      <c r="I62" s="862"/>
      <c r="J62" s="863"/>
      <c r="K62" s="861" t="s">
        <v>626</v>
      </c>
      <c r="L62" s="862"/>
      <c r="M62" s="862"/>
      <c r="N62" s="862"/>
      <c r="O62" s="862"/>
      <c r="P62" s="863"/>
      <c r="Q62" s="290"/>
    </row>
    <row r="63" spans="2:19" ht="27.75" customHeight="1" thickBot="1">
      <c r="B63" s="437"/>
      <c r="D63" s="876" t="s">
        <v>653</v>
      </c>
      <c r="E63" s="872" t="s">
        <v>654</v>
      </c>
      <c r="F63" s="868"/>
      <c r="G63" s="868"/>
      <c r="H63" s="868" t="s">
        <v>655</v>
      </c>
      <c r="I63" s="868"/>
      <c r="J63" s="869"/>
      <c r="K63" s="870" t="s">
        <v>656</v>
      </c>
      <c r="L63" s="871"/>
      <c r="M63" s="871"/>
      <c r="N63" s="871" t="s">
        <v>657</v>
      </c>
      <c r="O63" s="871"/>
      <c r="P63" s="892"/>
      <c r="Q63" s="290"/>
    </row>
    <row r="64" spans="2:19" ht="62.25" customHeight="1" thickBot="1">
      <c r="B64" s="437"/>
      <c r="D64" s="877"/>
      <c r="E64" s="514" t="s">
        <v>658</v>
      </c>
      <c r="F64" s="515" t="s">
        <v>659</v>
      </c>
      <c r="G64" s="516" t="s">
        <v>660</v>
      </c>
      <c r="H64" s="517" t="s">
        <v>658</v>
      </c>
      <c r="I64" s="515" t="s">
        <v>659</v>
      </c>
      <c r="J64" s="518" t="s">
        <v>660</v>
      </c>
      <c r="K64" s="514" t="s">
        <v>658</v>
      </c>
      <c r="L64" s="515" t="s">
        <v>659</v>
      </c>
      <c r="M64" s="516" t="s">
        <v>660</v>
      </c>
      <c r="N64" s="517" t="s">
        <v>658</v>
      </c>
      <c r="O64" s="515" t="s">
        <v>659</v>
      </c>
      <c r="P64" s="518" t="s">
        <v>660</v>
      </c>
      <c r="Q64" s="290"/>
    </row>
    <row r="65" spans="2:17" ht="39.75" customHeight="1" thickBot="1">
      <c r="B65" s="437"/>
      <c r="C65" s="30" t="s">
        <v>661</v>
      </c>
      <c r="D65" s="31">
        <f>ROUNDUP((E50+F50+G50+H50+I50+J50)*0.05,)</f>
        <v>0</v>
      </c>
      <c r="E65" s="519"/>
      <c r="F65" s="520"/>
      <c r="G65" s="521"/>
      <c r="H65" s="522"/>
      <c r="I65" s="520"/>
      <c r="J65" s="523"/>
      <c r="K65" s="524"/>
      <c r="L65" s="525"/>
      <c r="M65" s="526"/>
      <c r="N65" s="527"/>
      <c r="O65" s="525"/>
      <c r="P65" s="528"/>
      <c r="Q65" s="290"/>
    </row>
    <row r="66" spans="2:17" ht="54.75" customHeight="1" thickBot="1">
      <c r="B66" s="437"/>
      <c r="C66" s="30" t="s">
        <v>662</v>
      </c>
      <c r="D66" s="31">
        <f>ROUNDUP((E50+F50+G50+H50+I50+J50)*0.02,)</f>
        <v>0</v>
      </c>
      <c r="E66" s="519"/>
      <c r="F66" s="520"/>
      <c r="G66" s="521"/>
      <c r="H66" s="522"/>
      <c r="I66" s="520"/>
      <c r="J66" s="523"/>
      <c r="K66" s="529"/>
      <c r="L66" s="530"/>
      <c r="M66" s="531"/>
      <c r="N66" s="532"/>
      <c r="O66" s="530"/>
      <c r="P66" s="533"/>
      <c r="Q66" s="290"/>
    </row>
    <row r="67" spans="2:17" ht="42" customHeight="1" thickBot="1">
      <c r="B67" s="437"/>
      <c r="C67" s="32" t="s">
        <v>663</v>
      </c>
      <c r="E67" s="866"/>
      <c r="F67" s="859"/>
      <c r="G67" s="867"/>
      <c r="H67" s="858"/>
      <c r="I67" s="859"/>
      <c r="J67" s="860"/>
      <c r="K67" s="866"/>
      <c r="L67" s="859"/>
      <c r="M67" s="867"/>
      <c r="N67" s="858"/>
      <c r="O67" s="859"/>
      <c r="P67" s="860"/>
      <c r="Q67" s="290"/>
    </row>
    <row r="68" spans="2:17" ht="42" customHeight="1" thickTop="1">
      <c r="B68" s="437"/>
      <c r="C68" s="32" t="s">
        <v>664</v>
      </c>
      <c r="E68" s="534"/>
      <c r="F68" s="534"/>
      <c r="G68" s="534"/>
      <c r="H68" s="534"/>
      <c r="I68" s="534"/>
      <c r="J68" s="534"/>
      <c r="K68" s="534"/>
      <c r="L68" s="534"/>
      <c r="M68" s="534"/>
      <c r="N68" s="534"/>
      <c r="O68" s="534"/>
      <c r="P68" s="534"/>
      <c r="Q68" s="290"/>
    </row>
    <row r="69" spans="2:17" ht="13" thickBot="1">
      <c r="B69" s="449"/>
      <c r="C69" s="434"/>
      <c r="D69" s="434"/>
      <c r="E69" s="434"/>
      <c r="F69" s="434"/>
      <c r="G69" s="434"/>
      <c r="H69" s="434"/>
      <c r="I69" s="434"/>
      <c r="J69" s="434"/>
      <c r="K69" s="434"/>
      <c r="L69" s="434"/>
      <c r="M69" s="434"/>
      <c r="N69" s="434"/>
      <c r="O69" s="434"/>
      <c r="P69" s="434"/>
      <c r="Q69" s="307"/>
    </row>
    <row r="70" spans="2:17">
      <c r="Q70" s="33" t="s">
        <v>1172</v>
      </c>
    </row>
  </sheetData>
  <sheetProtection algorithmName="SHA-512" hashValue="4110ofEtpKHHuGRx7k9N3B7HiabpfoOurIU5VqbmIkcoYBOw6kpadjVfXQ8SHlBDg5YCX3LfPw2WfS2uKkdxqg==" saltValue="rIUV7k4eybcFtr5OeE3NTQ==" spinCount="100000" sheet="1" objects="1" scenarios="1"/>
  <mergeCells count="33">
    <mergeCell ref="G9:P9"/>
    <mergeCell ref="K62:P62"/>
    <mergeCell ref="C3:P3"/>
    <mergeCell ref="E4:N4"/>
    <mergeCell ref="C15:C21"/>
    <mergeCell ref="G6:P6"/>
    <mergeCell ref="G7:P7"/>
    <mergeCell ref="G8:P8"/>
    <mergeCell ref="D63:D64"/>
    <mergeCell ref="E11:P11"/>
    <mergeCell ref="E62:J62"/>
    <mergeCell ref="C43:C49"/>
    <mergeCell ref="C22:C28"/>
    <mergeCell ref="C29:C35"/>
    <mergeCell ref="C36:C42"/>
    <mergeCell ref="C52:P52"/>
    <mergeCell ref="C53:C58"/>
    <mergeCell ref="H13:J13"/>
    <mergeCell ref="N63:P63"/>
    <mergeCell ref="E61:P61"/>
    <mergeCell ref="C60:P60"/>
    <mergeCell ref="H67:J67"/>
    <mergeCell ref="E12:J12"/>
    <mergeCell ref="K12:P12"/>
    <mergeCell ref="N67:P67"/>
    <mergeCell ref="K13:M13"/>
    <mergeCell ref="K67:M67"/>
    <mergeCell ref="H63:J63"/>
    <mergeCell ref="K63:M63"/>
    <mergeCell ref="E63:G63"/>
    <mergeCell ref="E67:G67"/>
    <mergeCell ref="E13:G13"/>
    <mergeCell ref="N13:P13"/>
  </mergeCells>
  <phoneticPr fontId="0" type="noConversion"/>
  <printOptions horizontalCentered="1"/>
  <pageMargins left="0.25" right="0.25" top="0.25" bottom="0.5" header="0.25" footer="0.25"/>
  <pageSetup scale="5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S94"/>
  <sheetViews>
    <sheetView showGridLines="0" topLeftCell="C29" zoomScale="130" zoomScaleNormal="130" workbookViewId="0">
      <selection activeCell="F38" sqref="F38"/>
    </sheetView>
  </sheetViews>
  <sheetFormatPr defaultColWidth="8.6328125" defaultRowHeight="12.5"/>
  <cols>
    <col min="1" max="2" width="2.453125" style="32" customWidth="1"/>
    <col min="3" max="3" width="59" style="32" customWidth="1"/>
    <col min="4" max="4" width="5.6328125" style="32" customWidth="1"/>
    <col min="5" max="6" width="8.6328125" style="32" customWidth="1"/>
    <col min="7" max="7" width="12.1796875" style="32" customWidth="1"/>
    <col min="8" max="11" width="16.6328125" style="32" customWidth="1"/>
    <col min="12" max="13" width="2.453125" style="32" customWidth="1"/>
    <col min="14" max="14" width="14.6328125" style="32" customWidth="1"/>
    <col min="15" max="15" width="12.1796875" style="32" customWidth="1"/>
    <col min="16" max="16384" width="8.6328125" style="32"/>
  </cols>
  <sheetData>
    <row r="1" spans="2:19" ht="13" thickBot="1"/>
    <row r="2" spans="2:19">
      <c r="B2" s="451"/>
      <c r="C2" s="452"/>
      <c r="D2" s="452"/>
      <c r="E2" s="452"/>
      <c r="F2" s="452"/>
      <c r="G2" s="452"/>
      <c r="H2" s="452"/>
      <c r="I2" s="452"/>
      <c r="J2" s="452"/>
      <c r="K2" s="452"/>
      <c r="L2" s="454"/>
    </row>
    <row r="3" spans="2:19" ht="20.25" customHeight="1">
      <c r="B3" s="437"/>
      <c r="C3" s="907" t="s">
        <v>665</v>
      </c>
      <c r="D3" s="907"/>
      <c r="E3" s="907"/>
      <c r="F3" s="907"/>
      <c r="G3" s="907"/>
      <c r="H3" s="907"/>
      <c r="I3" s="907"/>
      <c r="J3" s="907"/>
      <c r="K3" s="907"/>
      <c r="L3" s="290"/>
    </row>
    <row r="4" spans="2:19" ht="9.25" customHeight="1">
      <c r="B4" s="437"/>
      <c r="C4" s="535"/>
      <c r="D4" s="535"/>
      <c r="E4" s="535"/>
      <c r="F4" s="535"/>
      <c r="G4" s="535"/>
      <c r="H4" s="535"/>
      <c r="I4" s="535"/>
      <c r="J4" s="535"/>
      <c r="K4" s="535"/>
      <c r="L4" s="290"/>
    </row>
    <row r="5" spans="2:19" ht="15.75" customHeight="1">
      <c r="B5" s="437"/>
      <c r="C5" s="914" t="str">
        <f>CONCATENATE("DEVELOPMENT NAME AND PHASE:","  ",IF('Unit Mix'!G8="","",'Unit Mix'!G8))</f>
        <v>DEVELOPMENT NAME AND PHASE:  Sample Mixed-Finance Development or Sample Phase</v>
      </c>
      <c r="D5" s="914"/>
      <c r="E5" s="914"/>
      <c r="F5" s="914"/>
      <c r="G5" s="914"/>
      <c r="H5" s="914"/>
      <c r="I5" s="914"/>
      <c r="J5" s="914"/>
      <c r="K5" s="914"/>
      <c r="L5" s="290"/>
    </row>
    <row r="6" spans="2:19" ht="8.25" customHeight="1">
      <c r="B6" s="437"/>
      <c r="C6" s="270"/>
      <c r="D6" s="271"/>
      <c r="E6" s="447"/>
      <c r="F6" s="447"/>
      <c r="G6" s="447"/>
      <c r="H6" s="447"/>
      <c r="I6" s="654"/>
      <c r="J6" s="654"/>
      <c r="K6" s="654"/>
      <c r="L6" s="290"/>
    </row>
    <row r="7" spans="2:19" s="438" customFormat="1" ht="35.25" customHeight="1">
      <c r="B7" s="536"/>
      <c r="C7" s="911" t="str">
        <f>'Select City &amp; State'!AA3</f>
        <v xml:space="preserve">This workbook uses the TDCs and HCCs in accordance with HUD Notice PIH-2011-38 (HA), as updated to include HUD's most recent TDC and HCC limits, which can be found on the Capital Fund Program website. </v>
      </c>
      <c r="D7" s="911"/>
      <c r="E7" s="911"/>
      <c r="F7" s="911"/>
      <c r="G7" s="911"/>
      <c r="H7" s="911"/>
      <c r="I7" s="911"/>
      <c r="J7" s="911"/>
      <c r="K7" s="911"/>
      <c r="L7" s="537"/>
    </row>
    <row r="8" spans="2:19" s="438" customFormat="1" ht="17.5">
      <c r="B8" s="536"/>
      <c r="C8" s="949" t="s">
        <v>666</v>
      </c>
      <c r="D8" s="949"/>
      <c r="E8" s="949"/>
      <c r="F8" s="949"/>
      <c r="G8" s="271" t="str">
        <f>CONCATENATE(,"for ",'Select City &amp; State'!D8,", ",'Select City &amp; State'!D9)</f>
        <v>for NEW ORLEANS, LOUISIANA</v>
      </c>
      <c r="H8" s="271"/>
      <c r="I8" s="271"/>
      <c r="J8" s="271"/>
      <c r="K8" s="271"/>
      <c r="L8" s="537"/>
    </row>
    <row r="9" spans="2:19" s="438" customFormat="1" ht="13" customHeight="1" thickBot="1">
      <c r="B9" s="536"/>
      <c r="C9" s="270"/>
      <c r="D9" s="271"/>
      <c r="E9" s="654"/>
      <c r="F9" s="654"/>
      <c r="G9" s="654"/>
      <c r="H9" s="271"/>
      <c r="I9" s="654"/>
      <c r="J9" s="654"/>
      <c r="K9" s="654"/>
      <c r="L9" s="273"/>
      <c r="M9" s="654"/>
      <c r="N9" s="654"/>
      <c r="O9" s="32"/>
      <c r="P9" s="32"/>
      <c r="Q9" s="32"/>
      <c r="R9" s="32"/>
      <c r="S9" s="32"/>
    </row>
    <row r="10" spans="2:19" ht="15.75" customHeight="1" thickBot="1">
      <c r="B10" s="437"/>
      <c r="C10" s="909" t="s">
        <v>667</v>
      </c>
      <c r="D10" s="912"/>
      <c r="E10" s="912"/>
      <c r="F10" s="912"/>
      <c r="G10" s="910"/>
      <c r="H10" s="909" t="s">
        <v>668</v>
      </c>
      <c r="I10" s="910"/>
      <c r="J10" s="909" t="s">
        <v>669</v>
      </c>
      <c r="K10" s="910"/>
      <c r="L10" s="290"/>
    </row>
    <row r="11" spans="2:19" s="403" customFormat="1" ht="59.25" customHeight="1" thickBot="1">
      <c r="B11" s="538"/>
      <c r="C11" s="539" t="s">
        <v>670</v>
      </c>
      <c r="D11" s="540" t="s">
        <v>671</v>
      </c>
      <c r="E11" s="13" t="s">
        <v>672</v>
      </c>
      <c r="F11" s="14" t="s">
        <v>673</v>
      </c>
      <c r="G11" s="15" t="s">
        <v>674</v>
      </c>
      <c r="H11" s="16" t="s">
        <v>675</v>
      </c>
      <c r="I11" s="17" t="s">
        <v>676</v>
      </c>
      <c r="J11" s="18" t="s">
        <v>677</v>
      </c>
      <c r="K11" s="19" t="s">
        <v>678</v>
      </c>
      <c r="L11" s="541"/>
      <c r="M11" s="32"/>
      <c r="N11" s="32"/>
      <c r="O11" s="32"/>
      <c r="P11" s="32"/>
      <c r="Q11" s="32"/>
      <c r="R11" s="32"/>
    </row>
    <row r="12" spans="2:19" ht="13.5" hidden="1" customHeight="1" thickBot="1">
      <c r="B12" s="437"/>
      <c r="C12" s="913" t="str">
        <f>'Select City &amp; State'!C12</f>
        <v>Detached/Semi-Detached</v>
      </c>
      <c r="D12" s="542">
        <v>0</v>
      </c>
      <c r="E12" s="543">
        <f>'Unit Mix'!E15+'Unit Mix'!E22+'Unit Mix'!K15+'Unit Mix'!K22</f>
        <v>0</v>
      </c>
      <c r="F12" s="544">
        <f>'Unit Mix'!F15+'Unit Mix'!F22+'Unit Mix'!L15+'Unit Mix'!L22</f>
        <v>0</v>
      </c>
      <c r="G12" s="545">
        <f>'Unit Mix'!G15+'Unit Mix'!G22+'Unit Mix'!M15+'Unit Mix'!M22</f>
        <v>0</v>
      </c>
      <c r="H12" s="546">
        <f>'Select City &amp; State'!E19</f>
        <v>110602.2991</v>
      </c>
      <c r="I12" s="547">
        <f t="shared" ref="I12:I39" si="0">F12*H12</f>
        <v>0</v>
      </c>
      <c r="J12" s="548">
        <f>'Select City &amp; State'!E12</f>
        <v>193554.02340000001</v>
      </c>
      <c r="K12" s="547">
        <f>(E12*J12*0.9)+(F12*J12)+(G12*J12)</f>
        <v>0</v>
      </c>
      <c r="L12" s="290"/>
    </row>
    <row r="13" spans="2:19" ht="13.5" thickBot="1">
      <c r="B13" s="437"/>
      <c r="C13" s="913"/>
      <c r="D13" s="542">
        <v>1</v>
      </c>
      <c r="E13" s="549">
        <f>'Unit Mix'!E16+'Unit Mix'!E23+'Unit Mix'!K16+'Unit Mix'!K23</f>
        <v>0</v>
      </c>
      <c r="F13" s="550">
        <f>'Unit Mix'!F16+'Unit Mix'!F23+'Unit Mix'!L16+'Unit Mix'!L23</f>
        <v>0</v>
      </c>
      <c r="G13" s="551">
        <f>'Unit Mix'!G16+'Unit Mix'!G23+'Unit Mix'!M16+'Unit Mix'!M23</f>
        <v>0</v>
      </c>
      <c r="H13" s="546">
        <f>'Select City &amp; State'!E20</f>
        <v>143591.91099999999</v>
      </c>
      <c r="I13" s="547">
        <f t="shared" si="0"/>
        <v>0</v>
      </c>
      <c r="J13" s="548">
        <f>'Select City &amp; State'!E13</f>
        <v>251285.84419999999</v>
      </c>
      <c r="K13" s="547">
        <f>(E13*J13*0.9)+(F13*J13)+(G13*J13)</f>
        <v>0</v>
      </c>
      <c r="L13" s="290"/>
    </row>
    <row r="14" spans="2:19" ht="13.5" thickBot="1">
      <c r="B14" s="437"/>
      <c r="C14" s="913"/>
      <c r="D14" s="542">
        <v>2</v>
      </c>
      <c r="E14" s="549">
        <f>'Unit Mix'!E17+'Unit Mix'!E24+'Unit Mix'!K17+'Unit Mix'!K24</f>
        <v>0</v>
      </c>
      <c r="F14" s="550">
        <f>'Unit Mix'!F17+'Unit Mix'!F24+'Unit Mix'!L17+'Unit Mix'!L24</f>
        <v>0</v>
      </c>
      <c r="G14" s="551">
        <f>'Unit Mix'!G17+'Unit Mix'!G24+'Unit Mix'!M17+'Unit Mix'!M24</f>
        <v>0</v>
      </c>
      <c r="H14" s="546">
        <f>'Select City &amp; State'!E21</f>
        <v>171615.64490000001</v>
      </c>
      <c r="I14" s="547">
        <f t="shared" si="0"/>
        <v>0</v>
      </c>
      <c r="J14" s="548">
        <f>'Select City &amp; State'!E14</f>
        <v>300327.3786</v>
      </c>
      <c r="K14" s="547">
        <f t="shared" ref="K14:K39" si="1">(E14*J14*0.9)+(F14*J14)+(G14*J14)</f>
        <v>0</v>
      </c>
      <c r="L14" s="290"/>
    </row>
    <row r="15" spans="2:19" ht="13.5" thickBot="1">
      <c r="B15" s="437"/>
      <c r="C15" s="913"/>
      <c r="D15" s="542">
        <v>3</v>
      </c>
      <c r="E15" s="549">
        <f>'Unit Mix'!E18+'Unit Mix'!E25+'Unit Mix'!K18+'Unit Mix'!K25</f>
        <v>0</v>
      </c>
      <c r="F15" s="550">
        <f>'Unit Mix'!F18+'Unit Mix'!F25+'Unit Mix'!L18+'Unit Mix'!L25</f>
        <v>0</v>
      </c>
      <c r="G15" s="551">
        <f>'Unit Mix'!G18+'Unit Mix'!G25+'Unit Mix'!M18+'Unit Mix'!M25</f>
        <v>0</v>
      </c>
      <c r="H15" s="546">
        <f>'Select City &amp; State'!E22</f>
        <v>204676.61970000001</v>
      </c>
      <c r="I15" s="547">
        <f t="shared" si="0"/>
        <v>0</v>
      </c>
      <c r="J15" s="548">
        <f>'Select City &amp; State'!E15</f>
        <v>358184.0845</v>
      </c>
      <c r="K15" s="547">
        <f t="shared" si="1"/>
        <v>0</v>
      </c>
      <c r="L15" s="290"/>
    </row>
    <row r="16" spans="2:19" ht="13.5" thickBot="1">
      <c r="B16" s="437"/>
      <c r="C16" s="913"/>
      <c r="D16" s="542">
        <v>4</v>
      </c>
      <c r="E16" s="549">
        <f>'Unit Mix'!E19+'Unit Mix'!E26+'Unit Mix'!K19+'Unit Mix'!K26</f>
        <v>0</v>
      </c>
      <c r="F16" s="550">
        <f>'Unit Mix'!F19+'Unit Mix'!F26+'Unit Mix'!L19+'Unit Mix'!L26</f>
        <v>0</v>
      </c>
      <c r="G16" s="551">
        <f>'Unit Mix'!G19+'Unit Mix'!G26+'Unit Mix'!M19+'Unit Mix'!M26</f>
        <v>0</v>
      </c>
      <c r="H16" s="546">
        <f>'Select City &amp; State'!E23</f>
        <v>241515.33979999999</v>
      </c>
      <c r="I16" s="547">
        <f t="shared" si="0"/>
        <v>0</v>
      </c>
      <c r="J16" s="548">
        <f>'Select City &amp; State'!E16</f>
        <v>422651.84450000001</v>
      </c>
      <c r="K16" s="547">
        <f t="shared" si="1"/>
        <v>0</v>
      </c>
      <c r="L16" s="290"/>
    </row>
    <row r="17" spans="2:12" ht="13.5" thickBot="1">
      <c r="B17" s="437"/>
      <c r="C17" s="913"/>
      <c r="D17" s="542">
        <v>5</v>
      </c>
      <c r="E17" s="549">
        <f>'Unit Mix'!E20+'Unit Mix'!E27+'Unit Mix'!K20+'Unit Mix'!K27</f>
        <v>0</v>
      </c>
      <c r="F17" s="550">
        <f>'Unit Mix'!F20+'Unit Mix'!F27+'Unit Mix'!L20+'Unit Mix'!L27</f>
        <v>0</v>
      </c>
      <c r="G17" s="551">
        <f>'Unit Mix'!G20+'Unit Mix'!G27+'Unit Mix'!M20+'Unit Mix'!M27</f>
        <v>0</v>
      </c>
      <c r="H17" s="546">
        <f>'Select City &amp; State'!E24</f>
        <v>264958.31140000001</v>
      </c>
      <c r="I17" s="547">
        <f t="shared" si="0"/>
        <v>0</v>
      </c>
      <c r="J17" s="548">
        <f>'Select City &amp; State'!E17</f>
        <v>463677.04489999998</v>
      </c>
      <c r="K17" s="547">
        <f t="shared" si="1"/>
        <v>0</v>
      </c>
      <c r="L17" s="290"/>
    </row>
    <row r="18" spans="2:12" ht="13.5" thickBot="1">
      <c r="B18" s="437"/>
      <c r="C18" s="913"/>
      <c r="D18" s="552">
        <v>6</v>
      </c>
      <c r="E18" s="553">
        <f>'Unit Mix'!E21+'Unit Mix'!E28+'Unit Mix'!K21+'Unit Mix'!K28</f>
        <v>0</v>
      </c>
      <c r="F18" s="554">
        <f>'Unit Mix'!F21+'Unit Mix'!F28+'Unit Mix'!L21+'Unit Mix'!L28</f>
        <v>0</v>
      </c>
      <c r="G18" s="555">
        <f>'Unit Mix'!G21+'Unit Mix'!G28+'Unit Mix'!M21+'Unit Mix'!M28</f>
        <v>0</v>
      </c>
      <c r="H18" s="556">
        <f>'Select City &amp; State'!E25</f>
        <v>287030.25709999999</v>
      </c>
      <c r="I18" s="557">
        <f t="shared" si="0"/>
        <v>0</v>
      </c>
      <c r="J18" s="558">
        <f>'Select City &amp; State'!E18</f>
        <v>502302.9498</v>
      </c>
      <c r="K18" s="559">
        <f t="shared" si="1"/>
        <v>0</v>
      </c>
      <c r="L18" s="290"/>
    </row>
    <row r="19" spans="2:12" ht="13" hidden="1" customHeight="1" thickBot="1">
      <c r="B19" s="437"/>
      <c r="C19" s="913" t="str">
        <f>'Select City &amp; State'!C40</f>
        <v>Row House</v>
      </c>
      <c r="D19" s="542">
        <v>0</v>
      </c>
      <c r="E19" s="560">
        <f>'Unit Mix'!E29+'Unit Mix'!K29</f>
        <v>0</v>
      </c>
      <c r="F19" s="561">
        <f>'Unit Mix'!F29+'Unit Mix'!L29</f>
        <v>0</v>
      </c>
      <c r="G19" s="562">
        <f>'Unit Mix'!G29+'Unit Mix'!M29</f>
        <v>0</v>
      </c>
      <c r="H19" s="546">
        <f>'Select City &amp; State'!E47</f>
        <v>92676.988800000006</v>
      </c>
      <c r="I19" s="547">
        <f t="shared" si="0"/>
        <v>0</v>
      </c>
      <c r="J19" s="548">
        <f>'Select City &amp; State'!E40</f>
        <v>162184.73050000001</v>
      </c>
      <c r="K19" s="547">
        <f t="shared" si="1"/>
        <v>0</v>
      </c>
      <c r="L19" s="290"/>
    </row>
    <row r="20" spans="2:12" ht="13.5" thickBot="1">
      <c r="B20" s="437"/>
      <c r="C20" s="913"/>
      <c r="D20" s="542">
        <v>1</v>
      </c>
      <c r="E20" s="549">
        <f>'Unit Mix'!E30+'Unit Mix'!K30</f>
        <v>0</v>
      </c>
      <c r="F20" s="550">
        <f>'Unit Mix'!F30+'Unit Mix'!L30</f>
        <v>0</v>
      </c>
      <c r="G20" s="551">
        <f>'Unit Mix'!G30+'Unit Mix'!M30</f>
        <v>0</v>
      </c>
      <c r="H20" s="546">
        <f>'Select City &amp; State'!E48</f>
        <v>123306.7503</v>
      </c>
      <c r="I20" s="547">
        <f t="shared" si="0"/>
        <v>0</v>
      </c>
      <c r="J20" s="548">
        <f>'Select City &amp; State'!E41</f>
        <v>215786.8131</v>
      </c>
      <c r="K20" s="547">
        <f t="shared" si="1"/>
        <v>0</v>
      </c>
      <c r="L20" s="290"/>
    </row>
    <row r="21" spans="2:12" ht="13.5" thickBot="1">
      <c r="B21" s="437"/>
      <c r="C21" s="913"/>
      <c r="D21" s="542">
        <v>2</v>
      </c>
      <c r="E21" s="549">
        <f>'Unit Mix'!E31+'Unit Mix'!K31</f>
        <v>0</v>
      </c>
      <c r="F21" s="550">
        <f>'Unit Mix'!F31+'Unit Mix'!L31</f>
        <v>0</v>
      </c>
      <c r="G21" s="551">
        <f>'Unit Mix'!G31+'Unit Mix'!M31</f>
        <v>0</v>
      </c>
      <c r="H21" s="546">
        <f>'Select City &amp; State'!E49</f>
        <v>151723.2316</v>
      </c>
      <c r="I21" s="547">
        <f t="shared" si="0"/>
        <v>0</v>
      </c>
      <c r="J21" s="548">
        <f>'Select City &amp; State'!E42</f>
        <v>265515.65529999998</v>
      </c>
      <c r="K21" s="547">
        <f t="shared" si="1"/>
        <v>0</v>
      </c>
      <c r="L21" s="290"/>
    </row>
    <row r="22" spans="2:12" ht="13.5" thickBot="1">
      <c r="B22" s="437"/>
      <c r="C22" s="913"/>
      <c r="D22" s="542">
        <v>3</v>
      </c>
      <c r="E22" s="549">
        <f>'Unit Mix'!E32+'Unit Mix'!K32</f>
        <v>0</v>
      </c>
      <c r="F22" s="550">
        <f>'Unit Mix'!F32+'Unit Mix'!L32</f>
        <v>0</v>
      </c>
      <c r="G22" s="551">
        <f>'Unit Mix'!G32+'Unit Mix'!M32</f>
        <v>0</v>
      </c>
      <c r="H22" s="546">
        <f>'Select City &amp; State'!E50</f>
        <v>190530.68729999999</v>
      </c>
      <c r="I22" s="547">
        <f t="shared" si="0"/>
        <v>0</v>
      </c>
      <c r="J22" s="548">
        <f>'Select City &amp; State'!E43</f>
        <v>333428.70289999997</v>
      </c>
      <c r="K22" s="547">
        <f t="shared" si="1"/>
        <v>0</v>
      </c>
      <c r="L22" s="290"/>
    </row>
    <row r="23" spans="2:12" ht="13.5" thickBot="1">
      <c r="B23" s="437"/>
      <c r="C23" s="913"/>
      <c r="D23" s="542">
        <v>4</v>
      </c>
      <c r="E23" s="549">
        <f>'Unit Mix'!E33+'Unit Mix'!K33</f>
        <v>0</v>
      </c>
      <c r="F23" s="550">
        <f>'Unit Mix'!F33+'Unit Mix'!L33</f>
        <v>0</v>
      </c>
      <c r="G23" s="551">
        <f>'Unit Mix'!G33+'Unit Mix'!M33</f>
        <v>0</v>
      </c>
      <c r="H23" s="546">
        <f>'Select City &amp; State'!E51</f>
        <v>230258.59390000001</v>
      </c>
      <c r="I23" s="547">
        <f t="shared" si="0"/>
        <v>0</v>
      </c>
      <c r="J23" s="548">
        <f>'Select City &amp; State'!E44</f>
        <v>402952.5392</v>
      </c>
      <c r="K23" s="547">
        <f t="shared" si="1"/>
        <v>0</v>
      </c>
      <c r="L23" s="290"/>
    </row>
    <row r="24" spans="2:12" ht="13.5" thickBot="1">
      <c r="B24" s="437"/>
      <c r="C24" s="913"/>
      <c r="D24" s="542">
        <v>5</v>
      </c>
      <c r="E24" s="549">
        <f>'Unit Mix'!E34+'Unit Mix'!K34</f>
        <v>0</v>
      </c>
      <c r="F24" s="550">
        <f>'Unit Mix'!F34+'Unit Mix'!L34</f>
        <v>0</v>
      </c>
      <c r="G24" s="551">
        <f>'Unit Mix'!G34+'Unit Mix'!M34</f>
        <v>0</v>
      </c>
      <c r="H24" s="546">
        <f>'Select City &amp; State'!E52</f>
        <v>254197.01550000001</v>
      </c>
      <c r="I24" s="547">
        <f t="shared" si="0"/>
        <v>0</v>
      </c>
      <c r="J24" s="548">
        <f>'Select City &amp; State'!E45</f>
        <v>444844.777</v>
      </c>
      <c r="K24" s="547">
        <f t="shared" si="1"/>
        <v>0</v>
      </c>
      <c r="L24" s="290"/>
    </row>
    <row r="25" spans="2:12" ht="13.5" thickBot="1">
      <c r="B25" s="437"/>
      <c r="C25" s="913"/>
      <c r="D25" s="552">
        <v>6</v>
      </c>
      <c r="E25" s="553">
        <f>'Unit Mix'!E35+'Unit Mix'!K35</f>
        <v>0</v>
      </c>
      <c r="F25" s="554">
        <f>'Unit Mix'!F35+'Unit Mix'!L35</f>
        <v>0</v>
      </c>
      <c r="G25" s="555">
        <f>'Unit Mix'!G35+'Unit Mix'!M35</f>
        <v>0</v>
      </c>
      <c r="H25" s="556">
        <f>'Select City &amp; State'!E53</f>
        <v>276594.81660000002</v>
      </c>
      <c r="I25" s="557">
        <f t="shared" si="0"/>
        <v>0</v>
      </c>
      <c r="J25" s="558">
        <f>'Select City &amp; State'!E46</f>
        <v>484040.92910000001</v>
      </c>
      <c r="K25" s="559">
        <f t="shared" si="1"/>
        <v>0</v>
      </c>
      <c r="L25" s="290"/>
    </row>
    <row r="26" spans="2:12" ht="13" customHeight="1" thickBot="1">
      <c r="B26" s="437"/>
      <c r="C26" s="913" t="str">
        <f>'Select City &amp; State'!C54</f>
        <v>Walkup</v>
      </c>
      <c r="D26" s="542">
        <v>0</v>
      </c>
      <c r="E26" s="560">
        <f>'Unit Mix'!E36+'Unit Mix'!K36</f>
        <v>0</v>
      </c>
      <c r="F26" s="561">
        <f>'Unit Mix'!F36+'Unit Mix'!L36</f>
        <v>0</v>
      </c>
      <c r="G26" s="562">
        <f>'Unit Mix'!G36+'Unit Mix'!M36</f>
        <v>0</v>
      </c>
      <c r="H26" s="546">
        <f>'Select City &amp; State'!E61</f>
        <v>85484.221099999995</v>
      </c>
      <c r="I26" s="547">
        <f t="shared" si="0"/>
        <v>0</v>
      </c>
      <c r="J26" s="548">
        <f>'Select City &amp; State'!E54</f>
        <v>149597.38690000001</v>
      </c>
      <c r="K26" s="547">
        <f t="shared" si="1"/>
        <v>0</v>
      </c>
      <c r="L26" s="290"/>
    </row>
    <row r="27" spans="2:12" ht="13" customHeight="1" thickBot="1">
      <c r="B27" s="437"/>
      <c r="C27" s="913"/>
      <c r="D27" s="542">
        <v>1</v>
      </c>
      <c r="E27" s="549">
        <f>'Unit Mix'!E37+'Unit Mix'!K37</f>
        <v>0</v>
      </c>
      <c r="F27" s="550">
        <f>'Unit Mix'!F37+'Unit Mix'!L37</f>
        <v>0</v>
      </c>
      <c r="G27" s="551">
        <f>'Unit Mix'!G37+'Unit Mix'!M37</f>
        <v>0</v>
      </c>
      <c r="H27" s="546">
        <f>'Select City &amp; State'!E62</f>
        <v>118057.19040000001</v>
      </c>
      <c r="I27" s="547">
        <f t="shared" si="0"/>
        <v>0</v>
      </c>
      <c r="J27" s="548">
        <f>'Select City &amp; State'!E55</f>
        <v>206600.08319999999</v>
      </c>
      <c r="K27" s="547">
        <f t="shared" si="1"/>
        <v>0</v>
      </c>
      <c r="L27" s="290"/>
    </row>
    <row r="28" spans="2:12" ht="13" customHeight="1" thickBot="1">
      <c r="B28" s="437"/>
      <c r="C28" s="913"/>
      <c r="D28" s="542">
        <v>2</v>
      </c>
      <c r="E28" s="549">
        <f>'Unit Mix'!E38+'Unit Mix'!K38</f>
        <v>0</v>
      </c>
      <c r="F28" s="550">
        <f>'Unit Mix'!F38+'Unit Mix'!L38</f>
        <v>0</v>
      </c>
      <c r="G28" s="551">
        <f>'Unit Mix'!G38+'Unit Mix'!M38</f>
        <v>0</v>
      </c>
      <c r="H28" s="546">
        <f>'Select City &amp; State'!E63</f>
        <v>149708.08850000001</v>
      </c>
      <c r="I28" s="547">
        <f t="shared" si="0"/>
        <v>0</v>
      </c>
      <c r="J28" s="548">
        <f>'Select City &amp; State'!E56</f>
        <v>261989.15479999999</v>
      </c>
      <c r="K28" s="547">
        <f t="shared" si="1"/>
        <v>0</v>
      </c>
      <c r="L28" s="290"/>
    </row>
    <row r="29" spans="2:12" ht="13" customHeight="1" thickBot="1">
      <c r="B29" s="437"/>
      <c r="C29" s="913"/>
      <c r="D29" s="542">
        <v>3</v>
      </c>
      <c r="E29" s="549">
        <f>'Unit Mix'!E39+'Unit Mix'!K39</f>
        <v>0</v>
      </c>
      <c r="F29" s="550">
        <f>'Unit Mix'!F39+'Unit Mix'!L39</f>
        <v>0</v>
      </c>
      <c r="G29" s="551">
        <f>'Unit Mix'!G39+'Unit Mix'!M39</f>
        <v>0</v>
      </c>
      <c r="H29" s="546">
        <f>'Select City &amp; State'!E64</f>
        <v>195443.2211</v>
      </c>
      <c r="I29" s="547">
        <f t="shared" si="0"/>
        <v>0</v>
      </c>
      <c r="J29" s="548">
        <f>'Select City &amp; State'!E57</f>
        <v>342025.63689999998</v>
      </c>
      <c r="K29" s="547">
        <f t="shared" si="1"/>
        <v>0</v>
      </c>
      <c r="L29" s="290"/>
    </row>
    <row r="30" spans="2:12" ht="13" customHeight="1" thickBot="1">
      <c r="B30" s="437"/>
      <c r="C30" s="913"/>
      <c r="D30" s="542">
        <v>4</v>
      </c>
      <c r="E30" s="549">
        <f>'Unit Mix'!E40+'Unit Mix'!K40</f>
        <v>0</v>
      </c>
      <c r="F30" s="550">
        <f>'Unit Mix'!F40+'Unit Mix'!L40</f>
        <v>0</v>
      </c>
      <c r="G30" s="551">
        <f>'Unit Mix'!G40+'Unit Mix'!M40</f>
        <v>0</v>
      </c>
      <c r="H30" s="546">
        <f>'Select City &amp; State'!E65</f>
        <v>243439.1623</v>
      </c>
      <c r="I30" s="547">
        <f t="shared" si="0"/>
        <v>0</v>
      </c>
      <c r="J30" s="548">
        <f>'Select City &amp; State'!E58</f>
        <v>426018.53409999999</v>
      </c>
      <c r="K30" s="547">
        <f t="shared" si="1"/>
        <v>0</v>
      </c>
      <c r="L30" s="290"/>
    </row>
    <row r="31" spans="2:12" ht="13" customHeight="1" thickBot="1">
      <c r="B31" s="437"/>
      <c r="C31" s="913"/>
      <c r="D31" s="542">
        <v>5</v>
      </c>
      <c r="E31" s="549">
        <f>'Unit Mix'!E41+'Unit Mix'!K41</f>
        <v>0</v>
      </c>
      <c r="F31" s="550">
        <f>'Unit Mix'!F41+'Unit Mix'!L41</f>
        <v>0</v>
      </c>
      <c r="G31" s="551">
        <f>'Unit Mix'!G41+'Unit Mix'!M41</f>
        <v>0</v>
      </c>
      <c r="H31" s="546">
        <f>'Select City &amp; State'!E66</f>
        <v>273929.70110000001</v>
      </c>
      <c r="I31" s="547">
        <f t="shared" si="0"/>
        <v>0</v>
      </c>
      <c r="J31" s="548">
        <f>'Select City &amp; State'!E59</f>
        <v>479376.97700000001</v>
      </c>
      <c r="K31" s="547">
        <f t="shared" si="1"/>
        <v>0</v>
      </c>
      <c r="L31" s="290"/>
    </row>
    <row r="32" spans="2:12" ht="11.25" customHeight="1" thickBot="1">
      <c r="B32" s="437"/>
      <c r="C32" s="913"/>
      <c r="D32" s="552">
        <v>6</v>
      </c>
      <c r="E32" s="553">
        <f>'Unit Mix'!E42+'Unit Mix'!K42</f>
        <v>0</v>
      </c>
      <c r="F32" s="554">
        <f>'Unit Mix'!F42+'Unit Mix'!L42</f>
        <v>0</v>
      </c>
      <c r="G32" s="555">
        <f>'Unit Mix'!G42+'Unit Mix'!M42</f>
        <v>0</v>
      </c>
      <c r="H32" s="556">
        <f>'Select City &amp; State'!E67</f>
        <v>303957.17749999999</v>
      </c>
      <c r="I32" s="557">
        <f t="shared" si="0"/>
        <v>0</v>
      </c>
      <c r="J32" s="558">
        <f>'Select City &amp; State'!E60</f>
        <v>531925.06050000002</v>
      </c>
      <c r="K32" s="559">
        <f t="shared" si="1"/>
        <v>0</v>
      </c>
      <c r="L32" s="290"/>
    </row>
    <row r="33" spans="2:14" ht="13.5" customHeight="1" thickBot="1">
      <c r="B33" s="437"/>
      <c r="C33" s="913" t="str">
        <f>'Select City &amp; State'!C26</f>
        <v>Elevator</v>
      </c>
      <c r="D33" s="542">
        <v>0</v>
      </c>
      <c r="E33" s="560">
        <f>'Unit Mix'!E43+'Unit Mix'!K43</f>
        <v>0</v>
      </c>
      <c r="F33" s="561">
        <f>'Unit Mix'!F43+'Unit Mix'!L43</f>
        <v>0</v>
      </c>
      <c r="G33" s="562">
        <f>'Unit Mix'!G43+'Unit Mix'!M43</f>
        <v>0</v>
      </c>
      <c r="H33" s="546">
        <f>'Select City &amp; State'!E33</f>
        <v>95357.5524</v>
      </c>
      <c r="I33" s="547">
        <f t="shared" si="0"/>
        <v>0</v>
      </c>
      <c r="J33" s="548">
        <f>'Select City &amp; State'!E26</f>
        <v>152572.08609999999</v>
      </c>
      <c r="K33" s="547">
        <f t="shared" si="1"/>
        <v>0</v>
      </c>
      <c r="L33" s="290"/>
    </row>
    <row r="34" spans="2:14" ht="13" customHeight="1" thickBot="1">
      <c r="B34" s="437"/>
      <c r="C34" s="913"/>
      <c r="D34" s="542">
        <v>1</v>
      </c>
      <c r="E34" s="549">
        <f>'Unit Mix'!E44+'Unit Mix'!K44</f>
        <v>0</v>
      </c>
      <c r="F34" s="550">
        <f>'Unit Mix'!F44+'Unit Mix'!L44</f>
        <v>0</v>
      </c>
      <c r="G34" s="551">
        <f>'Unit Mix'!G44+'Unit Mix'!M44</f>
        <v>0</v>
      </c>
      <c r="H34" s="546">
        <f>'Select City &amp; State'!E34</f>
        <v>133500.57329999999</v>
      </c>
      <c r="I34" s="547">
        <f t="shared" si="0"/>
        <v>0</v>
      </c>
      <c r="J34" s="548">
        <f>'Select City &amp; State'!E27</f>
        <v>213600.92060000001</v>
      </c>
      <c r="K34" s="547">
        <f t="shared" si="1"/>
        <v>0</v>
      </c>
      <c r="L34" s="290"/>
    </row>
    <row r="35" spans="2:14" ht="13" customHeight="1" thickBot="1">
      <c r="B35" s="437"/>
      <c r="C35" s="913"/>
      <c r="D35" s="542">
        <v>2</v>
      </c>
      <c r="E35" s="549">
        <f>'Unit Mix'!E45+'Unit Mix'!K45</f>
        <v>0</v>
      </c>
      <c r="F35" s="550">
        <f>'Unit Mix'!F45+'Unit Mix'!L45</f>
        <v>0</v>
      </c>
      <c r="G35" s="551">
        <f>'Unit Mix'!G45+'Unit Mix'!M45</f>
        <v>0</v>
      </c>
      <c r="H35" s="546">
        <f>'Select City &amp; State'!E35</f>
        <v>171643.5943</v>
      </c>
      <c r="I35" s="547">
        <f t="shared" si="0"/>
        <v>0</v>
      </c>
      <c r="J35" s="548">
        <f>'Select City &amp; State'!E28</f>
        <v>274629.7549</v>
      </c>
      <c r="K35" s="547">
        <f t="shared" si="1"/>
        <v>0</v>
      </c>
      <c r="L35" s="290"/>
    </row>
    <row r="36" spans="2:14" ht="13" customHeight="1" thickBot="1">
      <c r="B36" s="437"/>
      <c r="C36" s="913"/>
      <c r="D36" s="542">
        <v>3</v>
      </c>
      <c r="E36" s="549">
        <f>'Unit Mix'!E46+'Unit Mix'!K46</f>
        <v>0</v>
      </c>
      <c r="F36" s="550">
        <f>'Unit Mix'!F46+'Unit Mix'!L46</f>
        <v>0</v>
      </c>
      <c r="G36" s="551">
        <f>'Unit Mix'!G46+'Unit Mix'!M46</f>
        <v>0</v>
      </c>
      <c r="H36" s="546">
        <f>'Select City &amp; State'!E36</f>
        <v>228858.12580000001</v>
      </c>
      <c r="I36" s="547">
        <f t="shared" si="0"/>
        <v>0</v>
      </c>
      <c r="J36" s="548">
        <f>'Select City &amp; State'!E29</f>
        <v>366173.00660000002</v>
      </c>
      <c r="K36" s="547">
        <f t="shared" si="1"/>
        <v>0</v>
      </c>
      <c r="L36" s="290"/>
    </row>
    <row r="37" spans="2:14" ht="13" customHeight="1" thickBot="1">
      <c r="B37" s="437"/>
      <c r="C37" s="913"/>
      <c r="D37" s="542">
        <v>4</v>
      </c>
      <c r="E37" s="549">
        <f>'Unit Mix'!E47+'Unit Mix'!K47</f>
        <v>0</v>
      </c>
      <c r="F37" s="550">
        <f>'Unit Mix'!F47+'Unit Mix'!L47</f>
        <v>0</v>
      </c>
      <c r="G37" s="551">
        <f>'Unit Mix'!G47+'Unit Mix'!M47</f>
        <v>0</v>
      </c>
      <c r="H37" s="546">
        <f>'Select City &amp; State'!E37</f>
        <v>286072.65720000002</v>
      </c>
      <c r="I37" s="547">
        <f t="shared" si="0"/>
        <v>0</v>
      </c>
      <c r="J37" s="548">
        <f>'Select City &amp; State'!E30</f>
        <v>457716.25829999999</v>
      </c>
      <c r="K37" s="547">
        <f t="shared" si="1"/>
        <v>0</v>
      </c>
      <c r="L37" s="290"/>
    </row>
    <row r="38" spans="2:14" ht="13" customHeight="1" thickBot="1">
      <c r="B38" s="437"/>
      <c r="C38" s="913"/>
      <c r="D38" s="542">
        <v>5</v>
      </c>
      <c r="E38" s="549">
        <f>'Unit Mix'!E48+'Unit Mix'!K48</f>
        <v>0</v>
      </c>
      <c r="F38" s="550">
        <f>'Unit Mix'!F48+'Unit Mix'!L48</f>
        <v>0</v>
      </c>
      <c r="G38" s="551">
        <f>'Unit Mix'!G48+'Unit Mix'!M48</f>
        <v>0</v>
      </c>
      <c r="H38" s="546">
        <f>'Select City &amp; State'!E38</f>
        <v>324215.67810000002</v>
      </c>
      <c r="I38" s="547">
        <f t="shared" si="0"/>
        <v>0</v>
      </c>
      <c r="J38" s="548">
        <f>'Select City &amp; State'!E31</f>
        <v>518745.09279999998</v>
      </c>
      <c r="K38" s="547">
        <f t="shared" si="1"/>
        <v>0</v>
      </c>
      <c r="L38" s="290"/>
    </row>
    <row r="39" spans="2:14" ht="15" customHeight="1" thickBot="1">
      <c r="B39" s="437"/>
      <c r="C39" s="913"/>
      <c r="D39" s="563">
        <v>6</v>
      </c>
      <c r="E39" s="564">
        <f>'Unit Mix'!E49+'Unit Mix'!K49</f>
        <v>0</v>
      </c>
      <c r="F39" s="565">
        <f>'Unit Mix'!F49+'Unit Mix'!L49</f>
        <v>0</v>
      </c>
      <c r="G39" s="9">
        <f>'Unit Mix'!G49+'Unit Mix'!M49</f>
        <v>0</v>
      </c>
      <c r="H39" s="566">
        <f>'Select City &amp; State'!E39</f>
        <v>362358.69910000003</v>
      </c>
      <c r="I39" s="29">
        <f t="shared" si="0"/>
        <v>0</v>
      </c>
      <c r="J39" s="567">
        <f>'Select City &amp; State'!E32</f>
        <v>579773.92720000003</v>
      </c>
      <c r="K39" s="29">
        <f t="shared" si="1"/>
        <v>0</v>
      </c>
      <c r="L39" s="290"/>
    </row>
    <row r="40" spans="2:14" ht="14">
      <c r="B40" s="437"/>
      <c r="C40" s="2"/>
      <c r="D40" s="568"/>
      <c r="E40" s="25">
        <f>SUM(E12:E39)</f>
        <v>0</v>
      </c>
      <c r="F40" s="25">
        <f>SUM(F12:F39)</f>
        <v>0</v>
      </c>
      <c r="G40" s="25">
        <f>SUM(G12:G39)</f>
        <v>0</v>
      </c>
      <c r="H40" s="569"/>
      <c r="I40" s="657">
        <f>SUM(I12:I39)</f>
        <v>0</v>
      </c>
      <c r="J40" s="569"/>
      <c r="K40" s="657">
        <f>SUM(K12:K39)</f>
        <v>0</v>
      </c>
      <c r="L40" s="290"/>
    </row>
    <row r="41" spans="2:14" ht="13">
      <c r="B41" s="437"/>
      <c r="C41" s="570"/>
      <c r="D41" s="568"/>
      <c r="E41" s="568"/>
      <c r="F41" s="568"/>
      <c r="G41" s="3"/>
      <c r="H41" s="569"/>
      <c r="I41" s="4"/>
      <c r="J41" s="569"/>
      <c r="K41" s="4"/>
      <c r="L41" s="290"/>
    </row>
    <row r="42" spans="2:14" ht="13.5" customHeight="1" thickBot="1">
      <c r="B42" s="437"/>
      <c r="C42" s="908" t="s">
        <v>679</v>
      </c>
      <c r="D42" s="897"/>
      <c r="E42" s="897"/>
      <c r="F42" s="897"/>
      <c r="G42" s="897"/>
      <c r="H42" s="569"/>
      <c r="I42" s="4"/>
      <c r="K42" s="807" t="s">
        <v>680</v>
      </c>
      <c r="L42" s="290"/>
    </row>
    <row r="43" spans="2:14" ht="15.75" customHeight="1">
      <c r="B43" s="437"/>
      <c r="C43" s="919" t="s">
        <v>681</v>
      </c>
      <c r="D43" s="920"/>
      <c r="E43" s="920"/>
      <c r="F43" s="920"/>
      <c r="G43" s="921"/>
      <c r="H43" s="571">
        <v>0</v>
      </c>
      <c r="I43" s="8"/>
      <c r="K43" s="807"/>
      <c r="L43" s="290"/>
    </row>
    <row r="44" spans="2:14" ht="15.75" customHeight="1" thickBot="1">
      <c r="B44" s="437"/>
      <c r="C44" s="918" t="s">
        <v>682</v>
      </c>
      <c r="D44" s="918"/>
      <c r="E44" s="918"/>
      <c r="F44" s="918"/>
      <c r="G44" s="572" t="s">
        <v>683</v>
      </c>
      <c r="H44" s="573">
        <v>0</v>
      </c>
      <c r="I44" s="5" t="s">
        <v>684</v>
      </c>
      <c r="K44" s="807"/>
      <c r="L44" s="290"/>
    </row>
    <row r="45" spans="2:14" ht="14">
      <c r="B45" s="437"/>
      <c r="C45" s="922" t="s">
        <v>685</v>
      </c>
      <c r="D45" s="922"/>
      <c r="E45" s="922"/>
      <c r="F45" s="922"/>
      <c r="G45" s="574"/>
      <c r="H45" s="1">
        <f>IF(H43-H44&lt;0,0,H43-H44)</f>
        <v>0</v>
      </c>
      <c r="I45" s="575" t="s">
        <v>686</v>
      </c>
      <c r="J45" s="576">
        <f>IF(H43=0,0,H45/H43)</f>
        <v>0</v>
      </c>
      <c r="K45" s="807"/>
      <c r="L45" s="290"/>
    </row>
    <row r="46" spans="2:14" ht="13.5" thickBot="1">
      <c r="B46" s="437"/>
      <c r="C46" s="577"/>
      <c r="D46" s="434"/>
      <c r="E46" s="434"/>
      <c r="F46" s="434"/>
      <c r="G46" s="578"/>
      <c r="H46" s="579"/>
      <c r="I46" s="6"/>
      <c r="J46" s="579"/>
      <c r="K46" s="6"/>
      <c r="L46" s="290"/>
    </row>
    <row r="47" spans="2:14" ht="13">
      <c r="B47" s="437"/>
      <c r="H47" s="569"/>
      <c r="I47" s="4"/>
      <c r="J47" s="569"/>
      <c r="K47" s="4"/>
      <c r="L47" s="290"/>
      <c r="N47" s="403"/>
    </row>
    <row r="48" spans="2:14" ht="13.5" thickBot="1">
      <c r="B48" s="437"/>
      <c r="C48" s="908" t="s">
        <v>687</v>
      </c>
      <c r="D48" s="897"/>
      <c r="E48" s="897"/>
      <c r="F48" s="897"/>
      <c r="H48" s="580"/>
      <c r="I48" s="4"/>
      <c r="J48" s="569"/>
      <c r="K48" s="4"/>
      <c r="L48" s="290"/>
    </row>
    <row r="49" spans="2:12" ht="15.75" customHeight="1">
      <c r="B49" s="437"/>
      <c r="C49" s="916" t="s">
        <v>688</v>
      </c>
      <c r="D49" s="916"/>
      <c r="E49" s="916"/>
      <c r="F49" s="916"/>
      <c r="G49" s="581"/>
      <c r="H49" s="571">
        <v>0</v>
      </c>
      <c r="I49" s="4"/>
      <c r="L49" s="290"/>
    </row>
    <row r="50" spans="2:12" ht="14.5" thickBot="1">
      <c r="B50" s="437"/>
      <c r="C50" s="952" t="s">
        <v>689</v>
      </c>
      <c r="D50" s="952"/>
      <c r="E50" s="952"/>
      <c r="F50" s="952"/>
      <c r="G50" s="582"/>
      <c r="H50" s="573"/>
      <c r="I50" s="4"/>
      <c r="L50" s="290"/>
    </row>
    <row r="51" spans="2:12" ht="14">
      <c r="B51" s="437"/>
      <c r="C51" s="11" t="s">
        <v>690</v>
      </c>
      <c r="I51" s="28">
        <f>SUM(H49:H49)+SUM(H50:H50)</f>
        <v>0</v>
      </c>
      <c r="L51" s="290"/>
    </row>
    <row r="52" spans="2:12" ht="13">
      <c r="B52" s="437"/>
      <c r="G52" s="281" t="s">
        <v>691</v>
      </c>
      <c r="H52" s="569"/>
      <c r="I52" s="4"/>
      <c r="L52" s="290"/>
    </row>
    <row r="53" spans="2:12" ht="13.5" thickBot="1">
      <c r="B53" s="437"/>
      <c r="C53" s="908" t="s">
        <v>51</v>
      </c>
      <c r="D53" s="897"/>
      <c r="E53" s="897"/>
      <c r="F53" s="438"/>
      <c r="G53" s="535" t="s">
        <v>692</v>
      </c>
      <c r="H53" s="569"/>
      <c r="I53" s="471"/>
      <c r="L53" s="290"/>
    </row>
    <row r="54" spans="2:12">
      <c r="B54" s="437"/>
      <c r="C54" s="646" t="s">
        <v>693</v>
      </c>
      <c r="D54" s="647"/>
      <c r="E54" s="647"/>
      <c r="F54" s="648"/>
      <c r="G54" s="583">
        <v>1405</v>
      </c>
      <c r="H54" s="571">
        <v>0</v>
      </c>
      <c r="L54" s="290"/>
    </row>
    <row r="55" spans="2:12">
      <c r="B55" s="437"/>
      <c r="C55" s="646" t="s">
        <v>694</v>
      </c>
      <c r="D55" s="647"/>
      <c r="E55" s="647"/>
      <c r="F55" s="648"/>
      <c r="G55" s="583">
        <v>1408</v>
      </c>
      <c r="H55" s="584">
        <v>0</v>
      </c>
      <c r="L55" s="290"/>
    </row>
    <row r="56" spans="2:12">
      <c r="B56" s="437"/>
      <c r="C56" s="646" t="s">
        <v>695</v>
      </c>
      <c r="D56" s="647"/>
      <c r="E56" s="647"/>
      <c r="F56" s="648"/>
      <c r="G56" s="583">
        <v>1408</v>
      </c>
      <c r="H56" s="584">
        <v>0</v>
      </c>
      <c r="L56" s="290"/>
    </row>
    <row r="57" spans="2:12">
      <c r="B57" s="437"/>
      <c r="C57" s="915" t="s">
        <v>696</v>
      </c>
      <c r="D57" s="916"/>
      <c r="E57" s="916"/>
      <c r="F57" s="917"/>
      <c r="G57" s="583">
        <v>1410</v>
      </c>
      <c r="H57" s="584">
        <v>0</v>
      </c>
      <c r="L57" s="290"/>
    </row>
    <row r="58" spans="2:12" ht="13">
      <c r="B58" s="437"/>
      <c r="C58" s="915" t="s">
        <v>697</v>
      </c>
      <c r="D58" s="916"/>
      <c r="E58" s="916"/>
      <c r="F58" s="917"/>
      <c r="G58" s="583">
        <v>1430</v>
      </c>
      <c r="H58" s="584">
        <v>0</v>
      </c>
      <c r="K58" s="4"/>
      <c r="L58" s="290"/>
    </row>
    <row r="59" spans="2:12" ht="13">
      <c r="B59" s="437"/>
      <c r="C59" s="915" t="s">
        <v>698</v>
      </c>
      <c r="D59" s="916"/>
      <c r="E59" s="916"/>
      <c r="F59" s="917"/>
      <c r="G59" s="583">
        <v>1440</v>
      </c>
      <c r="H59" s="584">
        <v>0</v>
      </c>
      <c r="K59" s="4"/>
      <c r="L59" s="290"/>
    </row>
    <row r="60" spans="2:12" ht="13">
      <c r="B60" s="437"/>
      <c r="C60" s="915" t="s">
        <v>699</v>
      </c>
      <c r="D60" s="916"/>
      <c r="E60" s="916"/>
      <c r="F60" s="917"/>
      <c r="G60" s="583">
        <v>1450</v>
      </c>
      <c r="H60" s="584">
        <v>0</v>
      </c>
      <c r="K60" s="4"/>
      <c r="L60" s="290"/>
    </row>
    <row r="61" spans="2:12" ht="13">
      <c r="B61" s="437"/>
      <c r="C61" s="915" t="s">
        <v>700</v>
      </c>
      <c r="D61" s="916"/>
      <c r="E61" s="916"/>
      <c r="F61" s="917"/>
      <c r="G61" s="583">
        <v>1460</v>
      </c>
      <c r="H61" s="584">
        <v>0</v>
      </c>
      <c r="K61" s="4"/>
      <c r="L61" s="290"/>
    </row>
    <row r="62" spans="2:12" ht="13.5" thickBot="1">
      <c r="B62" s="437"/>
      <c r="C62" s="915" t="s">
        <v>701</v>
      </c>
      <c r="D62" s="916"/>
      <c r="E62" s="916"/>
      <c r="F62" s="917"/>
      <c r="G62" s="583">
        <v>1460</v>
      </c>
      <c r="H62" s="584">
        <v>0</v>
      </c>
      <c r="K62" s="4"/>
      <c r="L62" s="290"/>
    </row>
    <row r="63" spans="2:12" ht="13">
      <c r="B63" s="437"/>
      <c r="C63" s="915" t="s">
        <v>702</v>
      </c>
      <c r="D63" s="916"/>
      <c r="E63" s="916"/>
      <c r="F63" s="917"/>
      <c r="G63" s="583">
        <v>1460</v>
      </c>
      <c r="H63" s="584">
        <v>0</v>
      </c>
      <c r="J63" s="451"/>
      <c r="K63" s="454"/>
      <c r="L63" s="290"/>
    </row>
    <row r="64" spans="2:12" ht="13">
      <c r="B64" s="437"/>
      <c r="C64" s="915" t="s">
        <v>703</v>
      </c>
      <c r="D64" s="916"/>
      <c r="E64" s="916"/>
      <c r="F64" s="917"/>
      <c r="G64" s="583">
        <v>1465</v>
      </c>
      <c r="H64" s="584">
        <v>0</v>
      </c>
      <c r="J64" s="953" t="s">
        <v>704</v>
      </c>
      <c r="K64" s="954"/>
      <c r="L64" s="290"/>
    </row>
    <row r="65" spans="2:14" ht="13">
      <c r="B65" s="437"/>
      <c r="C65" s="915" t="s">
        <v>705</v>
      </c>
      <c r="D65" s="916"/>
      <c r="E65" s="916"/>
      <c r="F65" s="917"/>
      <c r="G65" s="583">
        <v>1465</v>
      </c>
      <c r="H65" s="584">
        <v>0</v>
      </c>
      <c r="J65" s="585"/>
      <c r="K65" s="290"/>
      <c r="L65" s="290"/>
    </row>
    <row r="66" spans="2:14" ht="13">
      <c r="B66" s="437"/>
      <c r="C66" s="915" t="s">
        <v>706</v>
      </c>
      <c r="D66" s="916"/>
      <c r="E66" s="916"/>
      <c r="F66" s="917"/>
      <c r="G66" s="583">
        <v>1470</v>
      </c>
      <c r="H66" s="584">
        <v>0</v>
      </c>
      <c r="J66" s="585"/>
      <c r="K66" s="7"/>
      <c r="L66" s="290"/>
    </row>
    <row r="67" spans="2:14" ht="13">
      <c r="B67" s="437"/>
      <c r="C67" s="915" t="s">
        <v>707</v>
      </c>
      <c r="D67" s="916"/>
      <c r="E67" s="916"/>
      <c r="F67" s="917"/>
      <c r="G67" s="583">
        <v>1475</v>
      </c>
      <c r="H67" s="584">
        <v>0</v>
      </c>
      <c r="J67" s="586" t="s">
        <v>708</v>
      </c>
      <c r="K67" s="587" t="s">
        <v>709</v>
      </c>
      <c r="L67" s="290"/>
    </row>
    <row r="68" spans="2:14" ht="13">
      <c r="B68" s="437"/>
      <c r="C68" s="915" t="s">
        <v>710</v>
      </c>
      <c r="D68" s="916"/>
      <c r="E68" s="916"/>
      <c r="F68" s="917"/>
      <c r="G68" s="583">
        <v>1485</v>
      </c>
      <c r="H68" s="584">
        <v>0</v>
      </c>
      <c r="J68" s="950" t="s">
        <v>711</v>
      </c>
      <c r="K68" s="951"/>
      <c r="L68" s="290"/>
    </row>
    <row r="69" spans="2:14" ht="13">
      <c r="B69" s="437"/>
      <c r="C69" s="915" t="s">
        <v>712</v>
      </c>
      <c r="D69" s="916"/>
      <c r="E69" s="916"/>
      <c r="F69" s="917"/>
      <c r="G69" s="583">
        <v>1495</v>
      </c>
      <c r="H69" s="584">
        <v>0</v>
      </c>
      <c r="J69" s="903" t="s">
        <v>713</v>
      </c>
      <c r="K69" s="904"/>
      <c r="L69" s="290"/>
    </row>
    <row r="70" spans="2:14" ht="14.5" thickBot="1">
      <c r="B70" s="437"/>
      <c r="C70" s="915" t="s">
        <v>714</v>
      </c>
      <c r="D70" s="916"/>
      <c r="E70" s="916"/>
      <c r="F70" s="917"/>
      <c r="G70" s="583">
        <v>1496</v>
      </c>
      <c r="H70" s="573">
        <v>0</v>
      </c>
      <c r="J70" s="589" t="s">
        <v>715</v>
      </c>
      <c r="K70" s="652"/>
      <c r="L70" s="290"/>
    </row>
    <row r="71" spans="2:14" ht="13">
      <c r="B71" s="437"/>
      <c r="C71" s="651" t="s">
        <v>716</v>
      </c>
      <c r="D71" s="438"/>
      <c r="E71" s="438"/>
      <c r="F71" s="438"/>
      <c r="G71" s="438"/>
      <c r="I71" s="588">
        <f>(SUM(H54:H70))</f>
        <v>0</v>
      </c>
      <c r="K71" s="590"/>
      <c r="L71" s="290"/>
    </row>
    <row r="72" spans="2:14" ht="12.5" customHeight="1">
      <c r="B72" s="437"/>
      <c r="C72" s="591"/>
      <c r="D72" s="438"/>
      <c r="E72" s="438"/>
      <c r="F72" s="438"/>
      <c r="G72" s="438"/>
      <c r="J72" s="947" t="str">
        <f>IF(K71&gt;5,"Error: Total Sources, Step 7, do not = Total Uses, Step 8.",IF(K71&lt;-5,"Error: Total Sources, Step 7 
do not = Total Uses, Step 8.","Okay: Sources = Uses"))</f>
        <v>Okay: Sources = Uses</v>
      </c>
      <c r="K72" s="948"/>
      <c r="L72" s="290"/>
    </row>
    <row r="73" spans="2:14" ht="13">
      <c r="B73" s="437"/>
      <c r="C73" s="649" t="s">
        <v>717</v>
      </c>
      <c r="D73" s="438"/>
      <c r="E73" s="438"/>
      <c r="F73" s="438"/>
      <c r="G73" s="591"/>
      <c r="H73" s="592"/>
      <c r="J73" s="947"/>
      <c r="K73" s="948"/>
      <c r="L73" s="290"/>
    </row>
    <row r="74" spans="2:14">
      <c r="B74" s="437"/>
      <c r="C74" s="650" t="s">
        <v>718</v>
      </c>
      <c r="D74" s="650"/>
      <c r="E74" s="650"/>
      <c r="F74" s="650"/>
      <c r="G74" s="650"/>
      <c r="H74" s="593">
        <f>H68</f>
        <v>0</v>
      </c>
      <c r="I74" s="569"/>
      <c r="J74" s="942" t="s">
        <v>719</v>
      </c>
      <c r="K74" s="943"/>
      <c r="L74" s="290"/>
      <c r="N74" s="535"/>
    </row>
    <row r="75" spans="2:14" ht="13.5" thickBot="1">
      <c r="B75" s="437"/>
      <c r="C75" s="650" t="s">
        <v>720</v>
      </c>
      <c r="D75" s="438"/>
      <c r="E75" s="438"/>
      <c r="F75" s="438"/>
      <c r="G75" s="33" t="s">
        <v>721</v>
      </c>
      <c r="H75" s="594">
        <f>J45</f>
        <v>0</v>
      </c>
      <c r="I75" s="595"/>
      <c r="J75" s="944"/>
      <c r="K75" s="945"/>
      <c r="L75" s="290"/>
      <c r="N75" s="535"/>
    </row>
    <row r="76" spans="2:14" ht="13.5" customHeight="1">
      <c r="B76" s="437"/>
      <c r="C76" s="440" t="s">
        <v>722</v>
      </c>
      <c r="H76" s="546">
        <f>H74*H75</f>
        <v>0</v>
      </c>
      <c r="J76" s="596"/>
      <c r="L76" s="290"/>
    </row>
    <row r="77" spans="2:14" ht="13" thickBot="1">
      <c r="B77" s="437"/>
      <c r="C77" s="438"/>
      <c r="D77" s="438"/>
      <c r="E77" s="438"/>
      <c r="F77" s="438"/>
      <c r="G77" s="438"/>
      <c r="I77" s="630" t="str">
        <f>IF(H78-H60&gt;0,"Error: Step 8 amt may not exceed amt. in BLI 1450","")</f>
        <v/>
      </c>
      <c r="L77" s="290"/>
      <c r="N77" s="535"/>
    </row>
    <row r="78" spans="2:14" ht="15" thickBot="1">
      <c r="B78" s="437"/>
      <c r="C78" s="926" t="s">
        <v>723</v>
      </c>
      <c r="D78" s="917"/>
      <c r="E78" s="917"/>
      <c r="F78" s="917"/>
      <c r="G78" s="597"/>
      <c r="H78" s="598">
        <v>0</v>
      </c>
      <c r="I78" s="630"/>
      <c r="J78" s="946" t="s">
        <v>724</v>
      </c>
      <c r="K78" s="946"/>
      <c r="L78" s="290"/>
      <c r="N78" s="535"/>
    </row>
    <row r="79" spans="2:14" ht="15" customHeight="1">
      <c r="B79" s="437"/>
      <c r="C79" s="599"/>
      <c r="D79" s="438"/>
      <c r="E79" s="438"/>
      <c r="F79" s="438"/>
      <c r="G79" s="438"/>
      <c r="I79" s="630"/>
      <c r="J79" s="937" t="s">
        <v>725</v>
      </c>
      <c r="K79" s="937"/>
      <c r="L79" s="290"/>
    </row>
    <row r="80" spans="2:14" ht="14">
      <c r="B80" s="437"/>
      <c r="C80" s="925" t="s">
        <v>726</v>
      </c>
      <c r="D80" s="924"/>
      <c r="E80" s="924"/>
      <c r="F80" s="924"/>
      <c r="G80" s="599"/>
      <c r="H80" s="600">
        <f>IF(AND(H54&gt;0,H55&gt;0),"Both CN and HOPE VI?",H54+H55)</f>
        <v>0</v>
      </c>
      <c r="J80" s="905" t="s">
        <v>727</v>
      </c>
      <c r="K80" s="905"/>
      <c r="L80" s="290"/>
    </row>
    <row r="81" spans="2:14" ht="14">
      <c r="B81" s="437"/>
      <c r="C81" s="650" t="s">
        <v>728</v>
      </c>
      <c r="D81" s="438"/>
      <c r="E81" s="438"/>
      <c r="F81" s="438"/>
      <c r="G81" s="438"/>
      <c r="H81" s="34"/>
      <c r="I81" s="25">
        <f>IFERROR(-(H76+H78+H80),0)</f>
        <v>0</v>
      </c>
      <c r="J81" s="905" t="s">
        <v>729</v>
      </c>
      <c r="K81" s="905"/>
      <c r="L81" s="290"/>
    </row>
    <row r="82" spans="2:14" ht="14.5" thickBot="1">
      <c r="B82" s="437"/>
      <c r="C82" s="649" t="s">
        <v>730</v>
      </c>
      <c r="D82" s="438"/>
      <c r="E82" s="438"/>
      <c r="F82" s="438"/>
      <c r="G82" s="438"/>
      <c r="I82" s="27">
        <f>I71+I81</f>
        <v>0</v>
      </c>
      <c r="J82" s="906" t="s">
        <v>731</v>
      </c>
      <c r="K82" s="906"/>
      <c r="L82" s="290"/>
      <c r="N82" s="906"/>
    </row>
    <row r="83" spans="2:14" ht="13" customHeight="1">
      <c r="B83" s="437"/>
      <c r="C83" s="12"/>
      <c r="D83" s="438"/>
      <c r="E83" s="438"/>
      <c r="F83" s="438"/>
      <c r="G83" s="438"/>
      <c r="I83" s="588"/>
      <c r="J83" s="938" t="str">
        <f>IF(I84="","No PH units (Step 2)",I82/I84)</f>
        <v>No PH units (Step 2)</v>
      </c>
      <c r="K83" s="939"/>
      <c r="L83" s="290"/>
      <c r="N83" s="906"/>
    </row>
    <row r="84" spans="2:14" ht="14.5" customHeight="1" thickBot="1">
      <c r="B84" s="437"/>
      <c r="C84" s="923" t="s">
        <v>732</v>
      </c>
      <c r="D84" s="924"/>
      <c r="E84" s="924"/>
      <c r="F84" s="924"/>
      <c r="G84" s="438"/>
      <c r="I84" s="27" t="str">
        <f>IF(K40=0,"",K40)</f>
        <v/>
      </c>
      <c r="J84" s="940"/>
      <c r="K84" s="941"/>
      <c r="L84" s="290"/>
      <c r="N84" s="931"/>
    </row>
    <row r="85" spans="2:14" ht="13" thickBot="1">
      <c r="B85" s="437"/>
      <c r="C85" s="601"/>
      <c r="D85" s="601"/>
      <c r="E85" s="601"/>
      <c r="F85" s="601"/>
      <c r="G85" s="601"/>
      <c r="H85" s="434"/>
      <c r="I85" s="434"/>
      <c r="J85" s="434"/>
      <c r="K85" s="434"/>
      <c r="L85" s="290"/>
      <c r="N85" s="931"/>
    </row>
    <row r="86" spans="2:14">
      <c r="B86" s="437"/>
      <c r="C86" s="438"/>
      <c r="D86" s="438"/>
      <c r="E86" s="438"/>
      <c r="F86" s="438"/>
      <c r="G86" s="438"/>
      <c r="K86" s="570"/>
      <c r="L86" s="290"/>
      <c r="N86" s="826"/>
    </row>
    <row r="87" spans="2:14" ht="13">
      <c r="B87" s="437"/>
      <c r="C87" s="927" t="s">
        <v>733</v>
      </c>
      <c r="D87" s="924"/>
      <c r="E87" s="924"/>
      <c r="F87" s="924"/>
      <c r="G87" s="599"/>
      <c r="J87" s="937" t="s">
        <v>734</v>
      </c>
      <c r="K87" s="937"/>
      <c r="L87" s="290"/>
    </row>
    <row r="88" spans="2:14">
      <c r="B88" s="437"/>
      <c r="C88" s="928" t="str">
        <f>C62</f>
        <v>Dwelling Structures, New Const (w/OH+P, finish landscape + on-site util's)</v>
      </c>
      <c r="D88" s="929"/>
      <c r="E88" s="929"/>
      <c r="F88" s="897"/>
      <c r="G88" s="535">
        <v>1460</v>
      </c>
      <c r="I88" s="546">
        <f>H62</f>
        <v>0</v>
      </c>
      <c r="J88" s="906" t="s">
        <v>735</v>
      </c>
      <c r="K88" s="906"/>
      <c r="L88" s="290"/>
      <c r="N88" s="930"/>
    </row>
    <row r="89" spans="2:14" ht="14">
      <c r="B89" s="437"/>
      <c r="C89" s="929" t="s">
        <v>736</v>
      </c>
      <c r="D89" s="929"/>
      <c r="E89" s="929"/>
      <c r="F89" s="897"/>
      <c r="G89" s="535">
        <v>1465</v>
      </c>
      <c r="I89" s="25">
        <f>H64</f>
        <v>0</v>
      </c>
      <c r="J89" s="936" t="s">
        <v>737</v>
      </c>
      <c r="K89" s="936"/>
      <c r="L89" s="290"/>
      <c r="N89" s="930"/>
    </row>
    <row r="90" spans="2:14" ht="14.5" thickBot="1">
      <c r="B90" s="437"/>
      <c r="C90" s="649" t="s">
        <v>738</v>
      </c>
      <c r="D90" s="438"/>
      <c r="E90" s="438"/>
      <c r="F90" s="438"/>
      <c r="G90" s="438"/>
      <c r="I90" s="27">
        <f>SUM(I88:I89)</f>
        <v>0</v>
      </c>
      <c r="J90" s="906" t="s">
        <v>739</v>
      </c>
      <c r="K90" s="906"/>
      <c r="L90" s="290"/>
      <c r="N90" s="930"/>
    </row>
    <row r="91" spans="2:14" ht="13" customHeight="1">
      <c r="B91" s="437"/>
      <c r="C91" s="11"/>
      <c r="D91" s="438"/>
      <c r="E91" s="438"/>
      <c r="F91" s="438"/>
      <c r="G91" s="438"/>
      <c r="I91" s="569"/>
      <c r="J91" s="932" t="str">
        <f>IF(I92="",IF(I84="","No PH units (Step 2)","NA (rehab/acq only)"),I90/I92)</f>
        <v>No PH units (Step 2)</v>
      </c>
      <c r="K91" s="933"/>
      <c r="L91" s="290"/>
      <c r="N91" s="930"/>
    </row>
    <row r="92" spans="2:14" ht="14.5" customHeight="1" thickBot="1">
      <c r="B92" s="437"/>
      <c r="C92" s="923" t="s">
        <v>740</v>
      </c>
      <c r="D92" s="924"/>
      <c r="E92" s="924"/>
      <c r="F92" s="924"/>
      <c r="G92" s="438"/>
      <c r="I92" s="10" t="str">
        <f>IF(I40=0,"",I40)</f>
        <v/>
      </c>
      <c r="J92" s="934"/>
      <c r="K92" s="935"/>
      <c r="L92" s="290"/>
      <c r="N92" s="930"/>
    </row>
    <row r="93" spans="2:14" ht="13" thickBot="1">
      <c r="B93" s="449"/>
      <c r="C93" s="602"/>
      <c r="D93" s="601"/>
      <c r="E93" s="601"/>
      <c r="F93" s="601"/>
      <c r="G93" s="601"/>
      <c r="H93" s="434"/>
      <c r="I93" s="434"/>
      <c r="J93" s="434"/>
      <c r="K93" s="434"/>
      <c r="L93" s="307"/>
      <c r="N93" s="906"/>
    </row>
    <row r="94" spans="2:14">
      <c r="L94" s="33" t="s">
        <v>1172</v>
      </c>
    </row>
  </sheetData>
  <sheetProtection algorithmName="SHA-512" hashValue="MvlIaNRctWjBaT63aBbTLqZFCFfUTIN+/0+Vfo/RdBzumSXm/d+1nG3C5oVIiDs/2Mht1OuxX8a9USgDgZ9xrg==" saltValue="44Rv/REY90fGFJJqNURM+w==" spinCount="100000" sheet="1" objects="1" scenarios="1"/>
  <mergeCells count="61">
    <mergeCell ref="J74:K75"/>
    <mergeCell ref="J78:K78"/>
    <mergeCell ref="J80:K80"/>
    <mergeCell ref="J72:K73"/>
    <mergeCell ref="C8:F8"/>
    <mergeCell ref="J68:K68"/>
    <mergeCell ref="C65:F65"/>
    <mergeCell ref="C66:F66"/>
    <mergeCell ref="C67:F67"/>
    <mergeCell ref="C68:F68"/>
    <mergeCell ref="C61:F61"/>
    <mergeCell ref="C60:F60"/>
    <mergeCell ref="C50:F50"/>
    <mergeCell ref="C26:C32"/>
    <mergeCell ref="J79:K79"/>
    <mergeCell ref="J64:K64"/>
    <mergeCell ref="N90:N93"/>
    <mergeCell ref="N88:N89"/>
    <mergeCell ref="N84:N86"/>
    <mergeCell ref="N82:N83"/>
    <mergeCell ref="J91:K92"/>
    <mergeCell ref="J89:K89"/>
    <mergeCell ref="J87:K87"/>
    <mergeCell ref="J83:K84"/>
    <mergeCell ref="C84:F84"/>
    <mergeCell ref="C80:F80"/>
    <mergeCell ref="C78:F78"/>
    <mergeCell ref="C92:F92"/>
    <mergeCell ref="J90:K90"/>
    <mergeCell ref="C87:F87"/>
    <mergeCell ref="J88:K88"/>
    <mergeCell ref="C88:F88"/>
    <mergeCell ref="C89:F89"/>
    <mergeCell ref="C44:F44"/>
    <mergeCell ref="C43:G43"/>
    <mergeCell ref="C45:F45"/>
    <mergeCell ref="C69:F69"/>
    <mergeCell ref="C64:F64"/>
    <mergeCell ref="C49:F49"/>
    <mergeCell ref="C53:E53"/>
    <mergeCell ref="C58:F58"/>
    <mergeCell ref="C59:F59"/>
    <mergeCell ref="C62:F62"/>
    <mergeCell ref="C63:F63"/>
    <mergeCell ref="C57:F57"/>
    <mergeCell ref="J69:K69"/>
    <mergeCell ref="J81:K81"/>
    <mergeCell ref="J82:K82"/>
    <mergeCell ref="C3:K3"/>
    <mergeCell ref="C48:F48"/>
    <mergeCell ref="J10:K10"/>
    <mergeCell ref="C7:K7"/>
    <mergeCell ref="C10:G10"/>
    <mergeCell ref="H10:I10"/>
    <mergeCell ref="C12:C18"/>
    <mergeCell ref="K42:K45"/>
    <mergeCell ref="C33:C39"/>
    <mergeCell ref="C19:C25"/>
    <mergeCell ref="C5:K5"/>
    <mergeCell ref="C70:F70"/>
    <mergeCell ref="C42:G42"/>
  </mergeCells>
  <phoneticPr fontId="0" type="noConversion"/>
  <conditionalFormatting sqref="I71">
    <cfRule type="cellIs" dxfId="6" priority="4" stopIfTrue="1" operator="greaterThan">
      <formula>$I$51+5</formula>
    </cfRule>
    <cfRule type="cellIs" dxfId="5" priority="5" stopIfTrue="1" operator="lessThan">
      <formula>$I$51-5</formula>
    </cfRule>
  </conditionalFormatting>
  <conditionalFormatting sqref="I77:I79">
    <cfRule type="cellIs" dxfId="4" priority="2" stopIfTrue="1" operator="notEqual">
      <formula>0</formula>
    </cfRule>
  </conditionalFormatting>
  <conditionalFormatting sqref="J72:K73">
    <cfRule type="cellIs" dxfId="3" priority="6" stopIfTrue="1" operator="notEqual">
      <formula>"Okay: Sources = Uses"</formula>
    </cfRule>
  </conditionalFormatting>
  <conditionalFormatting sqref="J83:K84 J91:K92">
    <cfRule type="cellIs" dxfId="2" priority="7" stopIfTrue="1" operator="greaterThan">
      <formula>1.005</formula>
    </cfRule>
  </conditionalFormatting>
  <conditionalFormatting sqref="K71">
    <cfRule type="cellIs" dxfId="1" priority="3" stopIfTrue="1" operator="notBetween">
      <formula>-5</formula>
      <formula>5</formula>
    </cfRule>
  </conditionalFormatting>
  <hyperlinks>
    <hyperlink ref="C8" r:id="rId1" xr:uid="{00000000-0004-0000-0400-000000000000}"/>
  </hyperlinks>
  <printOptions horizontalCentered="1"/>
  <pageMargins left="0.25" right="0.25" top="0.25" bottom="0.5" header="0.25" footer="0.25"/>
  <pageSetup scale="58"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35"/>
  <sheetViews>
    <sheetView zoomScaleNormal="100" workbookViewId="0">
      <selection activeCell="C31" sqref="C31"/>
    </sheetView>
  </sheetViews>
  <sheetFormatPr defaultColWidth="8.81640625" defaultRowHeight="15.5"/>
  <cols>
    <col min="1" max="1" width="3.1796875" customWidth="1"/>
    <col min="2" max="2" width="90.6328125" style="312" customWidth="1"/>
    <col min="3" max="3" width="3.6328125" customWidth="1"/>
    <col min="4" max="4" width="3" customWidth="1"/>
  </cols>
  <sheetData>
    <row r="1" spans="1:3">
      <c r="A1" s="274"/>
      <c r="B1" s="353"/>
      <c r="C1" s="275"/>
    </row>
    <row r="2" spans="1:3">
      <c r="A2" s="340"/>
      <c r="B2" s="654" t="s">
        <v>741</v>
      </c>
      <c r="C2" s="341"/>
    </row>
    <row r="3" spans="1:3">
      <c r="A3" s="340"/>
      <c r="C3" s="341"/>
    </row>
    <row r="4" spans="1:3" ht="25">
      <c r="A4" s="340"/>
      <c r="B4" s="422" t="s">
        <v>742</v>
      </c>
      <c r="C4" s="341"/>
    </row>
    <row r="5" spans="1:3" ht="12.5">
      <c r="A5" s="340"/>
      <c r="B5" s="422"/>
      <c r="C5" s="341"/>
    </row>
    <row r="6" spans="1:3" ht="25">
      <c r="A6" s="340"/>
      <c r="B6" s="422" t="s">
        <v>743</v>
      </c>
      <c r="C6" s="341"/>
    </row>
    <row r="7" spans="1:3" ht="12.5">
      <c r="A7" s="340"/>
      <c r="B7" s="422"/>
      <c r="C7" s="341"/>
    </row>
    <row r="8" spans="1:3" ht="25">
      <c r="A8" s="340"/>
      <c r="B8" s="422" t="s">
        <v>744</v>
      </c>
      <c r="C8" s="341"/>
    </row>
    <row r="9" spans="1:3" ht="12.5">
      <c r="A9" s="340"/>
      <c r="B9" s="422"/>
      <c r="C9" s="341"/>
    </row>
    <row r="10" spans="1:3" ht="20.25" customHeight="1">
      <c r="A10" s="340"/>
      <c r="B10" s="422" t="s">
        <v>745</v>
      </c>
      <c r="C10" s="341"/>
    </row>
    <row r="11" spans="1:3" ht="12.5">
      <c r="A11" s="340"/>
      <c r="B11" s="422"/>
      <c r="C11" s="341"/>
    </row>
    <row r="12" spans="1:3" ht="25">
      <c r="A12" s="340"/>
      <c r="B12" s="422" t="s">
        <v>746</v>
      </c>
      <c r="C12" s="341"/>
    </row>
    <row r="13" spans="1:3" ht="12.5">
      <c r="A13" s="340"/>
      <c r="B13" s="422"/>
      <c r="C13" s="341"/>
    </row>
    <row r="14" spans="1:3" ht="25">
      <c r="A14" s="340"/>
      <c r="B14" s="422" t="s">
        <v>747</v>
      </c>
      <c r="C14" s="341"/>
    </row>
    <row r="15" spans="1:3" ht="12.5">
      <c r="A15" s="340"/>
      <c r="B15" s="422"/>
      <c r="C15" s="341"/>
    </row>
    <row r="16" spans="1:3" ht="12.5">
      <c r="A16" s="340"/>
      <c r="B16" s="422" t="s">
        <v>748</v>
      </c>
      <c r="C16" s="341"/>
    </row>
    <row r="17" spans="1:3" ht="12.5">
      <c r="A17" s="340"/>
      <c r="B17" s="422"/>
      <c r="C17" s="341"/>
    </row>
    <row r="18" spans="1:3" ht="12.5">
      <c r="A18" s="340"/>
      <c r="B18" s="422" t="s">
        <v>749</v>
      </c>
      <c r="C18" s="341"/>
    </row>
    <row r="19" spans="1:3" ht="12.5">
      <c r="A19" s="340"/>
      <c r="B19" s="422"/>
      <c r="C19" s="341"/>
    </row>
    <row r="20" spans="1:3" ht="25">
      <c r="A20" s="340"/>
      <c r="B20" s="422" t="s">
        <v>750</v>
      </c>
      <c r="C20" s="341"/>
    </row>
    <row r="21" spans="1:3" ht="12.5">
      <c r="A21" s="340"/>
      <c r="B21" s="422"/>
      <c r="C21" s="341"/>
    </row>
    <row r="22" spans="1:3" ht="25">
      <c r="A22" s="340"/>
      <c r="B22" s="422" t="s">
        <v>751</v>
      </c>
      <c r="C22" s="341"/>
    </row>
    <row r="23" spans="1:3" ht="12.5">
      <c r="A23" s="340"/>
      <c r="B23" s="422"/>
      <c r="C23" s="341"/>
    </row>
    <row r="24" spans="1:3" ht="12.5">
      <c r="A24" s="340"/>
      <c r="B24" s="422" t="s">
        <v>752</v>
      </c>
      <c r="C24" s="341"/>
    </row>
    <row r="25" spans="1:3" ht="12.5">
      <c r="A25" s="340"/>
      <c r="B25" s="422"/>
      <c r="C25" s="341"/>
    </row>
    <row r="26" spans="1:3" ht="12.5">
      <c r="A26" s="340"/>
      <c r="B26" s="422" t="s">
        <v>753</v>
      </c>
      <c r="C26" s="341"/>
    </row>
    <row r="27" spans="1:3" ht="12.5">
      <c r="A27" s="340"/>
      <c r="B27" s="422"/>
      <c r="C27" s="341"/>
    </row>
    <row r="28" spans="1:3" ht="12.5">
      <c r="A28" s="340"/>
      <c r="B28" s="422" t="s">
        <v>754</v>
      </c>
      <c r="C28" s="341"/>
    </row>
    <row r="29" spans="1:3" ht="16" thickBot="1">
      <c r="A29" s="394"/>
      <c r="B29" s="395"/>
      <c r="C29" s="396"/>
    </row>
    <row r="30" spans="1:3">
      <c r="B30" s="313"/>
      <c r="C30" s="397" t="s">
        <v>1172</v>
      </c>
    </row>
    <row r="31" spans="1:3">
      <c r="B31" s="313"/>
    </row>
    <row r="32" spans="1:3">
      <c r="B32" s="313"/>
    </row>
    <row r="33" spans="2:2">
      <c r="B33" s="313"/>
    </row>
    <row r="34" spans="2:2">
      <c r="B34" s="313"/>
    </row>
    <row r="35" spans="2:2">
      <c r="B35" s="313"/>
    </row>
  </sheetData>
  <sheetProtection algorithmName="SHA-512" hashValue="/CP6iW2/EA1BvUJfJi5Crv3vXQbbWKNAPDs5lu5eriksg9F251dNxxzpvpas8G3+RfiWrhXd0yZIx3q06twdDg==" saltValue="QeG5RajVc1bIfY/LwXSOHw==" spinCount="100000" sheet="1" objects="1" scenarios="1"/>
  <pageMargins left="0.7" right="0.7" top="0.75" bottom="0.75" header="0.3" footer="0.3"/>
  <pageSetup scale="9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120"/>
  <sheetViews>
    <sheetView showGridLines="0" topLeftCell="A25" zoomScaleNormal="100" workbookViewId="0">
      <selection activeCell="C45" sqref="C45"/>
    </sheetView>
  </sheetViews>
  <sheetFormatPr defaultColWidth="8.6328125" defaultRowHeight="12.5"/>
  <cols>
    <col min="1" max="2" width="2.6328125" style="32" customWidth="1"/>
    <col min="3" max="3" width="42.6328125" style="23" customWidth="1"/>
    <col min="4" max="4" width="14.6328125" style="20" customWidth="1"/>
    <col min="5" max="8" width="20.81640625" style="24" customWidth="1"/>
    <col min="9" max="9" width="2.6328125" style="32" customWidth="1"/>
    <col min="10" max="10" width="2.453125" style="32" customWidth="1"/>
    <col min="11" max="11" width="16.453125" style="32" customWidth="1"/>
    <col min="12" max="12" width="16.81640625" style="32" customWidth="1"/>
    <col min="13" max="13" width="2.453125" style="32" customWidth="1"/>
    <col min="14" max="17" width="11.453125" style="32" customWidth="1"/>
    <col min="18" max="18" width="14.81640625" style="32" customWidth="1"/>
    <col min="19" max="16384" width="8.6328125" style="32"/>
  </cols>
  <sheetData>
    <row r="1" spans="2:9" ht="13" thickBot="1">
      <c r="C1" s="434"/>
      <c r="D1" s="434"/>
      <c r="E1" s="434"/>
      <c r="F1" s="434"/>
      <c r="G1" s="434"/>
      <c r="H1" s="434"/>
    </row>
    <row r="2" spans="2:9" ht="20.5" customHeight="1">
      <c r="B2" s="451"/>
      <c r="C2" s="955" t="s">
        <v>755</v>
      </c>
      <c r="D2" s="955"/>
      <c r="E2" s="955"/>
      <c r="F2" s="955"/>
      <c r="G2" s="955"/>
      <c r="H2" s="955"/>
      <c r="I2" s="454"/>
    </row>
    <row r="3" spans="2:9" ht="15.5">
      <c r="B3" s="437"/>
      <c r="C3" s="914" t="s">
        <v>756</v>
      </c>
      <c r="D3" s="914"/>
      <c r="E3" s="914"/>
      <c r="F3" s="914"/>
      <c r="G3" s="914"/>
      <c r="H3" s="914"/>
      <c r="I3" s="290"/>
    </row>
    <row r="4" spans="2:9" ht="16" thickBot="1">
      <c r="B4" s="437"/>
      <c r="C4" s="654"/>
      <c r="D4" s="654"/>
      <c r="E4" s="654"/>
      <c r="F4" s="654"/>
      <c r="G4" s="654"/>
      <c r="H4" s="654"/>
      <c r="I4" s="290"/>
    </row>
    <row r="5" spans="2:9" ht="16.25" customHeight="1" thickBot="1">
      <c r="B5" s="437"/>
      <c r="C5" s="34" t="s">
        <v>616</v>
      </c>
      <c r="D5" s="956" t="str">
        <f>'Unit Mix'!G6</f>
        <v>Housing Authority of Sample City</v>
      </c>
      <c r="E5" s="957"/>
      <c r="F5" s="957"/>
      <c r="G5" s="957"/>
      <c r="H5" s="958"/>
      <c r="I5" s="290"/>
    </row>
    <row r="6" spans="2:9" ht="16.25" customHeight="1" thickBot="1">
      <c r="B6" s="437"/>
      <c r="C6" s="34" t="s">
        <v>618</v>
      </c>
      <c r="D6" s="956" t="str">
        <f>'Unit Mix'!G7</f>
        <v>Sample Grant Name</v>
      </c>
      <c r="E6" s="957"/>
      <c r="F6" s="957"/>
      <c r="G6" s="957"/>
      <c r="H6" s="958"/>
      <c r="I6" s="290"/>
    </row>
    <row r="7" spans="2:9" ht="16.25" customHeight="1" thickBot="1">
      <c r="B7" s="437"/>
      <c r="C7" s="34" t="s">
        <v>757</v>
      </c>
      <c r="D7" s="956" t="str">
        <f>'Unit Mix'!G8</f>
        <v>Sample Mixed-Finance Development or Sample Phase</v>
      </c>
      <c r="E7" s="957"/>
      <c r="F7" s="957"/>
      <c r="G7" s="957"/>
      <c r="H7" s="958"/>
      <c r="I7" s="290"/>
    </row>
    <row r="8" spans="2:9" ht="16.25" customHeight="1" thickBot="1">
      <c r="B8" s="437"/>
      <c r="C8" s="34" t="s">
        <v>622</v>
      </c>
      <c r="D8" s="956" t="str">
        <f>'Unit Mix'!G9</f>
        <v>[enter the new AMP-format development number]</v>
      </c>
      <c r="E8" s="957"/>
      <c r="F8" s="957"/>
      <c r="G8" s="957"/>
      <c r="H8" s="958"/>
      <c r="I8" s="290"/>
    </row>
    <row r="9" spans="2:9" ht="9.25" customHeight="1">
      <c r="B9" s="437"/>
      <c r="C9" s="34"/>
      <c r="D9" s="34"/>
      <c r="E9" s="32"/>
      <c r="F9" s="32"/>
      <c r="G9" s="32"/>
      <c r="H9" s="32"/>
      <c r="I9" s="290"/>
    </row>
    <row r="10" spans="2:9" ht="12" customHeight="1">
      <c r="B10" s="437"/>
      <c r="C10" s="34"/>
      <c r="D10" s="603"/>
      <c r="E10" s="604"/>
      <c r="F10" s="604"/>
      <c r="G10" s="604"/>
      <c r="H10" s="281"/>
      <c r="I10" s="290"/>
    </row>
    <row r="11" spans="2:9" ht="13.5" thickBot="1">
      <c r="B11" s="437"/>
      <c r="C11" s="605" t="s">
        <v>758</v>
      </c>
      <c r="D11" s="20" t="s">
        <v>759</v>
      </c>
      <c r="E11" s="281" t="s">
        <v>760</v>
      </c>
      <c r="F11" s="281" t="s">
        <v>761</v>
      </c>
      <c r="G11" s="281" t="s">
        <v>762</v>
      </c>
      <c r="H11" s="292" t="s">
        <v>82</v>
      </c>
      <c r="I11" s="290"/>
    </row>
    <row r="12" spans="2:9" ht="13.5" thickTop="1" thickBot="1">
      <c r="B12" s="437"/>
      <c r="C12" s="320" t="s">
        <v>763</v>
      </c>
      <c r="D12" s="323"/>
      <c r="E12" s="325">
        <v>0</v>
      </c>
      <c r="F12" s="414"/>
      <c r="G12" s="414"/>
      <c r="H12" s="415">
        <f t="shared" ref="H12:H25" si="0">SUM(E12:G12)</f>
        <v>0</v>
      </c>
      <c r="I12" s="290"/>
    </row>
    <row r="13" spans="2:9" ht="13.5" thickTop="1" thickBot="1">
      <c r="B13" s="437"/>
      <c r="C13" s="320" t="s">
        <v>764</v>
      </c>
      <c r="D13" s="323"/>
      <c r="E13" s="325">
        <v>0</v>
      </c>
      <c r="F13" s="412"/>
      <c r="G13" s="412"/>
      <c r="H13" s="415">
        <f t="shared" si="0"/>
        <v>0</v>
      </c>
      <c r="I13" s="290"/>
    </row>
    <row r="14" spans="2:9" ht="13.5" thickTop="1" thickBot="1">
      <c r="B14" s="437"/>
      <c r="C14" s="320" t="s">
        <v>765</v>
      </c>
      <c r="D14" s="323"/>
      <c r="E14" s="325">
        <v>0</v>
      </c>
      <c r="F14" s="412"/>
      <c r="G14" s="412"/>
      <c r="H14" s="415">
        <f t="shared" si="0"/>
        <v>0</v>
      </c>
      <c r="I14" s="290"/>
    </row>
    <row r="15" spans="2:9" ht="13.5" thickTop="1" thickBot="1">
      <c r="B15" s="437"/>
      <c r="C15" s="320" t="s">
        <v>766</v>
      </c>
      <c r="D15" s="323"/>
      <c r="E15" s="325">
        <v>0</v>
      </c>
      <c r="F15" s="412"/>
      <c r="G15" s="412"/>
      <c r="H15" s="415">
        <f t="shared" si="0"/>
        <v>0</v>
      </c>
      <c r="I15" s="290"/>
    </row>
    <row r="16" spans="2:9" ht="13.5" thickTop="1" thickBot="1">
      <c r="B16" s="437"/>
      <c r="C16" s="320" t="s">
        <v>767</v>
      </c>
      <c r="D16" s="323"/>
      <c r="E16" s="325">
        <v>0</v>
      </c>
      <c r="F16" s="412"/>
      <c r="G16" s="412"/>
      <c r="H16" s="415">
        <f t="shared" si="0"/>
        <v>0</v>
      </c>
      <c r="I16" s="290"/>
    </row>
    <row r="17" spans="2:9" ht="13.5" thickTop="1" thickBot="1">
      <c r="B17" s="437"/>
      <c r="C17" s="322" t="s">
        <v>768</v>
      </c>
      <c r="D17" s="323"/>
      <c r="E17" s="412"/>
      <c r="F17" s="325">
        <v>0</v>
      </c>
      <c r="G17" s="325">
        <v>0</v>
      </c>
      <c r="H17" s="324">
        <f t="shared" si="0"/>
        <v>0</v>
      </c>
      <c r="I17" s="290"/>
    </row>
    <row r="18" spans="2:9" ht="13.5" thickTop="1" thickBot="1">
      <c r="B18" s="437"/>
      <c r="C18" s="606" t="s">
        <v>769</v>
      </c>
      <c r="D18" s="323"/>
      <c r="E18" s="412"/>
      <c r="F18" s="325">
        <v>0</v>
      </c>
      <c r="G18" s="325">
        <v>0</v>
      </c>
      <c r="H18" s="324">
        <f t="shared" si="0"/>
        <v>0</v>
      </c>
      <c r="I18" s="290"/>
    </row>
    <row r="19" spans="2:9" ht="14" thickTop="1" thickBot="1">
      <c r="B19" s="437"/>
      <c r="C19" s="606" t="s">
        <v>770</v>
      </c>
      <c r="D19" s="323"/>
      <c r="E19" s="412"/>
      <c r="F19" s="325">
        <v>0</v>
      </c>
      <c r="G19" s="325">
        <v>0</v>
      </c>
      <c r="H19" s="324">
        <f t="shared" si="0"/>
        <v>0</v>
      </c>
      <c r="I19" s="290"/>
    </row>
    <row r="20" spans="2:9" ht="14" thickTop="1" thickBot="1">
      <c r="B20" s="437"/>
      <c r="C20" s="606" t="s">
        <v>771</v>
      </c>
      <c r="D20" s="323"/>
      <c r="E20" s="412"/>
      <c r="F20" s="325">
        <v>0</v>
      </c>
      <c r="G20" s="325">
        <v>0</v>
      </c>
      <c r="H20" s="324">
        <f t="shared" si="0"/>
        <v>0</v>
      </c>
      <c r="I20" s="290"/>
    </row>
    <row r="21" spans="2:9" ht="13.5" thickTop="1" thickBot="1">
      <c r="B21" s="437"/>
      <c r="C21" s="606" t="s">
        <v>772</v>
      </c>
      <c r="D21" s="323"/>
      <c r="E21" s="412"/>
      <c r="F21" s="325">
        <v>0</v>
      </c>
      <c r="G21" s="325">
        <v>0</v>
      </c>
      <c r="H21" s="324">
        <f t="shared" si="0"/>
        <v>0</v>
      </c>
      <c r="I21" s="290"/>
    </row>
    <row r="22" spans="2:9" ht="13.5" thickTop="1" thickBot="1">
      <c r="B22" s="437"/>
      <c r="C22" s="606" t="s">
        <v>773</v>
      </c>
      <c r="D22" s="323"/>
      <c r="E22" s="412"/>
      <c r="F22" s="325">
        <v>0</v>
      </c>
      <c r="G22" s="325">
        <v>0</v>
      </c>
      <c r="H22" s="324">
        <f t="shared" si="0"/>
        <v>0</v>
      </c>
      <c r="I22" s="290"/>
    </row>
    <row r="23" spans="2:9" ht="13.5" thickTop="1" thickBot="1">
      <c r="B23" s="437"/>
      <c r="C23" s="606" t="s">
        <v>774</v>
      </c>
      <c r="D23" s="323"/>
      <c r="E23" s="412"/>
      <c r="F23" s="325">
        <v>0</v>
      </c>
      <c r="G23" s="325">
        <v>0</v>
      </c>
      <c r="H23" s="324">
        <f t="shared" si="0"/>
        <v>0</v>
      </c>
      <c r="I23" s="290"/>
    </row>
    <row r="24" spans="2:9" ht="13.5" thickTop="1" thickBot="1">
      <c r="B24" s="437"/>
      <c r="C24" s="606" t="s">
        <v>775</v>
      </c>
      <c r="D24" s="323"/>
      <c r="E24" s="412"/>
      <c r="F24" s="325">
        <v>0</v>
      </c>
      <c r="G24" s="325">
        <v>0</v>
      </c>
      <c r="H24" s="324">
        <f t="shared" si="0"/>
        <v>0</v>
      </c>
      <c r="I24" s="290"/>
    </row>
    <row r="25" spans="2:9" ht="13.5" thickTop="1" thickBot="1">
      <c r="B25" s="437"/>
      <c r="C25" s="606" t="s">
        <v>776</v>
      </c>
      <c r="D25" s="323"/>
      <c r="E25" s="413"/>
      <c r="F25" s="325">
        <v>0</v>
      </c>
      <c r="G25" s="325">
        <v>0</v>
      </c>
      <c r="H25" s="324">
        <f t="shared" si="0"/>
        <v>0</v>
      </c>
      <c r="I25" s="290"/>
    </row>
    <row r="26" spans="2:9" ht="13.5" thickTop="1">
      <c r="B26" s="437"/>
      <c r="C26" s="289" t="s">
        <v>777</v>
      </c>
      <c r="D26" s="284"/>
      <c r="E26" s="285">
        <f>SUM(E12:E25)</f>
        <v>0</v>
      </c>
      <c r="F26" s="285">
        <f t="shared" ref="F26:H26" si="1">SUM(F12:F25)</f>
        <v>0</v>
      </c>
      <c r="G26" s="285">
        <f t="shared" si="1"/>
        <v>0</v>
      </c>
      <c r="H26" s="285">
        <f t="shared" si="1"/>
        <v>0</v>
      </c>
      <c r="I26" s="290"/>
    </row>
    <row r="27" spans="2:9">
      <c r="B27" s="437"/>
      <c r="E27" s="291"/>
      <c r="F27" s="291"/>
      <c r="G27" s="291"/>
      <c r="H27" s="291"/>
      <c r="I27" s="290"/>
    </row>
    <row r="28" spans="2:9" ht="13.5" thickBot="1">
      <c r="B28" s="437"/>
      <c r="C28" s="605" t="s">
        <v>778</v>
      </c>
      <c r="D28" s="281"/>
      <c r="E28" s="281" t="s">
        <v>760</v>
      </c>
      <c r="F28" s="281" t="s">
        <v>761</v>
      </c>
      <c r="G28" s="281" t="s">
        <v>762</v>
      </c>
      <c r="H28" s="292" t="s">
        <v>82</v>
      </c>
      <c r="I28" s="290"/>
    </row>
    <row r="29" spans="2:9" ht="13.5" thickTop="1" thickBot="1">
      <c r="B29" s="437"/>
      <c r="C29" s="319" t="s">
        <v>763</v>
      </c>
      <c r="D29" s="344"/>
      <c r="E29" s="325">
        <v>0</v>
      </c>
      <c r="F29" s="325">
        <v>0</v>
      </c>
      <c r="G29" s="325">
        <v>0</v>
      </c>
      <c r="H29" s="324">
        <f>SUM(E29:G29)</f>
        <v>0</v>
      </c>
      <c r="I29" s="290"/>
    </row>
    <row r="30" spans="2:9" ht="13.5" thickTop="1" thickBot="1">
      <c r="B30" s="437"/>
      <c r="C30" s="319" t="s">
        <v>764</v>
      </c>
      <c r="D30" s="345"/>
      <c r="E30" s="325">
        <v>0</v>
      </c>
      <c r="F30" s="325" t="s">
        <v>779</v>
      </c>
      <c r="G30" s="325" t="s">
        <v>779</v>
      </c>
      <c r="H30" s="324">
        <f t="shared" ref="H30:H34" si="2">SUM(E30:G30)</f>
        <v>0</v>
      </c>
      <c r="I30" s="290"/>
    </row>
    <row r="31" spans="2:9" ht="13.5" thickTop="1" thickBot="1">
      <c r="B31" s="437"/>
      <c r="C31" s="319" t="s">
        <v>765</v>
      </c>
      <c r="D31" s="345"/>
      <c r="E31" s="325">
        <v>0</v>
      </c>
      <c r="F31" s="325" t="s">
        <v>779</v>
      </c>
      <c r="G31" s="325" t="s">
        <v>779</v>
      </c>
      <c r="H31" s="324">
        <f t="shared" si="2"/>
        <v>0</v>
      </c>
      <c r="I31" s="290"/>
    </row>
    <row r="32" spans="2:9" ht="13.5" thickTop="1" thickBot="1">
      <c r="B32" s="437"/>
      <c r="C32" s="321" t="s">
        <v>780</v>
      </c>
      <c r="D32" s="345"/>
      <c r="E32" s="325">
        <v>0</v>
      </c>
      <c r="F32" s="325">
        <v>0</v>
      </c>
      <c r="G32" s="325">
        <v>0</v>
      </c>
      <c r="H32" s="324">
        <f t="shared" si="2"/>
        <v>0</v>
      </c>
      <c r="I32" s="290"/>
    </row>
    <row r="33" spans="2:9" ht="13.5" thickTop="1" thickBot="1">
      <c r="B33" s="437"/>
      <c r="C33" s="606" t="s">
        <v>781</v>
      </c>
      <c r="D33" s="345"/>
      <c r="E33" s="325">
        <v>0</v>
      </c>
      <c r="F33" s="325" t="s">
        <v>779</v>
      </c>
      <c r="G33" s="325" t="s">
        <v>779</v>
      </c>
      <c r="H33" s="324">
        <f t="shared" si="2"/>
        <v>0</v>
      </c>
      <c r="I33" s="290"/>
    </row>
    <row r="34" spans="2:9" ht="13.5" thickTop="1" thickBot="1">
      <c r="B34" s="437"/>
      <c r="C34" s="606" t="s">
        <v>781</v>
      </c>
      <c r="D34" s="346"/>
      <c r="E34" s="325">
        <v>0</v>
      </c>
      <c r="F34" s="325">
        <v>0</v>
      </c>
      <c r="G34" s="325">
        <v>0</v>
      </c>
      <c r="H34" s="324">
        <f t="shared" si="2"/>
        <v>0</v>
      </c>
      <c r="I34" s="290"/>
    </row>
    <row r="35" spans="2:9" ht="13.5" thickTop="1">
      <c r="B35" s="437"/>
      <c r="C35" s="405" t="s">
        <v>782</v>
      </c>
      <c r="D35" s="286"/>
      <c r="E35" s="285">
        <f>SUM(E29:E34)</f>
        <v>0</v>
      </c>
      <c r="F35" s="285">
        <f>SUM(F29:F34)</f>
        <v>0</v>
      </c>
      <c r="G35" s="285">
        <f>SUM(G29:G34)</f>
        <v>0</v>
      </c>
      <c r="H35" s="285">
        <f>SUM(H29:H34)</f>
        <v>0</v>
      </c>
      <c r="I35" s="290"/>
    </row>
    <row r="36" spans="2:9">
      <c r="B36" s="437"/>
      <c r="D36" s="281"/>
      <c r="E36" s="294">
        <v>0</v>
      </c>
      <c r="F36" s="294">
        <v>0</v>
      </c>
      <c r="G36" s="294">
        <v>0</v>
      </c>
      <c r="H36" s="294">
        <v>0</v>
      </c>
      <c r="I36" s="290"/>
    </row>
    <row r="37" spans="2:9" ht="17">
      <c r="B37" s="437"/>
      <c r="C37" s="295" t="s">
        <v>783</v>
      </c>
      <c r="D37" s="607"/>
      <c r="E37" s="608">
        <f>E26+E35</f>
        <v>0</v>
      </c>
      <c r="F37" s="608">
        <f>F26+F35</f>
        <v>0</v>
      </c>
      <c r="G37" s="608">
        <f>G26+G35</f>
        <v>0</v>
      </c>
      <c r="H37" s="608">
        <f>H26+H35</f>
        <v>0</v>
      </c>
      <c r="I37" s="290"/>
    </row>
    <row r="38" spans="2:9" ht="15" customHeight="1" thickBot="1">
      <c r="B38" s="437"/>
      <c r="D38" s="21"/>
      <c r="E38" s="291"/>
      <c r="F38" s="291"/>
      <c r="G38" s="291"/>
      <c r="H38" s="291"/>
      <c r="I38" s="290"/>
    </row>
    <row r="39" spans="2:9" ht="13">
      <c r="B39" s="451"/>
      <c r="C39" s="332"/>
      <c r="D39" s="609"/>
      <c r="E39" s="609"/>
      <c r="F39" s="610"/>
      <c r="G39" s="610"/>
      <c r="H39" s="610"/>
      <c r="I39" s="454"/>
    </row>
    <row r="40" spans="2:9" ht="13.5" thickBot="1">
      <c r="B40" s="437"/>
      <c r="C40" s="605" t="s">
        <v>784</v>
      </c>
      <c r="D40" s="281" t="s">
        <v>785</v>
      </c>
      <c r="E40" s="281" t="s">
        <v>760</v>
      </c>
      <c r="F40" s="281" t="s">
        <v>761</v>
      </c>
      <c r="G40" s="281" t="s">
        <v>762</v>
      </c>
      <c r="H40" s="292" t="s">
        <v>82</v>
      </c>
      <c r="I40" s="290"/>
    </row>
    <row r="41" spans="2:9" ht="13.5" thickTop="1" thickBot="1">
      <c r="B41" s="437"/>
      <c r="C41" s="320" t="s">
        <v>786</v>
      </c>
      <c r="D41" s="303">
        <v>1460</v>
      </c>
      <c r="E41" s="325">
        <v>0</v>
      </c>
      <c r="F41" s="325">
        <v>0</v>
      </c>
      <c r="G41" s="325">
        <v>0</v>
      </c>
      <c r="H41" s="336">
        <f t="shared" ref="H41:H58" si="3">SUM(E41:G41)</f>
        <v>0</v>
      </c>
      <c r="I41" s="290"/>
    </row>
    <row r="42" spans="2:9" ht="13.5" thickTop="1" thickBot="1">
      <c r="B42" s="437"/>
      <c r="C42" s="320" t="s">
        <v>787</v>
      </c>
      <c r="D42" s="303">
        <v>1460</v>
      </c>
      <c r="E42" s="325">
        <v>0</v>
      </c>
      <c r="F42" s="325">
        <v>0</v>
      </c>
      <c r="G42" s="325">
        <v>0</v>
      </c>
      <c r="H42" s="336">
        <f t="shared" si="3"/>
        <v>0</v>
      </c>
      <c r="I42" s="290"/>
    </row>
    <row r="43" spans="2:9" ht="13.5" thickTop="1" thickBot="1">
      <c r="B43" s="437"/>
      <c r="C43" s="320" t="s">
        <v>788</v>
      </c>
      <c r="D43" s="303">
        <v>1460</v>
      </c>
      <c r="E43" s="325">
        <v>0</v>
      </c>
      <c r="F43" s="325">
        <v>0</v>
      </c>
      <c r="G43" s="325">
        <v>0</v>
      </c>
      <c r="H43" s="336">
        <f t="shared" si="3"/>
        <v>0</v>
      </c>
      <c r="I43" s="290"/>
    </row>
    <row r="44" spans="2:9" ht="13.5" thickTop="1" thickBot="1">
      <c r="B44" s="437"/>
      <c r="C44" s="320" t="s">
        <v>789</v>
      </c>
      <c r="D44" s="303">
        <v>1460</v>
      </c>
      <c r="E44" s="325">
        <v>0</v>
      </c>
      <c r="F44" s="325">
        <v>0</v>
      </c>
      <c r="G44" s="325">
        <v>0</v>
      </c>
      <c r="H44" s="336">
        <f t="shared" si="3"/>
        <v>0</v>
      </c>
      <c r="I44" s="290"/>
    </row>
    <row r="45" spans="2:9" ht="13.5" thickTop="1" thickBot="1">
      <c r="B45" s="437"/>
      <c r="C45" s="320" t="s">
        <v>790</v>
      </c>
      <c r="D45" s="303">
        <v>1460</v>
      </c>
      <c r="E45" s="325">
        <v>0</v>
      </c>
      <c r="F45" s="325">
        <v>0</v>
      </c>
      <c r="G45" s="325">
        <v>0</v>
      </c>
      <c r="H45" s="336">
        <f t="shared" si="3"/>
        <v>0</v>
      </c>
      <c r="I45" s="290"/>
    </row>
    <row r="46" spans="2:9" ht="13.5" thickTop="1" thickBot="1">
      <c r="B46" s="437"/>
      <c r="C46" s="611" t="s">
        <v>791</v>
      </c>
      <c r="D46" s="303">
        <v>1460</v>
      </c>
      <c r="E46" s="325">
        <v>0</v>
      </c>
      <c r="F46" s="325">
        <v>0</v>
      </c>
      <c r="G46" s="325">
        <v>0</v>
      </c>
      <c r="H46" s="336">
        <f t="shared" si="3"/>
        <v>0</v>
      </c>
      <c r="I46" s="290"/>
    </row>
    <row r="47" spans="2:9" ht="13.5" thickTop="1" thickBot="1">
      <c r="B47" s="437"/>
      <c r="C47" s="606" t="s">
        <v>781</v>
      </c>
      <c r="D47" s="303">
        <v>1460</v>
      </c>
      <c r="E47" s="325">
        <v>0</v>
      </c>
      <c r="F47" s="325">
        <v>0</v>
      </c>
      <c r="G47" s="325">
        <v>0</v>
      </c>
      <c r="H47" s="336">
        <f t="shared" si="3"/>
        <v>0</v>
      </c>
      <c r="I47" s="290"/>
    </row>
    <row r="48" spans="2:9" ht="13.5" thickTop="1" thickBot="1">
      <c r="B48" s="437"/>
      <c r="C48" s="423" t="s">
        <v>792</v>
      </c>
      <c r="D48" s="303">
        <v>1450</v>
      </c>
      <c r="E48" s="325">
        <v>0</v>
      </c>
      <c r="F48" s="325">
        <v>0</v>
      </c>
      <c r="G48" s="325">
        <v>0</v>
      </c>
      <c r="H48" s="336">
        <f t="shared" si="3"/>
        <v>0</v>
      </c>
      <c r="I48" s="290"/>
    </row>
    <row r="49" spans="2:9" ht="13.5" thickTop="1" thickBot="1">
      <c r="B49" s="437"/>
      <c r="C49" s="320" t="s">
        <v>793</v>
      </c>
      <c r="D49" s="303">
        <v>1465</v>
      </c>
      <c r="E49" s="325">
        <v>0</v>
      </c>
      <c r="F49" s="325">
        <v>0</v>
      </c>
      <c r="G49" s="325">
        <v>0</v>
      </c>
      <c r="H49" s="336">
        <f t="shared" si="3"/>
        <v>0</v>
      </c>
      <c r="I49" s="290"/>
    </row>
    <row r="50" spans="2:9" ht="13.5" thickTop="1" thickBot="1">
      <c r="B50" s="437"/>
      <c r="C50" s="612" t="s">
        <v>794</v>
      </c>
      <c r="D50" s="303">
        <v>1470</v>
      </c>
      <c r="E50" s="325">
        <v>0</v>
      </c>
      <c r="F50" s="325">
        <v>0</v>
      </c>
      <c r="G50" s="325">
        <v>0</v>
      </c>
      <c r="H50" s="336">
        <f t="shared" si="3"/>
        <v>0</v>
      </c>
      <c r="I50" s="290"/>
    </row>
    <row r="51" spans="2:9" ht="13.5" thickTop="1" thickBot="1">
      <c r="B51" s="437"/>
      <c r="C51" s="612" t="s">
        <v>794</v>
      </c>
      <c r="D51" s="303">
        <v>1470</v>
      </c>
      <c r="E51" s="325">
        <v>0</v>
      </c>
      <c r="F51" s="325">
        <v>0</v>
      </c>
      <c r="G51" s="325">
        <v>0</v>
      </c>
      <c r="H51" s="336">
        <f t="shared" si="3"/>
        <v>0</v>
      </c>
      <c r="I51" s="290"/>
    </row>
    <row r="52" spans="2:9" ht="13.5" thickTop="1" thickBot="1">
      <c r="B52" s="437"/>
      <c r="C52" s="612" t="s">
        <v>795</v>
      </c>
      <c r="D52" s="303">
        <v>1475</v>
      </c>
      <c r="E52" s="325">
        <v>0</v>
      </c>
      <c r="F52" s="325">
        <v>0</v>
      </c>
      <c r="G52" s="325">
        <v>0</v>
      </c>
      <c r="H52" s="336">
        <f t="shared" si="3"/>
        <v>0</v>
      </c>
      <c r="I52" s="290"/>
    </row>
    <row r="53" spans="2:9" ht="13.5" thickTop="1" thickBot="1">
      <c r="B53" s="437"/>
      <c r="C53" s="320" t="s">
        <v>796</v>
      </c>
      <c r="D53" s="303">
        <v>1485</v>
      </c>
      <c r="E53" s="325">
        <v>0</v>
      </c>
      <c r="F53" s="325">
        <v>0</v>
      </c>
      <c r="G53" s="325">
        <v>0</v>
      </c>
      <c r="H53" s="336">
        <f t="shared" si="3"/>
        <v>0</v>
      </c>
      <c r="I53" s="290"/>
    </row>
    <row r="54" spans="2:9" ht="13.5" thickTop="1" thickBot="1">
      <c r="B54" s="437"/>
      <c r="C54" s="320" t="s">
        <v>797</v>
      </c>
      <c r="D54" s="303">
        <v>1495</v>
      </c>
      <c r="E54" s="325">
        <v>0</v>
      </c>
      <c r="F54" s="325">
        <v>0</v>
      </c>
      <c r="G54" s="325">
        <v>0</v>
      </c>
      <c r="H54" s="336">
        <f t="shared" si="3"/>
        <v>0</v>
      </c>
      <c r="I54" s="290"/>
    </row>
    <row r="55" spans="2:9" ht="13.5" thickTop="1" thickBot="1">
      <c r="B55" s="437"/>
      <c r="C55" s="320" t="s">
        <v>798</v>
      </c>
      <c r="D55" s="303">
        <v>1496</v>
      </c>
      <c r="E55" s="325">
        <v>0</v>
      </c>
      <c r="F55" s="325">
        <v>0</v>
      </c>
      <c r="G55" s="325">
        <v>0</v>
      </c>
      <c r="H55" s="336">
        <f t="shared" si="3"/>
        <v>0</v>
      </c>
      <c r="I55" s="290"/>
    </row>
    <row r="56" spans="2:9" ht="13.5" thickTop="1" thickBot="1">
      <c r="B56" s="437"/>
      <c r="C56" s="612" t="s">
        <v>799</v>
      </c>
      <c r="D56" s="339"/>
      <c r="E56" s="325">
        <v>0</v>
      </c>
      <c r="F56" s="325">
        <v>0</v>
      </c>
      <c r="G56" s="325">
        <v>0</v>
      </c>
      <c r="H56" s="336">
        <f t="shared" si="3"/>
        <v>0</v>
      </c>
      <c r="I56" s="290"/>
    </row>
    <row r="57" spans="2:9" ht="13.5" thickTop="1" thickBot="1">
      <c r="B57" s="437"/>
      <c r="C57" s="606" t="s">
        <v>781</v>
      </c>
      <c r="D57" s="339"/>
      <c r="E57" s="325">
        <v>0</v>
      </c>
      <c r="F57" s="325">
        <v>0</v>
      </c>
      <c r="G57" s="325">
        <v>0</v>
      </c>
      <c r="H57" s="336">
        <f t="shared" si="3"/>
        <v>0</v>
      </c>
      <c r="I57" s="290"/>
    </row>
    <row r="58" spans="2:9" ht="13.5" thickTop="1" thickBot="1">
      <c r="B58" s="437"/>
      <c r="C58" s="606" t="s">
        <v>781</v>
      </c>
      <c r="D58" s="339"/>
      <c r="E58" s="325">
        <v>0</v>
      </c>
      <c r="F58" s="325">
        <v>0</v>
      </c>
      <c r="G58" s="325">
        <v>0</v>
      </c>
      <c r="H58" s="336">
        <f t="shared" si="3"/>
        <v>0</v>
      </c>
      <c r="I58" s="290"/>
    </row>
    <row r="59" spans="2:9" ht="13.5" thickTop="1">
      <c r="B59" s="437"/>
      <c r="C59" s="289" t="s">
        <v>800</v>
      </c>
      <c r="D59" s="284"/>
      <c r="E59" s="285">
        <f>SUM(E41:E58)</f>
        <v>0</v>
      </c>
      <c r="F59" s="285">
        <f>SUM(F41:F58)</f>
        <v>0</v>
      </c>
      <c r="G59" s="285">
        <f>SUM(G41:G58)</f>
        <v>0</v>
      </c>
      <c r="H59" s="285">
        <f>SUM(H41:H58)</f>
        <v>0</v>
      </c>
      <c r="I59" s="290"/>
    </row>
    <row r="60" spans="2:9" ht="9.25" customHeight="1">
      <c r="B60" s="437"/>
      <c r="D60" s="299"/>
      <c r="E60" s="291"/>
      <c r="F60" s="291"/>
      <c r="G60" s="291"/>
      <c r="H60" s="291"/>
      <c r="I60" s="290"/>
    </row>
    <row r="61" spans="2:9" ht="13.5" thickBot="1">
      <c r="B61" s="437"/>
      <c r="C61" s="300" t="s">
        <v>801</v>
      </c>
      <c r="D61" s="281" t="s">
        <v>785</v>
      </c>
      <c r="E61" s="281" t="s">
        <v>760</v>
      </c>
      <c r="F61" s="281" t="s">
        <v>761</v>
      </c>
      <c r="G61" s="281" t="s">
        <v>762</v>
      </c>
      <c r="H61" s="292" t="s">
        <v>82</v>
      </c>
      <c r="I61" s="290"/>
    </row>
    <row r="62" spans="2:9" ht="13.5" thickTop="1" thickBot="1">
      <c r="B62" s="437"/>
      <c r="C62" s="319" t="s">
        <v>802</v>
      </c>
      <c r="D62" s="327">
        <v>1440</v>
      </c>
      <c r="E62" s="325">
        <v>0</v>
      </c>
      <c r="F62" s="337">
        <v>0</v>
      </c>
      <c r="G62" s="337">
        <v>0</v>
      </c>
      <c r="H62" s="336">
        <f>SUM(E62:G62)</f>
        <v>0</v>
      </c>
      <c r="I62" s="290"/>
    </row>
    <row r="63" spans="2:9" ht="13.5" thickTop="1" thickBot="1">
      <c r="B63" s="437"/>
      <c r="C63" s="319" t="s">
        <v>803</v>
      </c>
      <c r="D63" s="327">
        <v>1430</v>
      </c>
      <c r="E63" s="325">
        <v>0</v>
      </c>
      <c r="F63" s="337">
        <v>0</v>
      </c>
      <c r="G63" s="337">
        <v>0</v>
      </c>
      <c r="H63" s="336">
        <f t="shared" ref="H63:H92" si="4">SUM(E63:G63)</f>
        <v>0</v>
      </c>
      <c r="I63" s="290"/>
    </row>
    <row r="64" spans="2:9" ht="13.5" thickTop="1" thickBot="1">
      <c r="B64" s="437"/>
      <c r="C64" s="319" t="s">
        <v>804</v>
      </c>
      <c r="D64" s="328">
        <v>1430</v>
      </c>
      <c r="E64" s="325">
        <v>0</v>
      </c>
      <c r="F64" s="337">
        <v>0</v>
      </c>
      <c r="G64" s="337">
        <v>0</v>
      </c>
      <c r="H64" s="336">
        <f t="shared" si="4"/>
        <v>0</v>
      </c>
      <c r="I64" s="290"/>
    </row>
    <row r="65" spans="2:9" ht="13.5" thickTop="1" thickBot="1">
      <c r="B65" s="437"/>
      <c r="C65" s="319" t="s">
        <v>805</v>
      </c>
      <c r="D65" s="327">
        <v>1430</v>
      </c>
      <c r="E65" s="325">
        <v>0</v>
      </c>
      <c r="F65" s="337">
        <v>0</v>
      </c>
      <c r="G65" s="337">
        <v>0</v>
      </c>
      <c r="H65" s="336">
        <f t="shared" si="4"/>
        <v>0</v>
      </c>
      <c r="I65" s="290"/>
    </row>
    <row r="66" spans="2:9" ht="13.5" thickTop="1" thickBot="1">
      <c r="B66" s="437"/>
      <c r="C66" s="319" t="s">
        <v>806</v>
      </c>
      <c r="D66" s="327">
        <v>1430</v>
      </c>
      <c r="E66" s="325">
        <v>0</v>
      </c>
      <c r="F66" s="337">
        <v>0</v>
      </c>
      <c r="G66" s="337">
        <v>0</v>
      </c>
      <c r="H66" s="336">
        <f t="shared" si="4"/>
        <v>0</v>
      </c>
      <c r="I66" s="290"/>
    </row>
    <row r="67" spans="2:9" ht="13.5" thickTop="1" thickBot="1">
      <c r="B67" s="437"/>
      <c r="C67" s="319" t="s">
        <v>807</v>
      </c>
      <c r="D67" s="328">
        <v>1430</v>
      </c>
      <c r="E67" s="325">
        <v>0</v>
      </c>
      <c r="F67" s="337">
        <v>0</v>
      </c>
      <c r="G67" s="337">
        <v>0</v>
      </c>
      <c r="H67" s="336">
        <f t="shared" si="4"/>
        <v>0</v>
      </c>
      <c r="I67" s="290"/>
    </row>
    <row r="68" spans="2:9" ht="13.5" thickTop="1" thickBot="1">
      <c r="B68" s="437"/>
      <c r="C68" s="319" t="s">
        <v>808</v>
      </c>
      <c r="D68" s="327">
        <v>1430</v>
      </c>
      <c r="E68" s="325">
        <v>0</v>
      </c>
      <c r="F68" s="337">
        <v>0</v>
      </c>
      <c r="G68" s="337">
        <v>0</v>
      </c>
      <c r="H68" s="336">
        <f t="shared" si="4"/>
        <v>0</v>
      </c>
      <c r="I68" s="290"/>
    </row>
    <row r="69" spans="2:9" ht="13.5" thickTop="1" thickBot="1">
      <c r="B69" s="437"/>
      <c r="C69" s="319" t="s">
        <v>809</v>
      </c>
      <c r="D69" s="328">
        <v>1430</v>
      </c>
      <c r="E69" s="325">
        <v>0</v>
      </c>
      <c r="F69" s="337">
        <v>0</v>
      </c>
      <c r="G69" s="337">
        <v>0</v>
      </c>
      <c r="H69" s="336">
        <f t="shared" si="4"/>
        <v>0</v>
      </c>
      <c r="I69" s="290"/>
    </row>
    <row r="70" spans="2:9" ht="13.5" thickTop="1" thickBot="1">
      <c r="B70" s="437"/>
      <c r="C70" s="319" t="s">
        <v>810</v>
      </c>
      <c r="D70" s="327">
        <v>1430</v>
      </c>
      <c r="E70" s="325">
        <v>0</v>
      </c>
      <c r="F70" s="337">
        <v>0</v>
      </c>
      <c r="G70" s="337">
        <v>0</v>
      </c>
      <c r="H70" s="336">
        <f t="shared" si="4"/>
        <v>0</v>
      </c>
      <c r="I70" s="290"/>
    </row>
    <row r="71" spans="2:9" ht="13.5" thickTop="1" thickBot="1">
      <c r="B71" s="437"/>
      <c r="C71" s="319" t="s">
        <v>811</v>
      </c>
      <c r="D71" s="327">
        <v>1430</v>
      </c>
      <c r="E71" s="325">
        <v>0</v>
      </c>
      <c r="F71" s="337">
        <v>0</v>
      </c>
      <c r="G71" s="337">
        <v>0</v>
      </c>
      <c r="H71" s="336">
        <f t="shared" si="4"/>
        <v>0</v>
      </c>
      <c r="I71" s="290"/>
    </row>
    <row r="72" spans="2:9" ht="13.5" thickTop="1" thickBot="1">
      <c r="B72" s="437"/>
      <c r="C72" s="319" t="s">
        <v>812</v>
      </c>
      <c r="D72" s="327">
        <v>1430</v>
      </c>
      <c r="E72" s="325">
        <v>0</v>
      </c>
      <c r="F72" s="337">
        <v>0</v>
      </c>
      <c r="G72" s="337">
        <v>0</v>
      </c>
      <c r="H72" s="336">
        <f t="shared" si="4"/>
        <v>0</v>
      </c>
      <c r="I72" s="290"/>
    </row>
    <row r="73" spans="2:9" ht="13.5" thickTop="1" thickBot="1">
      <c r="B73" s="437"/>
      <c r="C73" s="319" t="s">
        <v>813</v>
      </c>
      <c r="D73" s="327">
        <v>1430</v>
      </c>
      <c r="E73" s="325">
        <v>0</v>
      </c>
      <c r="F73" s="337">
        <v>0</v>
      </c>
      <c r="G73" s="337">
        <v>0</v>
      </c>
      <c r="H73" s="336">
        <f t="shared" si="4"/>
        <v>0</v>
      </c>
      <c r="I73" s="290"/>
    </row>
    <row r="74" spans="2:9" ht="13.5" thickTop="1" thickBot="1">
      <c r="B74" s="437"/>
      <c r="C74" s="319" t="s">
        <v>814</v>
      </c>
      <c r="D74" s="327">
        <v>1430</v>
      </c>
      <c r="E74" s="325">
        <v>0</v>
      </c>
      <c r="F74" s="337">
        <v>0</v>
      </c>
      <c r="G74" s="337">
        <v>0</v>
      </c>
      <c r="H74" s="336">
        <f t="shared" si="4"/>
        <v>0</v>
      </c>
      <c r="I74" s="290"/>
    </row>
    <row r="75" spans="2:9" ht="13.5" thickTop="1" thickBot="1">
      <c r="B75" s="437"/>
      <c r="C75" s="319" t="s">
        <v>815</v>
      </c>
      <c r="D75" s="327">
        <v>1430</v>
      </c>
      <c r="E75" s="325">
        <v>0</v>
      </c>
      <c r="F75" s="337">
        <v>0</v>
      </c>
      <c r="G75" s="337">
        <v>0</v>
      </c>
      <c r="H75" s="336">
        <f t="shared" si="4"/>
        <v>0</v>
      </c>
      <c r="I75" s="290"/>
    </row>
    <row r="76" spans="2:9" ht="13.5" thickTop="1" thickBot="1">
      <c r="B76" s="437"/>
      <c r="C76" s="319" t="s">
        <v>816</v>
      </c>
      <c r="D76" s="327">
        <v>1430</v>
      </c>
      <c r="E76" s="325">
        <v>0</v>
      </c>
      <c r="F76" s="337">
        <v>0</v>
      </c>
      <c r="G76" s="337">
        <v>0</v>
      </c>
      <c r="H76" s="336">
        <f t="shared" si="4"/>
        <v>0</v>
      </c>
      <c r="I76" s="290"/>
    </row>
    <row r="77" spans="2:9" ht="13.5" thickTop="1" thickBot="1">
      <c r="B77" s="437"/>
      <c r="C77" s="321" t="s">
        <v>817</v>
      </c>
      <c r="D77" s="327">
        <v>1430</v>
      </c>
      <c r="E77" s="325">
        <v>0</v>
      </c>
      <c r="F77" s="337">
        <v>0</v>
      </c>
      <c r="G77" s="337">
        <v>0</v>
      </c>
      <c r="H77" s="336">
        <f t="shared" si="4"/>
        <v>0</v>
      </c>
      <c r="I77" s="290"/>
    </row>
    <row r="78" spans="2:9" ht="13.5" thickTop="1" thickBot="1">
      <c r="B78" s="437"/>
      <c r="C78" s="612" t="s">
        <v>818</v>
      </c>
      <c r="D78" s="612"/>
      <c r="E78" s="325">
        <v>0</v>
      </c>
      <c r="F78" s="337">
        <v>0</v>
      </c>
      <c r="G78" s="337">
        <v>0</v>
      </c>
      <c r="H78" s="336">
        <f t="shared" si="4"/>
        <v>0</v>
      </c>
      <c r="I78" s="290"/>
    </row>
    <row r="79" spans="2:9" ht="13.5" thickTop="1" thickBot="1">
      <c r="B79" s="437"/>
      <c r="C79" s="612" t="s">
        <v>819</v>
      </c>
      <c r="D79" s="612"/>
      <c r="E79" s="325">
        <v>0</v>
      </c>
      <c r="F79" s="337">
        <v>0</v>
      </c>
      <c r="G79" s="337">
        <v>0</v>
      </c>
      <c r="H79" s="336">
        <f t="shared" si="4"/>
        <v>0</v>
      </c>
      <c r="I79" s="290"/>
    </row>
    <row r="80" spans="2:9" ht="13.5" thickTop="1" thickBot="1">
      <c r="B80" s="437"/>
      <c r="C80" s="613" t="s">
        <v>820</v>
      </c>
      <c r="D80" s="416"/>
      <c r="E80" s="417"/>
      <c r="F80" s="337">
        <v>0</v>
      </c>
      <c r="G80" s="337">
        <v>0</v>
      </c>
      <c r="H80" s="336">
        <f t="shared" si="4"/>
        <v>0</v>
      </c>
      <c r="I80" s="290"/>
    </row>
    <row r="81" spans="2:11" ht="13.5" thickTop="1" thickBot="1">
      <c r="B81" s="437"/>
      <c r="C81" s="319" t="s">
        <v>821</v>
      </c>
      <c r="D81" s="418"/>
      <c r="E81" s="417"/>
      <c r="F81" s="337">
        <v>0</v>
      </c>
      <c r="G81" s="337">
        <v>0</v>
      </c>
      <c r="H81" s="336">
        <f t="shared" si="4"/>
        <v>0</v>
      </c>
      <c r="I81" s="290"/>
    </row>
    <row r="82" spans="2:11" ht="13.5" thickTop="1" thickBot="1">
      <c r="B82" s="437"/>
      <c r="C82" s="319" t="s">
        <v>822</v>
      </c>
      <c r="D82" s="418"/>
      <c r="E82" s="417"/>
      <c r="F82" s="337">
        <v>0</v>
      </c>
      <c r="G82" s="337">
        <v>0</v>
      </c>
      <c r="H82" s="336">
        <f t="shared" si="4"/>
        <v>0</v>
      </c>
      <c r="I82" s="290"/>
    </row>
    <row r="83" spans="2:11" ht="13.5" thickTop="1" thickBot="1">
      <c r="B83" s="437"/>
      <c r="C83" s="319" t="s">
        <v>823</v>
      </c>
      <c r="D83" s="418"/>
      <c r="E83" s="417"/>
      <c r="F83" s="337">
        <v>0</v>
      </c>
      <c r="G83" s="337">
        <v>0</v>
      </c>
      <c r="H83" s="336">
        <f t="shared" si="4"/>
        <v>0</v>
      </c>
      <c r="I83" s="290"/>
    </row>
    <row r="84" spans="2:11" ht="13.5" thickTop="1" thickBot="1">
      <c r="B84" s="437"/>
      <c r="C84" s="319" t="s">
        <v>824</v>
      </c>
      <c r="D84" s="418"/>
      <c r="E84" s="417"/>
      <c r="F84" s="337">
        <v>0</v>
      </c>
      <c r="G84" s="337">
        <v>0</v>
      </c>
      <c r="H84" s="336">
        <f t="shared" si="4"/>
        <v>0</v>
      </c>
      <c r="I84" s="290"/>
    </row>
    <row r="85" spans="2:11" ht="13.5" thickTop="1" thickBot="1">
      <c r="B85" s="437"/>
      <c r="C85" s="424" t="s">
        <v>825</v>
      </c>
      <c r="D85" s="416"/>
      <c r="E85" s="417"/>
      <c r="F85" s="337">
        <v>0</v>
      </c>
      <c r="G85" s="337">
        <v>0</v>
      </c>
      <c r="H85" s="336">
        <f t="shared" si="4"/>
        <v>0</v>
      </c>
      <c r="I85" s="290"/>
    </row>
    <row r="86" spans="2:11" ht="13.5" thickTop="1" thickBot="1">
      <c r="B86" s="437"/>
      <c r="C86" s="612" t="s">
        <v>826</v>
      </c>
      <c r="D86" s="323"/>
      <c r="E86" s="325">
        <v>0</v>
      </c>
      <c r="F86" s="337">
        <v>0</v>
      </c>
      <c r="G86" s="337">
        <v>0</v>
      </c>
      <c r="H86" s="336">
        <f t="shared" si="4"/>
        <v>0</v>
      </c>
      <c r="I86" s="290"/>
    </row>
    <row r="87" spans="2:11" ht="13.5" thickTop="1" thickBot="1">
      <c r="B87" s="437"/>
      <c r="C87" s="612" t="s">
        <v>827</v>
      </c>
      <c r="D87" s="323"/>
      <c r="E87" s="343">
        <v>0</v>
      </c>
      <c r="F87" s="337">
        <v>0</v>
      </c>
      <c r="G87" s="337" t="s">
        <v>779</v>
      </c>
      <c r="H87" s="336">
        <f t="shared" si="4"/>
        <v>0</v>
      </c>
      <c r="I87" s="290"/>
    </row>
    <row r="88" spans="2:11" ht="13.5" thickTop="1" thickBot="1">
      <c r="B88" s="437"/>
      <c r="C88" s="612" t="s">
        <v>781</v>
      </c>
      <c r="D88" s="323"/>
      <c r="E88" s="343">
        <v>0</v>
      </c>
      <c r="F88" s="337"/>
      <c r="G88" s="337"/>
      <c r="H88" s="336">
        <f t="shared" si="4"/>
        <v>0</v>
      </c>
      <c r="I88" s="290"/>
    </row>
    <row r="89" spans="2:11" ht="13.5" thickTop="1" thickBot="1">
      <c r="B89" s="437"/>
      <c r="C89" s="612" t="s">
        <v>781</v>
      </c>
      <c r="D89" s="323"/>
      <c r="E89" s="343">
        <v>0</v>
      </c>
      <c r="F89" s="337"/>
      <c r="G89" s="337"/>
      <c r="H89" s="336">
        <f t="shared" si="4"/>
        <v>0</v>
      </c>
      <c r="I89" s="290"/>
    </row>
    <row r="90" spans="2:11" ht="13.5" thickTop="1" thickBot="1">
      <c r="B90" s="437"/>
      <c r="C90" s="612" t="s">
        <v>781</v>
      </c>
      <c r="D90" s="323"/>
      <c r="E90" s="343">
        <v>0</v>
      </c>
      <c r="F90" s="337"/>
      <c r="G90" s="337"/>
      <c r="H90" s="336">
        <f t="shared" si="4"/>
        <v>0</v>
      </c>
      <c r="I90" s="290"/>
    </row>
    <row r="91" spans="2:11" ht="13.5" thickTop="1" thickBot="1">
      <c r="B91" s="437"/>
      <c r="C91" s="612" t="s">
        <v>781</v>
      </c>
      <c r="D91" s="323"/>
      <c r="E91" s="343">
        <v>0</v>
      </c>
      <c r="F91" s="337"/>
      <c r="G91" s="337"/>
      <c r="H91" s="336">
        <f t="shared" si="4"/>
        <v>0</v>
      </c>
      <c r="I91" s="290"/>
    </row>
    <row r="92" spans="2:11" ht="13.5" thickTop="1" thickBot="1">
      <c r="B92" s="437"/>
      <c r="C92" s="612" t="s">
        <v>781</v>
      </c>
      <c r="D92" s="323"/>
      <c r="E92" s="343">
        <v>0</v>
      </c>
      <c r="F92" s="337"/>
      <c r="G92" s="337"/>
      <c r="H92" s="336">
        <f t="shared" si="4"/>
        <v>0</v>
      </c>
      <c r="I92" s="290"/>
    </row>
    <row r="93" spans="2:11" ht="13.5" thickTop="1">
      <c r="B93" s="437"/>
      <c r="C93" s="289" t="s">
        <v>828</v>
      </c>
      <c r="D93" s="284"/>
      <c r="E93" s="287">
        <f>SUM(E62:E92)</f>
        <v>0</v>
      </c>
      <c r="F93" s="287">
        <f t="shared" ref="F93:H93" si="5">SUM(F62:F92)</f>
        <v>0</v>
      </c>
      <c r="G93" s="287">
        <f t="shared" si="5"/>
        <v>0</v>
      </c>
      <c r="H93" s="287">
        <f t="shared" si="5"/>
        <v>0</v>
      </c>
      <c r="I93" s="290"/>
      <c r="K93" s="614"/>
    </row>
    <row r="94" spans="2:11" ht="8.25" customHeight="1">
      <c r="B94" s="437"/>
      <c r="C94" s="289"/>
      <c r="D94" s="284"/>
      <c r="E94" s="285"/>
      <c r="F94" s="285"/>
      <c r="G94" s="285"/>
      <c r="H94" s="285"/>
      <c r="I94" s="290"/>
    </row>
    <row r="95" spans="2:11" ht="16" thickBot="1">
      <c r="B95" s="437"/>
      <c r="C95" s="333" t="s">
        <v>829</v>
      </c>
      <c r="D95" s="615"/>
      <c r="E95" s="616">
        <f>+E59+E93</f>
        <v>0</v>
      </c>
      <c r="F95" s="616">
        <f>+F59+F93</f>
        <v>0</v>
      </c>
      <c r="G95" s="616">
        <f>+G59+G93</f>
        <v>0</v>
      </c>
      <c r="H95" s="616">
        <f>+H59+H93</f>
        <v>0</v>
      </c>
      <c r="I95" s="290"/>
    </row>
    <row r="96" spans="2:11" ht="16.75" customHeight="1">
      <c r="B96" s="437"/>
      <c r="C96" s="32"/>
      <c r="D96" s="32"/>
      <c r="E96" s="32"/>
      <c r="F96" s="32"/>
      <c r="G96" s="32"/>
      <c r="H96" s="32"/>
      <c r="I96" s="290"/>
    </row>
    <row r="97" spans="2:9" ht="9.25" customHeight="1">
      <c r="B97" s="437"/>
      <c r="C97" s="289"/>
      <c r="D97" s="281"/>
      <c r="E97" s="291"/>
      <c r="F97" s="291"/>
      <c r="G97" s="291"/>
      <c r="H97" s="291"/>
      <c r="I97" s="290"/>
    </row>
    <row r="98" spans="2:9" ht="13.5" thickBot="1">
      <c r="B98" s="437"/>
      <c r="C98" s="605" t="s">
        <v>830</v>
      </c>
      <c r="D98" s="292" t="s">
        <v>785</v>
      </c>
      <c r="E98" s="281" t="s">
        <v>760</v>
      </c>
      <c r="F98" s="281" t="s">
        <v>761</v>
      </c>
      <c r="G98" s="281" t="s">
        <v>762</v>
      </c>
      <c r="H98" s="292" t="s">
        <v>82</v>
      </c>
      <c r="I98" s="290"/>
    </row>
    <row r="99" spans="2:9" ht="13.5" thickTop="1" thickBot="1">
      <c r="B99" s="437"/>
      <c r="C99" s="319" t="s">
        <v>831</v>
      </c>
      <c r="D99" s="330">
        <v>1405</v>
      </c>
      <c r="E99" s="325">
        <v>0</v>
      </c>
      <c r="F99" s="325">
        <v>0</v>
      </c>
      <c r="G99" s="325">
        <v>0</v>
      </c>
      <c r="H99" s="336">
        <f t="shared" ref="H99:H108" si="6">SUM(E99:G99)</f>
        <v>0</v>
      </c>
      <c r="I99" s="290"/>
    </row>
    <row r="100" spans="2:9" ht="13.5" thickTop="1" thickBot="1">
      <c r="B100" s="437"/>
      <c r="C100" s="319" t="s">
        <v>694</v>
      </c>
      <c r="D100" s="330">
        <v>1408</v>
      </c>
      <c r="E100" s="325">
        <v>0</v>
      </c>
      <c r="F100" s="325">
        <v>0</v>
      </c>
      <c r="G100" s="325">
        <v>0</v>
      </c>
      <c r="H100" s="336">
        <f t="shared" si="6"/>
        <v>0</v>
      </c>
      <c r="I100" s="290"/>
    </row>
    <row r="101" spans="2:9" ht="13.5" thickTop="1" thickBot="1">
      <c r="B101" s="437"/>
      <c r="C101" s="319" t="s">
        <v>695</v>
      </c>
      <c r="D101" s="331">
        <v>1408</v>
      </c>
      <c r="E101" s="325">
        <v>0</v>
      </c>
      <c r="F101" s="325">
        <v>0</v>
      </c>
      <c r="G101" s="325">
        <v>0</v>
      </c>
      <c r="H101" s="336">
        <f t="shared" si="6"/>
        <v>0</v>
      </c>
      <c r="I101" s="290"/>
    </row>
    <row r="102" spans="2:9" ht="13.5" thickTop="1" thickBot="1">
      <c r="B102" s="437"/>
      <c r="C102" s="319" t="s">
        <v>832</v>
      </c>
      <c r="D102" s="331">
        <v>1410</v>
      </c>
      <c r="E102" s="325">
        <v>0</v>
      </c>
      <c r="F102" s="325">
        <v>0</v>
      </c>
      <c r="G102" s="325">
        <v>0</v>
      </c>
      <c r="H102" s="336">
        <f t="shared" si="6"/>
        <v>0</v>
      </c>
      <c r="I102" s="290"/>
    </row>
    <row r="103" spans="2:9" ht="13.5" thickTop="1" thickBot="1">
      <c r="B103" s="437"/>
      <c r="C103" s="319" t="s">
        <v>833</v>
      </c>
      <c r="D103" s="331">
        <v>1430</v>
      </c>
      <c r="E103" s="325">
        <v>0</v>
      </c>
      <c r="F103" s="325">
        <v>0</v>
      </c>
      <c r="G103" s="325">
        <v>0</v>
      </c>
      <c r="H103" s="336">
        <f t="shared" si="6"/>
        <v>0</v>
      </c>
      <c r="I103" s="290"/>
    </row>
    <row r="104" spans="2:9" ht="13.5" thickTop="1" thickBot="1">
      <c r="B104" s="437"/>
      <c r="C104" s="319" t="s">
        <v>834</v>
      </c>
      <c r="D104" s="331">
        <v>1440</v>
      </c>
      <c r="E104" s="325">
        <v>0</v>
      </c>
      <c r="F104" s="325">
        <v>0</v>
      </c>
      <c r="G104" s="325">
        <v>0</v>
      </c>
      <c r="H104" s="336">
        <f t="shared" si="6"/>
        <v>0</v>
      </c>
      <c r="I104" s="290"/>
    </row>
    <row r="105" spans="2:9" ht="13.5" thickTop="1" thickBot="1">
      <c r="B105" s="437"/>
      <c r="C105" s="319" t="s">
        <v>835</v>
      </c>
      <c r="D105" s="331">
        <v>1450</v>
      </c>
      <c r="E105" s="325">
        <v>0</v>
      </c>
      <c r="F105" s="325">
        <v>0</v>
      </c>
      <c r="G105" s="325">
        <v>0</v>
      </c>
      <c r="H105" s="336">
        <f t="shared" si="6"/>
        <v>0</v>
      </c>
      <c r="I105" s="290"/>
    </row>
    <row r="106" spans="2:9" ht="13.5" thickTop="1" thickBot="1">
      <c r="B106" s="437"/>
      <c r="C106" s="319" t="s">
        <v>836</v>
      </c>
      <c r="D106" s="327">
        <v>1485</v>
      </c>
      <c r="E106" s="325">
        <v>0</v>
      </c>
      <c r="F106" s="325">
        <v>0</v>
      </c>
      <c r="G106" s="325">
        <v>0</v>
      </c>
      <c r="H106" s="336">
        <f t="shared" si="6"/>
        <v>0</v>
      </c>
      <c r="I106" s="290"/>
    </row>
    <row r="107" spans="2:9" ht="13.5" thickTop="1" thickBot="1">
      <c r="B107" s="437"/>
      <c r="C107" s="319" t="s">
        <v>837</v>
      </c>
      <c r="D107" s="329">
        <v>1495</v>
      </c>
      <c r="E107" s="325">
        <v>0</v>
      </c>
      <c r="F107" s="325">
        <v>0</v>
      </c>
      <c r="G107" s="325">
        <v>0</v>
      </c>
      <c r="H107" s="336">
        <f t="shared" si="6"/>
        <v>0</v>
      </c>
      <c r="I107" s="290"/>
    </row>
    <row r="108" spans="2:9" ht="13.5" thickTop="1" thickBot="1">
      <c r="B108" s="437"/>
      <c r="C108" s="320" t="s">
        <v>798</v>
      </c>
      <c r="D108" s="303">
        <v>1496</v>
      </c>
      <c r="E108" s="325">
        <v>0</v>
      </c>
      <c r="F108" s="325">
        <v>0</v>
      </c>
      <c r="G108" s="325">
        <v>0</v>
      </c>
      <c r="H108" s="336">
        <f t="shared" si="6"/>
        <v>0</v>
      </c>
      <c r="I108" s="290"/>
    </row>
    <row r="109" spans="2:9" ht="16" thickTop="1">
      <c r="B109" s="437"/>
      <c r="C109" s="302" t="s">
        <v>838</v>
      </c>
      <c r="D109" s="303"/>
      <c r="E109" s="409">
        <f>SUM(E99:E108)</f>
        <v>0</v>
      </c>
      <c r="F109" s="409">
        <f t="shared" ref="F109:H109" si="7">SUM(F99:F108)</f>
        <v>0</v>
      </c>
      <c r="G109" s="409">
        <f t="shared" si="7"/>
        <v>0</v>
      </c>
      <c r="H109" s="409">
        <f t="shared" si="7"/>
        <v>0</v>
      </c>
      <c r="I109" s="290"/>
    </row>
    <row r="110" spans="2:9" ht="15.5">
      <c r="B110" s="437"/>
      <c r="C110" s="304"/>
      <c r="D110" s="299"/>
      <c r="E110" s="283"/>
      <c r="F110" s="283"/>
      <c r="G110" s="283"/>
      <c r="H110" s="283"/>
      <c r="I110" s="290"/>
    </row>
    <row r="111" spans="2:9" ht="15.75" customHeight="1">
      <c r="B111" s="437"/>
      <c r="D111" s="281"/>
      <c r="E111" s="410">
        <v>0</v>
      </c>
      <c r="F111" s="410">
        <v>0</v>
      </c>
      <c r="G111" s="410">
        <v>0</v>
      </c>
      <c r="H111" s="410">
        <v>0</v>
      </c>
      <c r="I111" s="290"/>
    </row>
    <row r="112" spans="2:9" ht="17">
      <c r="B112" s="437"/>
      <c r="C112" s="295" t="s">
        <v>839</v>
      </c>
      <c r="D112" s="617"/>
      <c r="E112" s="411">
        <f>+E95+E109</f>
        <v>0</v>
      </c>
      <c r="F112" s="411">
        <f>+F95+F109</f>
        <v>0</v>
      </c>
      <c r="G112" s="411">
        <f>+G95+G109</f>
        <v>0</v>
      </c>
      <c r="H112" s="411">
        <f>+H95+H109</f>
        <v>0</v>
      </c>
      <c r="I112" s="290"/>
    </row>
    <row r="113" spans="2:9" ht="13" thickBot="1">
      <c r="B113" s="449"/>
      <c r="C113" s="342"/>
      <c r="D113" s="305"/>
      <c r="E113" s="306"/>
      <c r="F113" s="306"/>
      <c r="G113" s="306"/>
      <c r="H113" s="306"/>
      <c r="I113" s="307"/>
    </row>
    <row r="114" spans="2:9">
      <c r="C114" s="32"/>
      <c r="D114" s="281"/>
      <c r="E114" s="32"/>
      <c r="F114" s="308"/>
      <c r="G114" s="308"/>
      <c r="H114" s="308"/>
      <c r="I114" s="33" t="s">
        <v>1172</v>
      </c>
    </row>
    <row r="115" spans="2:9">
      <c r="C115" s="32"/>
    </row>
    <row r="116" spans="2:9">
      <c r="C116" s="32"/>
    </row>
    <row r="117" spans="2:9" ht="13">
      <c r="C117" s="32"/>
      <c r="D117" s="34"/>
      <c r="E117" s="308"/>
      <c r="F117" s="308"/>
      <c r="G117" s="308"/>
      <c r="H117" s="308"/>
    </row>
    <row r="118" spans="2:9" ht="13">
      <c r="C118" s="32"/>
      <c r="D118" s="34"/>
      <c r="E118" s="618"/>
      <c r="F118" s="618"/>
      <c r="G118" s="618"/>
      <c r="H118" s="618"/>
    </row>
    <row r="119" spans="2:9" ht="13">
      <c r="C119" s="32"/>
      <c r="D119" s="34"/>
      <c r="E119" s="618"/>
      <c r="F119" s="618"/>
      <c r="G119" s="618"/>
      <c r="H119" s="618"/>
    </row>
    <row r="120" spans="2:9" ht="13">
      <c r="D120" s="34"/>
      <c r="E120" s="618"/>
      <c r="F120" s="618"/>
      <c r="G120" s="618"/>
      <c r="H120" s="618"/>
    </row>
  </sheetData>
  <sheetProtection algorithmName="SHA-512" hashValue="S9dDKu20ju+HLUYc2WBt1rTjdx7oi3034V+q5TrcSq1POPQuUaCtitqj8R9yomVLTE+7FbeJsECTFaNj9Nprzw==" saltValue="rs2NUEe2IpJeo37k7UK9hA==" spinCount="100000" sheet="1" objects="1" scenarios="1"/>
  <mergeCells count="6">
    <mergeCell ref="C2:H2"/>
    <mergeCell ref="D6:H6"/>
    <mergeCell ref="D8:H8"/>
    <mergeCell ref="C3:H3"/>
    <mergeCell ref="D7:H7"/>
    <mergeCell ref="D5:H5"/>
  </mergeCells>
  <phoneticPr fontId="0" type="noConversion"/>
  <conditionalFormatting sqref="E118:H120">
    <cfRule type="cellIs" dxfId="0" priority="1" stopIfTrue="1" operator="greaterThan">
      <formula>1</formula>
    </cfRule>
    <cfRule type="cellIs" priority="2" stopIfTrue="1" operator="lessThan">
      <formula>-1</formula>
    </cfRule>
  </conditionalFormatting>
  <printOptions horizontalCentered="1"/>
  <pageMargins left="0.25" right="0.25" top="0.25" bottom="0.5" header="0.5" footer="0"/>
  <pageSetup scale="4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I113"/>
  <sheetViews>
    <sheetView zoomScaleNormal="100" workbookViewId="0">
      <selection activeCell="C16" sqref="C16"/>
    </sheetView>
  </sheetViews>
  <sheetFormatPr defaultColWidth="8.6328125" defaultRowHeight="12.5"/>
  <cols>
    <col min="1" max="1" width="3" style="32" customWidth="1"/>
    <col min="2" max="2" width="3.453125" style="32" customWidth="1"/>
    <col min="3" max="3" width="42.6328125" style="32" bestFit="1" customWidth="1"/>
    <col min="4" max="4" width="13.36328125" style="32" bestFit="1" customWidth="1"/>
    <col min="5" max="5" width="16.453125" style="32" bestFit="1" customWidth="1"/>
    <col min="6" max="6" width="18.6328125" style="32" customWidth="1"/>
    <col min="7" max="8" width="20.453125" style="32" customWidth="1"/>
    <col min="9" max="9" width="4.6328125" style="32" customWidth="1"/>
    <col min="10" max="16384" width="8.6328125" style="32"/>
  </cols>
  <sheetData>
    <row r="1" spans="2:9" ht="13" thickBot="1">
      <c r="C1" s="434"/>
      <c r="D1" s="434"/>
      <c r="E1" s="434"/>
      <c r="F1" s="434"/>
      <c r="G1" s="434"/>
      <c r="H1" s="434"/>
    </row>
    <row r="2" spans="2:9" ht="15.5">
      <c r="B2" s="451"/>
      <c r="C2" s="955" t="s">
        <v>840</v>
      </c>
      <c r="D2" s="955"/>
      <c r="E2" s="955"/>
      <c r="F2" s="955"/>
      <c r="G2" s="955"/>
      <c r="H2" s="955"/>
      <c r="I2" s="454"/>
    </row>
    <row r="3" spans="2:9" ht="15.5">
      <c r="B3" s="437"/>
      <c r="C3" s="914" t="s">
        <v>756</v>
      </c>
      <c r="D3" s="914"/>
      <c r="E3" s="914"/>
      <c r="F3" s="914"/>
      <c r="G3" s="914"/>
      <c r="H3" s="914"/>
      <c r="I3" s="290"/>
    </row>
    <row r="4" spans="2:9" ht="13" thickBot="1">
      <c r="B4" s="437"/>
      <c r="I4" s="290"/>
    </row>
    <row r="5" spans="2:9" ht="13.5" thickBot="1">
      <c r="B5" s="437"/>
      <c r="C5" s="34" t="s">
        <v>616</v>
      </c>
      <c r="D5" s="956" t="str">
        <f>'Unit Mix'!G6</f>
        <v>Housing Authority of Sample City</v>
      </c>
      <c r="E5" s="957"/>
      <c r="F5" s="957"/>
      <c r="G5" s="957"/>
      <c r="H5" s="958"/>
      <c r="I5" s="290"/>
    </row>
    <row r="6" spans="2:9" ht="13.5" thickBot="1">
      <c r="B6" s="437"/>
      <c r="C6" s="34" t="s">
        <v>618</v>
      </c>
      <c r="D6" s="956" t="str">
        <f>'Unit Mix'!G7</f>
        <v>Sample Grant Name</v>
      </c>
      <c r="E6" s="957"/>
      <c r="F6" s="957"/>
      <c r="G6" s="957"/>
      <c r="H6" s="958"/>
      <c r="I6" s="290"/>
    </row>
    <row r="7" spans="2:9" ht="13.5" thickBot="1">
      <c r="B7" s="437"/>
      <c r="C7" s="34" t="s">
        <v>757</v>
      </c>
      <c r="D7" s="956" t="str">
        <f>'Unit Mix'!G8</f>
        <v>Sample Mixed-Finance Development or Sample Phase</v>
      </c>
      <c r="E7" s="957"/>
      <c r="F7" s="957"/>
      <c r="G7" s="957"/>
      <c r="H7" s="958"/>
      <c r="I7" s="290"/>
    </row>
    <row r="8" spans="2:9" ht="13.5" thickBot="1">
      <c r="B8" s="437"/>
      <c r="C8" s="34" t="s">
        <v>622</v>
      </c>
      <c r="D8" s="956" t="str">
        <f>'Unit Mix'!G9</f>
        <v>[enter the new AMP-format development number]</v>
      </c>
      <c r="E8" s="957"/>
      <c r="F8" s="957"/>
      <c r="G8" s="957"/>
      <c r="H8" s="958"/>
      <c r="I8" s="290"/>
    </row>
    <row r="9" spans="2:9" ht="13">
      <c r="B9" s="437"/>
      <c r="C9" s="34"/>
      <c r="D9" s="34"/>
      <c r="I9" s="290"/>
    </row>
    <row r="10" spans="2:9" ht="13">
      <c r="B10" s="437"/>
      <c r="C10" s="34"/>
      <c r="D10" s="603"/>
      <c r="E10" s="604"/>
      <c r="F10" s="604"/>
      <c r="G10" s="604"/>
      <c r="H10" s="281"/>
      <c r="I10" s="290"/>
    </row>
    <row r="11" spans="2:9" ht="13.5" thickBot="1">
      <c r="B11" s="437"/>
      <c r="C11" s="605" t="s">
        <v>758</v>
      </c>
      <c r="D11" s="20" t="s">
        <v>759</v>
      </c>
      <c r="E11" s="292" t="s">
        <v>760</v>
      </c>
      <c r="F11" s="281" t="s">
        <v>761</v>
      </c>
      <c r="G11" s="281" t="s">
        <v>762</v>
      </c>
      <c r="H11" s="292" t="s">
        <v>82</v>
      </c>
      <c r="I11" s="290"/>
    </row>
    <row r="12" spans="2:9" ht="13.5" thickTop="1" thickBot="1">
      <c r="B12" s="437"/>
      <c r="C12" s="293" t="s">
        <v>763</v>
      </c>
      <c r="D12" s="323"/>
      <c r="E12" s="325">
        <v>0</v>
      </c>
      <c r="F12" s="419"/>
      <c r="G12" s="419"/>
      <c r="H12" s="324">
        <f t="shared" ref="H12:H24" si="0">SUM(E12:G12)</f>
        <v>0</v>
      </c>
      <c r="I12" s="290"/>
    </row>
    <row r="13" spans="2:9" ht="13.5" thickTop="1" thickBot="1">
      <c r="B13" s="437"/>
      <c r="C13" s="293" t="s">
        <v>841</v>
      </c>
      <c r="D13" s="323"/>
      <c r="E13" s="325">
        <v>0</v>
      </c>
      <c r="F13" s="345"/>
      <c r="G13" s="345"/>
      <c r="H13" s="324">
        <f t="shared" si="0"/>
        <v>0</v>
      </c>
      <c r="I13" s="290"/>
    </row>
    <row r="14" spans="2:9" ht="13.5" thickTop="1" thickBot="1">
      <c r="B14" s="437"/>
      <c r="C14" s="293" t="s">
        <v>765</v>
      </c>
      <c r="D14" s="323"/>
      <c r="E14" s="325">
        <v>0</v>
      </c>
      <c r="F14" s="345"/>
      <c r="G14" s="345"/>
      <c r="H14" s="324">
        <f t="shared" si="0"/>
        <v>0</v>
      </c>
      <c r="I14" s="290"/>
    </row>
    <row r="15" spans="2:9" ht="13.5" thickTop="1" thickBot="1">
      <c r="B15" s="437"/>
      <c r="C15" s="293" t="s">
        <v>780</v>
      </c>
      <c r="D15" s="323"/>
      <c r="E15" s="325">
        <v>0</v>
      </c>
      <c r="F15" s="345"/>
      <c r="G15" s="345"/>
      <c r="H15" s="324">
        <f t="shared" si="0"/>
        <v>0</v>
      </c>
      <c r="I15" s="290"/>
    </row>
    <row r="16" spans="2:9" ht="13.5" thickTop="1" thickBot="1">
      <c r="B16" s="437"/>
      <c r="C16" s="293" t="s">
        <v>767</v>
      </c>
      <c r="D16" s="323"/>
      <c r="E16" s="325">
        <v>0</v>
      </c>
      <c r="F16" s="345"/>
      <c r="G16" s="345"/>
      <c r="H16" s="324">
        <f t="shared" si="0"/>
        <v>0</v>
      </c>
      <c r="I16" s="290"/>
    </row>
    <row r="17" spans="2:9" ht="13.5" thickTop="1" thickBot="1">
      <c r="B17" s="437"/>
      <c r="C17" s="338" t="s">
        <v>768</v>
      </c>
      <c r="D17" s="323"/>
      <c r="E17" s="345"/>
      <c r="F17" s="325">
        <v>0</v>
      </c>
      <c r="G17" s="325">
        <v>0</v>
      </c>
      <c r="H17" s="288">
        <f t="shared" si="0"/>
        <v>0</v>
      </c>
      <c r="I17" s="290"/>
    </row>
    <row r="18" spans="2:9" ht="14" thickTop="1" thickBot="1">
      <c r="B18" s="437"/>
      <c r="C18" s="612" t="s">
        <v>770</v>
      </c>
      <c r="D18" s="323"/>
      <c r="E18" s="345"/>
      <c r="F18" s="325">
        <v>0</v>
      </c>
      <c r="G18" s="325">
        <v>0</v>
      </c>
      <c r="H18" s="324">
        <f t="shared" si="0"/>
        <v>0</v>
      </c>
      <c r="I18" s="290"/>
    </row>
    <row r="19" spans="2:9" ht="14" thickTop="1" thickBot="1">
      <c r="B19" s="437"/>
      <c r="C19" s="612" t="s">
        <v>771</v>
      </c>
      <c r="D19" s="323"/>
      <c r="E19" s="345"/>
      <c r="F19" s="325">
        <v>0</v>
      </c>
      <c r="G19" s="325">
        <v>0</v>
      </c>
      <c r="H19" s="324">
        <f t="shared" si="0"/>
        <v>0</v>
      </c>
      <c r="I19" s="290"/>
    </row>
    <row r="20" spans="2:9" ht="13.5" thickTop="1" thickBot="1">
      <c r="B20" s="437"/>
      <c r="C20" s="612" t="s">
        <v>772</v>
      </c>
      <c r="D20" s="323"/>
      <c r="E20" s="345"/>
      <c r="F20" s="325">
        <v>0</v>
      </c>
      <c r="G20" s="325">
        <v>0</v>
      </c>
      <c r="H20" s="324">
        <f t="shared" si="0"/>
        <v>0</v>
      </c>
      <c r="I20" s="290"/>
    </row>
    <row r="21" spans="2:9" ht="13.5" thickTop="1" thickBot="1">
      <c r="B21" s="437"/>
      <c r="C21" s="612" t="s">
        <v>773</v>
      </c>
      <c r="D21" s="323"/>
      <c r="E21" s="345"/>
      <c r="F21" s="325">
        <v>0</v>
      </c>
      <c r="G21" s="325">
        <v>0</v>
      </c>
      <c r="H21" s="324">
        <f t="shared" si="0"/>
        <v>0</v>
      </c>
      <c r="I21" s="290"/>
    </row>
    <row r="22" spans="2:9" ht="13.5" thickTop="1" thickBot="1">
      <c r="B22" s="437"/>
      <c r="C22" s="612" t="s">
        <v>774</v>
      </c>
      <c r="D22" s="323"/>
      <c r="E22" s="345"/>
      <c r="F22" s="325">
        <v>0</v>
      </c>
      <c r="G22" s="325">
        <v>0</v>
      </c>
      <c r="H22" s="324">
        <f t="shared" si="0"/>
        <v>0</v>
      </c>
      <c r="I22" s="290"/>
    </row>
    <row r="23" spans="2:9" ht="13.5" thickTop="1" thickBot="1">
      <c r="B23" s="437"/>
      <c r="C23" s="612" t="s">
        <v>842</v>
      </c>
      <c r="D23" s="323"/>
      <c r="E23" s="345"/>
      <c r="F23" s="325">
        <v>0</v>
      </c>
      <c r="G23" s="325">
        <v>0</v>
      </c>
      <c r="H23" s="324">
        <f t="shared" si="0"/>
        <v>0</v>
      </c>
      <c r="I23" s="290"/>
    </row>
    <row r="24" spans="2:9" ht="13.5" thickTop="1" thickBot="1">
      <c r="B24" s="437"/>
      <c r="C24" s="612" t="s">
        <v>843</v>
      </c>
      <c r="D24" s="323"/>
      <c r="E24" s="420"/>
      <c r="F24" s="325">
        <v>0</v>
      </c>
      <c r="G24" s="325">
        <v>0</v>
      </c>
      <c r="H24" s="324">
        <f t="shared" si="0"/>
        <v>0</v>
      </c>
      <c r="I24" s="290"/>
    </row>
    <row r="25" spans="2:9" ht="13.5" thickTop="1">
      <c r="B25" s="437"/>
      <c r="C25" s="289" t="s">
        <v>777</v>
      </c>
      <c r="D25" s="284"/>
      <c r="E25" s="285">
        <f>SUM(E12:E24)</f>
        <v>0</v>
      </c>
      <c r="F25" s="285">
        <f>SUM(F12:F24)</f>
        <v>0</v>
      </c>
      <c r="G25" s="285">
        <f>SUM(G12:G24)</f>
        <v>0</v>
      </c>
      <c r="H25" s="285">
        <f>SUM(H12:H24)</f>
        <v>0</v>
      </c>
      <c r="I25" s="290"/>
    </row>
    <row r="26" spans="2:9">
      <c r="B26" s="437"/>
      <c r="C26" s="23"/>
      <c r="D26" s="20"/>
      <c r="E26" s="291"/>
      <c r="F26" s="291"/>
      <c r="G26" s="291"/>
      <c r="H26" s="291"/>
      <c r="I26" s="290"/>
    </row>
    <row r="27" spans="2:9" ht="13.5" thickBot="1">
      <c r="B27" s="437"/>
      <c r="C27" s="605" t="s">
        <v>778</v>
      </c>
      <c r="D27" s="281"/>
      <c r="E27" s="281" t="s">
        <v>760</v>
      </c>
      <c r="F27" s="281" t="s">
        <v>761</v>
      </c>
      <c r="G27" s="281" t="s">
        <v>762</v>
      </c>
      <c r="H27" s="292" t="s">
        <v>82</v>
      </c>
      <c r="I27" s="290"/>
    </row>
    <row r="28" spans="2:9" ht="13.5" thickTop="1" thickBot="1">
      <c r="B28" s="437"/>
      <c r="C28" s="293" t="s">
        <v>763</v>
      </c>
      <c r="D28" s="344"/>
      <c r="E28" s="325">
        <v>0</v>
      </c>
      <c r="F28" s="419"/>
      <c r="G28" s="419"/>
      <c r="H28" s="324">
        <f>SUM(E28:G28)</f>
        <v>0</v>
      </c>
      <c r="I28" s="290"/>
    </row>
    <row r="29" spans="2:9" ht="13.5" thickTop="1" thickBot="1">
      <c r="B29" s="437"/>
      <c r="C29" s="293" t="s">
        <v>841</v>
      </c>
      <c r="D29" s="345"/>
      <c r="E29" s="325">
        <v>0</v>
      </c>
      <c r="F29" s="345"/>
      <c r="G29" s="345"/>
      <c r="H29" s="324">
        <f t="shared" ref="H29:H33" si="1">SUM(E29:G29)</f>
        <v>0</v>
      </c>
      <c r="I29" s="290"/>
    </row>
    <row r="30" spans="2:9" ht="13.5" thickTop="1" thickBot="1">
      <c r="B30" s="437"/>
      <c r="C30" s="293" t="s">
        <v>765</v>
      </c>
      <c r="D30" s="345"/>
      <c r="E30" s="325">
        <v>0</v>
      </c>
      <c r="F30" s="345"/>
      <c r="G30" s="345"/>
      <c r="H30" s="324">
        <f t="shared" si="1"/>
        <v>0</v>
      </c>
      <c r="I30" s="290"/>
    </row>
    <row r="31" spans="2:9" ht="13.5" thickTop="1" thickBot="1">
      <c r="B31" s="437"/>
      <c r="C31" s="293" t="s">
        <v>766</v>
      </c>
      <c r="D31" s="345"/>
      <c r="E31" s="325">
        <v>0</v>
      </c>
      <c r="F31" s="345"/>
      <c r="G31" s="345"/>
      <c r="H31" s="324">
        <f t="shared" si="1"/>
        <v>0</v>
      </c>
      <c r="I31" s="290"/>
    </row>
    <row r="32" spans="2:9" ht="13.5" thickTop="1" thickBot="1">
      <c r="B32" s="437"/>
      <c r="C32" s="612" t="s">
        <v>844</v>
      </c>
      <c r="D32" s="345"/>
      <c r="E32" s="325">
        <v>0</v>
      </c>
      <c r="F32" s="325">
        <v>0</v>
      </c>
      <c r="G32" s="325">
        <v>0</v>
      </c>
      <c r="H32" s="324">
        <f t="shared" si="1"/>
        <v>0</v>
      </c>
      <c r="I32" s="290"/>
    </row>
    <row r="33" spans="2:9" ht="13.5" thickTop="1" thickBot="1">
      <c r="B33" s="437"/>
      <c r="C33" s="612" t="s">
        <v>844</v>
      </c>
      <c r="D33" s="346"/>
      <c r="E33" s="343">
        <v>0</v>
      </c>
      <c r="F33" s="325">
        <v>0</v>
      </c>
      <c r="G33" s="325">
        <v>0</v>
      </c>
      <c r="H33" s="324">
        <f t="shared" si="1"/>
        <v>0</v>
      </c>
      <c r="I33" s="290"/>
    </row>
    <row r="34" spans="2:9" ht="13.5" thickTop="1">
      <c r="B34" s="437"/>
      <c r="C34" s="405" t="s">
        <v>782</v>
      </c>
      <c r="D34" s="286"/>
      <c r="E34" s="285">
        <f>SUM(E28:E33)</f>
        <v>0</v>
      </c>
      <c r="F34" s="285">
        <f>SUM(F28:F33)</f>
        <v>0</v>
      </c>
      <c r="G34" s="285">
        <f>SUM(G28:G33)</f>
        <v>0</v>
      </c>
      <c r="H34" s="285">
        <f>SUM(H28:H33)</f>
        <v>0</v>
      </c>
      <c r="I34" s="290"/>
    </row>
    <row r="35" spans="2:9">
      <c r="B35" s="437"/>
      <c r="C35" s="23"/>
      <c r="D35" s="281"/>
      <c r="E35" s="294">
        <v>0</v>
      </c>
      <c r="F35" s="294">
        <v>0</v>
      </c>
      <c r="G35" s="294">
        <v>0</v>
      </c>
      <c r="H35" s="294">
        <v>0</v>
      </c>
      <c r="I35" s="290"/>
    </row>
    <row r="36" spans="2:9" ht="15.5">
      <c r="B36" s="437"/>
      <c r="C36" s="295" t="s">
        <v>783</v>
      </c>
      <c r="D36" s="296"/>
      <c r="E36" s="399">
        <f>E25+E34</f>
        <v>0</v>
      </c>
      <c r="F36" s="399">
        <f>F25+F34</f>
        <v>0</v>
      </c>
      <c r="G36" s="399">
        <f>G25+G34</f>
        <v>0</v>
      </c>
      <c r="H36" s="399">
        <f>H25+H34</f>
        <v>0</v>
      </c>
      <c r="I36" s="290"/>
    </row>
    <row r="37" spans="2:9" ht="13">
      <c r="B37" s="437"/>
      <c r="C37" s="23"/>
      <c r="D37" s="21"/>
      <c r="E37" s="291"/>
      <c r="F37" s="291"/>
      <c r="G37" s="291"/>
      <c r="H37" s="291"/>
      <c r="I37" s="290"/>
    </row>
    <row r="38" spans="2:9" ht="13">
      <c r="B38" s="437"/>
      <c r="C38" s="22"/>
      <c r="D38" s="291"/>
      <c r="E38" s="291"/>
      <c r="F38" s="297"/>
      <c r="G38" s="297"/>
      <c r="H38" s="297"/>
      <c r="I38" s="290"/>
    </row>
    <row r="39" spans="2:9" ht="13.5" thickBot="1">
      <c r="B39" s="437"/>
      <c r="C39" s="605" t="s">
        <v>784</v>
      </c>
      <c r="D39" s="281" t="s">
        <v>785</v>
      </c>
      <c r="E39" s="281" t="s">
        <v>760</v>
      </c>
      <c r="F39" s="281" t="s">
        <v>761</v>
      </c>
      <c r="G39" s="281" t="s">
        <v>762</v>
      </c>
      <c r="H39" s="292" t="s">
        <v>82</v>
      </c>
      <c r="I39" s="290"/>
    </row>
    <row r="40" spans="2:9" ht="13.5" thickTop="1" thickBot="1">
      <c r="B40" s="437"/>
      <c r="C40" s="319" t="s">
        <v>786</v>
      </c>
      <c r="D40" s="326">
        <v>1460</v>
      </c>
      <c r="E40" s="325">
        <v>0</v>
      </c>
      <c r="F40" s="325">
        <v>0</v>
      </c>
      <c r="G40" s="325">
        <v>0</v>
      </c>
      <c r="H40" s="336">
        <f t="shared" ref="H40:H57" si="2">SUM(E40:G40)</f>
        <v>0</v>
      </c>
      <c r="I40" s="290"/>
    </row>
    <row r="41" spans="2:9" ht="13.5" thickTop="1" thickBot="1">
      <c r="B41" s="437"/>
      <c r="C41" s="319" t="s">
        <v>787</v>
      </c>
      <c r="D41" s="326">
        <v>1460</v>
      </c>
      <c r="E41" s="325">
        <v>0</v>
      </c>
      <c r="F41" s="325">
        <v>0</v>
      </c>
      <c r="G41" s="325">
        <v>0</v>
      </c>
      <c r="H41" s="336">
        <f t="shared" si="2"/>
        <v>0</v>
      </c>
      <c r="I41" s="290"/>
    </row>
    <row r="42" spans="2:9" ht="13.5" thickTop="1" thickBot="1">
      <c r="B42" s="437"/>
      <c r="C42" s="319" t="s">
        <v>788</v>
      </c>
      <c r="D42" s="326">
        <v>1460</v>
      </c>
      <c r="E42" s="325">
        <v>0</v>
      </c>
      <c r="F42" s="325">
        <v>0</v>
      </c>
      <c r="G42" s="325">
        <v>0</v>
      </c>
      <c r="H42" s="336">
        <f t="shared" si="2"/>
        <v>0</v>
      </c>
      <c r="I42" s="290"/>
    </row>
    <row r="43" spans="2:9" ht="13.5" thickTop="1" thickBot="1">
      <c r="B43" s="437"/>
      <c r="C43" s="319" t="s">
        <v>789</v>
      </c>
      <c r="D43" s="326">
        <v>1460</v>
      </c>
      <c r="E43" s="325">
        <v>0</v>
      </c>
      <c r="F43" s="325">
        <v>0</v>
      </c>
      <c r="G43" s="325">
        <v>0</v>
      </c>
      <c r="H43" s="336">
        <f t="shared" si="2"/>
        <v>0</v>
      </c>
      <c r="I43" s="290"/>
    </row>
    <row r="44" spans="2:9" ht="13.5" thickTop="1" thickBot="1">
      <c r="B44" s="437"/>
      <c r="C44" s="319" t="s">
        <v>790</v>
      </c>
      <c r="D44" s="326">
        <v>1460</v>
      </c>
      <c r="E44" s="325">
        <v>0</v>
      </c>
      <c r="F44" s="325">
        <v>0</v>
      </c>
      <c r="G44" s="325">
        <v>0</v>
      </c>
      <c r="H44" s="336">
        <f t="shared" si="2"/>
        <v>0</v>
      </c>
      <c r="I44" s="290"/>
    </row>
    <row r="45" spans="2:9" ht="13.5" thickTop="1" thickBot="1">
      <c r="B45" s="437"/>
      <c r="C45" s="338" t="s">
        <v>791</v>
      </c>
      <c r="D45" s="326">
        <v>1460</v>
      </c>
      <c r="E45" s="325">
        <v>0</v>
      </c>
      <c r="F45" s="325">
        <v>0</v>
      </c>
      <c r="G45" s="325">
        <v>0</v>
      </c>
      <c r="H45" s="336">
        <f t="shared" si="2"/>
        <v>0</v>
      </c>
      <c r="I45" s="290"/>
    </row>
    <row r="46" spans="2:9" ht="13.5" thickTop="1" thickBot="1">
      <c r="B46" s="437"/>
      <c r="C46" s="612" t="s">
        <v>844</v>
      </c>
      <c r="D46" s="326">
        <v>1460</v>
      </c>
      <c r="E46" s="325">
        <v>0</v>
      </c>
      <c r="F46" s="325">
        <v>0</v>
      </c>
      <c r="G46" s="325">
        <v>0</v>
      </c>
      <c r="H46" s="336">
        <f t="shared" si="2"/>
        <v>0</v>
      </c>
      <c r="I46" s="290"/>
    </row>
    <row r="47" spans="2:9" ht="13.5" thickTop="1" thickBot="1">
      <c r="B47" s="437"/>
      <c r="C47" s="423" t="s">
        <v>792</v>
      </c>
      <c r="D47" s="303">
        <v>1450</v>
      </c>
      <c r="E47" s="325">
        <v>0</v>
      </c>
      <c r="F47" s="325">
        <v>0</v>
      </c>
      <c r="G47" s="325">
        <v>0</v>
      </c>
      <c r="H47" s="336">
        <f t="shared" si="2"/>
        <v>0</v>
      </c>
      <c r="I47" s="290"/>
    </row>
    <row r="48" spans="2:9" ht="13.5" thickTop="1" thickBot="1">
      <c r="B48" s="437"/>
      <c r="C48" s="320" t="s">
        <v>793</v>
      </c>
      <c r="D48" s="303">
        <v>1465</v>
      </c>
      <c r="E48" s="325">
        <v>0</v>
      </c>
      <c r="F48" s="325">
        <v>0</v>
      </c>
      <c r="G48" s="325">
        <v>0</v>
      </c>
      <c r="H48" s="336">
        <f t="shared" si="2"/>
        <v>0</v>
      </c>
      <c r="I48" s="290"/>
    </row>
    <row r="49" spans="2:9" ht="13.5" thickTop="1" thickBot="1">
      <c r="B49" s="437"/>
      <c r="C49" s="612" t="s">
        <v>794</v>
      </c>
      <c r="D49" s="303">
        <v>1470</v>
      </c>
      <c r="E49" s="325">
        <v>0</v>
      </c>
      <c r="F49" s="325">
        <v>0</v>
      </c>
      <c r="G49" s="325">
        <v>0</v>
      </c>
      <c r="H49" s="336">
        <f t="shared" si="2"/>
        <v>0</v>
      </c>
      <c r="I49" s="290"/>
    </row>
    <row r="50" spans="2:9" ht="13.5" thickTop="1" thickBot="1">
      <c r="B50" s="437"/>
      <c r="C50" s="612" t="s">
        <v>794</v>
      </c>
      <c r="D50" s="303">
        <v>1470</v>
      </c>
      <c r="E50" s="325">
        <v>0</v>
      </c>
      <c r="F50" s="325">
        <v>0</v>
      </c>
      <c r="G50" s="325">
        <v>0</v>
      </c>
      <c r="H50" s="336">
        <f t="shared" si="2"/>
        <v>0</v>
      </c>
      <c r="I50" s="290"/>
    </row>
    <row r="51" spans="2:9" ht="13.5" thickTop="1" thickBot="1">
      <c r="B51" s="437"/>
      <c r="C51" s="612" t="s">
        <v>795</v>
      </c>
      <c r="D51" s="303">
        <v>1475</v>
      </c>
      <c r="E51" s="325">
        <v>0</v>
      </c>
      <c r="F51" s="325">
        <v>0</v>
      </c>
      <c r="G51" s="325">
        <v>0</v>
      </c>
      <c r="H51" s="336">
        <f t="shared" si="2"/>
        <v>0</v>
      </c>
      <c r="I51" s="290"/>
    </row>
    <row r="52" spans="2:9" ht="13.5" thickTop="1" thickBot="1">
      <c r="B52" s="437"/>
      <c r="C52" s="320" t="s">
        <v>796</v>
      </c>
      <c r="D52" s="303">
        <v>1485</v>
      </c>
      <c r="E52" s="325">
        <v>0</v>
      </c>
      <c r="F52" s="325">
        <v>0</v>
      </c>
      <c r="G52" s="325">
        <v>0</v>
      </c>
      <c r="H52" s="336">
        <f t="shared" si="2"/>
        <v>0</v>
      </c>
      <c r="I52" s="290"/>
    </row>
    <row r="53" spans="2:9" ht="13.5" thickTop="1" thickBot="1">
      <c r="B53" s="437"/>
      <c r="C53" s="320" t="s">
        <v>797</v>
      </c>
      <c r="D53" s="303">
        <v>1495</v>
      </c>
      <c r="E53" s="325">
        <v>0</v>
      </c>
      <c r="F53" s="325">
        <v>0</v>
      </c>
      <c r="G53" s="325">
        <v>0</v>
      </c>
      <c r="H53" s="336">
        <f t="shared" si="2"/>
        <v>0</v>
      </c>
      <c r="I53" s="290"/>
    </row>
    <row r="54" spans="2:9" ht="13.5" thickTop="1" thickBot="1">
      <c r="B54" s="437"/>
      <c r="C54" s="320" t="s">
        <v>798</v>
      </c>
      <c r="D54" s="303">
        <v>1496</v>
      </c>
      <c r="E54" s="325">
        <v>0</v>
      </c>
      <c r="F54" s="325">
        <v>0</v>
      </c>
      <c r="G54" s="325">
        <v>0</v>
      </c>
      <c r="H54" s="336">
        <f t="shared" si="2"/>
        <v>0</v>
      </c>
      <c r="I54" s="290"/>
    </row>
    <row r="55" spans="2:9" ht="13.5" thickTop="1" thickBot="1">
      <c r="B55" s="437"/>
      <c r="C55" s="606" t="s">
        <v>781</v>
      </c>
      <c r="D55" s="339"/>
      <c r="E55" s="325">
        <v>0</v>
      </c>
      <c r="F55" s="325">
        <v>0</v>
      </c>
      <c r="G55" s="325">
        <v>0</v>
      </c>
      <c r="H55" s="336">
        <f t="shared" si="2"/>
        <v>0</v>
      </c>
      <c r="I55" s="290"/>
    </row>
    <row r="56" spans="2:9" ht="13.5" thickTop="1" thickBot="1">
      <c r="B56" s="437"/>
      <c r="C56" s="606" t="s">
        <v>781</v>
      </c>
      <c r="D56" s="339"/>
      <c r="E56" s="325">
        <v>0</v>
      </c>
      <c r="F56" s="325">
        <v>0</v>
      </c>
      <c r="G56" s="325">
        <v>0</v>
      </c>
      <c r="H56" s="336">
        <f t="shared" si="2"/>
        <v>0</v>
      </c>
      <c r="I56" s="290"/>
    </row>
    <row r="57" spans="2:9" ht="13.5" thickTop="1" thickBot="1">
      <c r="B57" s="437"/>
      <c r="C57" s="606" t="s">
        <v>781</v>
      </c>
      <c r="D57" s="339"/>
      <c r="E57" s="325">
        <v>0</v>
      </c>
      <c r="F57" s="325">
        <v>0</v>
      </c>
      <c r="G57" s="325">
        <v>0</v>
      </c>
      <c r="H57" s="336">
        <f t="shared" si="2"/>
        <v>0</v>
      </c>
      <c r="I57" s="290"/>
    </row>
    <row r="58" spans="2:9" ht="13.5" thickTop="1">
      <c r="B58" s="437"/>
      <c r="C58" s="289" t="s">
        <v>800</v>
      </c>
      <c r="D58" s="284"/>
      <c r="E58" s="287">
        <f>SUM(E40:E57)</f>
        <v>0</v>
      </c>
      <c r="F58" s="287">
        <f>SUM(F40:F57)</f>
        <v>0</v>
      </c>
      <c r="G58" s="287">
        <f>SUM(G40:G57)</f>
        <v>0</v>
      </c>
      <c r="H58" s="287">
        <f>SUM(H40:H57)</f>
        <v>0</v>
      </c>
      <c r="I58" s="290"/>
    </row>
    <row r="59" spans="2:9">
      <c r="B59" s="437"/>
      <c r="C59" s="23"/>
      <c r="D59" s="299"/>
      <c r="E59" s="291"/>
      <c r="F59" s="291"/>
      <c r="G59" s="291"/>
      <c r="H59" s="291"/>
      <c r="I59" s="290"/>
    </row>
    <row r="60" spans="2:9" ht="13.5" thickBot="1">
      <c r="B60" s="437"/>
      <c r="C60" s="300" t="s">
        <v>801</v>
      </c>
      <c r="D60" s="281" t="s">
        <v>785</v>
      </c>
      <c r="E60" s="292" t="s">
        <v>760</v>
      </c>
      <c r="F60" s="292" t="s">
        <v>761</v>
      </c>
      <c r="G60" s="292" t="s">
        <v>762</v>
      </c>
      <c r="H60" s="292" t="s">
        <v>82</v>
      </c>
      <c r="I60" s="290"/>
    </row>
    <row r="61" spans="2:9" ht="13.5" thickTop="1" thickBot="1">
      <c r="B61" s="437"/>
      <c r="C61" s="320" t="s">
        <v>802</v>
      </c>
      <c r="D61" s="301">
        <v>1440</v>
      </c>
      <c r="E61" s="325">
        <v>0</v>
      </c>
      <c r="F61" s="325">
        <v>0</v>
      </c>
      <c r="G61" s="325">
        <v>0</v>
      </c>
      <c r="H61" s="298">
        <f>SUM(E61:G61)</f>
        <v>0</v>
      </c>
      <c r="I61" s="290"/>
    </row>
    <row r="62" spans="2:9" ht="13.5" thickTop="1" thickBot="1">
      <c r="B62" s="437"/>
      <c r="C62" s="320" t="s">
        <v>803</v>
      </c>
      <c r="D62" s="301">
        <v>1430</v>
      </c>
      <c r="E62" s="325">
        <v>0</v>
      </c>
      <c r="F62" s="325">
        <v>0</v>
      </c>
      <c r="G62" s="325">
        <v>0</v>
      </c>
      <c r="H62" s="298">
        <f t="shared" ref="H62:H86" si="3">SUM(E62:G62)</f>
        <v>0</v>
      </c>
      <c r="I62" s="290"/>
    </row>
    <row r="63" spans="2:9" ht="13.5" thickTop="1" thickBot="1">
      <c r="B63" s="437"/>
      <c r="C63" s="320" t="s">
        <v>804</v>
      </c>
      <c r="D63" s="303">
        <v>1430</v>
      </c>
      <c r="E63" s="325">
        <v>0</v>
      </c>
      <c r="F63" s="325">
        <v>0</v>
      </c>
      <c r="G63" s="325">
        <v>0</v>
      </c>
      <c r="H63" s="298">
        <f t="shared" si="3"/>
        <v>0</v>
      </c>
      <c r="I63" s="290"/>
    </row>
    <row r="64" spans="2:9" ht="13.5" thickTop="1" thickBot="1">
      <c r="B64" s="437"/>
      <c r="C64" s="320" t="s">
        <v>805</v>
      </c>
      <c r="D64" s="301">
        <v>1430</v>
      </c>
      <c r="E64" s="325">
        <v>0</v>
      </c>
      <c r="F64" s="325">
        <v>0</v>
      </c>
      <c r="G64" s="325">
        <v>0</v>
      </c>
      <c r="H64" s="298">
        <f t="shared" si="3"/>
        <v>0</v>
      </c>
      <c r="I64" s="290"/>
    </row>
    <row r="65" spans="2:9" ht="13.5" thickTop="1" thickBot="1">
      <c r="B65" s="437"/>
      <c r="C65" s="320" t="s">
        <v>806</v>
      </c>
      <c r="D65" s="301">
        <v>1430</v>
      </c>
      <c r="E65" s="325">
        <v>0</v>
      </c>
      <c r="F65" s="325">
        <v>0</v>
      </c>
      <c r="G65" s="325">
        <v>0</v>
      </c>
      <c r="H65" s="298">
        <f t="shared" si="3"/>
        <v>0</v>
      </c>
      <c r="I65" s="290"/>
    </row>
    <row r="66" spans="2:9" ht="13.5" thickTop="1" thickBot="1">
      <c r="B66" s="437"/>
      <c r="C66" s="320" t="s">
        <v>807</v>
      </c>
      <c r="D66" s="303">
        <v>1430</v>
      </c>
      <c r="E66" s="325">
        <v>0</v>
      </c>
      <c r="F66" s="325">
        <v>0</v>
      </c>
      <c r="G66" s="325">
        <v>0</v>
      </c>
      <c r="H66" s="298">
        <f t="shared" si="3"/>
        <v>0</v>
      </c>
      <c r="I66" s="290"/>
    </row>
    <row r="67" spans="2:9" ht="13.5" thickTop="1" thickBot="1">
      <c r="B67" s="437"/>
      <c r="C67" s="320" t="s">
        <v>808</v>
      </c>
      <c r="D67" s="301">
        <v>1430</v>
      </c>
      <c r="E67" s="325">
        <v>0</v>
      </c>
      <c r="F67" s="325">
        <v>0</v>
      </c>
      <c r="G67" s="325">
        <v>0</v>
      </c>
      <c r="H67" s="298">
        <f t="shared" si="3"/>
        <v>0</v>
      </c>
      <c r="I67" s="290"/>
    </row>
    <row r="68" spans="2:9" ht="13.5" thickTop="1" thickBot="1">
      <c r="B68" s="437"/>
      <c r="C68" s="320" t="s">
        <v>809</v>
      </c>
      <c r="D68" s="303">
        <v>1430</v>
      </c>
      <c r="E68" s="325">
        <v>0</v>
      </c>
      <c r="F68" s="325">
        <v>0</v>
      </c>
      <c r="G68" s="325">
        <v>0</v>
      </c>
      <c r="H68" s="298">
        <f t="shared" si="3"/>
        <v>0</v>
      </c>
      <c r="I68" s="290"/>
    </row>
    <row r="69" spans="2:9" ht="13.5" thickTop="1" thickBot="1">
      <c r="B69" s="437"/>
      <c r="C69" s="320" t="s">
        <v>810</v>
      </c>
      <c r="D69" s="301">
        <v>1430</v>
      </c>
      <c r="E69" s="325">
        <v>0</v>
      </c>
      <c r="F69" s="325">
        <v>0</v>
      </c>
      <c r="G69" s="325">
        <v>0</v>
      </c>
      <c r="H69" s="298">
        <f t="shared" si="3"/>
        <v>0</v>
      </c>
      <c r="I69" s="290"/>
    </row>
    <row r="70" spans="2:9" ht="13.5" thickTop="1" thickBot="1">
      <c r="B70" s="437"/>
      <c r="C70" s="320" t="s">
        <v>811</v>
      </c>
      <c r="D70" s="301">
        <v>1430</v>
      </c>
      <c r="E70" s="325">
        <v>0</v>
      </c>
      <c r="F70" s="325">
        <v>0</v>
      </c>
      <c r="G70" s="325">
        <v>0</v>
      </c>
      <c r="H70" s="298">
        <f t="shared" si="3"/>
        <v>0</v>
      </c>
      <c r="I70" s="290"/>
    </row>
    <row r="71" spans="2:9" ht="13.5" thickTop="1" thickBot="1">
      <c r="B71" s="437"/>
      <c r="C71" s="320" t="s">
        <v>812</v>
      </c>
      <c r="D71" s="301">
        <v>1430</v>
      </c>
      <c r="E71" s="325">
        <v>0</v>
      </c>
      <c r="F71" s="325">
        <v>0</v>
      </c>
      <c r="G71" s="325">
        <v>0</v>
      </c>
      <c r="H71" s="298">
        <f t="shared" si="3"/>
        <v>0</v>
      </c>
      <c r="I71" s="290"/>
    </row>
    <row r="72" spans="2:9" ht="13.5" thickTop="1" thickBot="1">
      <c r="B72" s="437"/>
      <c r="C72" s="320" t="s">
        <v>813</v>
      </c>
      <c r="D72" s="301">
        <v>1430</v>
      </c>
      <c r="E72" s="325">
        <v>0</v>
      </c>
      <c r="F72" s="325">
        <v>0</v>
      </c>
      <c r="G72" s="325">
        <v>0</v>
      </c>
      <c r="H72" s="298">
        <f t="shared" si="3"/>
        <v>0</v>
      </c>
      <c r="I72" s="290"/>
    </row>
    <row r="73" spans="2:9" ht="13.5" thickTop="1" thickBot="1">
      <c r="B73" s="437"/>
      <c r="C73" s="320" t="s">
        <v>814</v>
      </c>
      <c r="D73" s="301">
        <v>1430</v>
      </c>
      <c r="E73" s="325">
        <v>0</v>
      </c>
      <c r="F73" s="325">
        <v>0</v>
      </c>
      <c r="G73" s="325">
        <v>0</v>
      </c>
      <c r="H73" s="298">
        <f t="shared" si="3"/>
        <v>0</v>
      </c>
      <c r="I73" s="290"/>
    </row>
    <row r="74" spans="2:9" ht="13.5" thickTop="1" thickBot="1">
      <c r="B74" s="437"/>
      <c r="C74" s="320" t="s">
        <v>815</v>
      </c>
      <c r="D74" s="301">
        <v>1430</v>
      </c>
      <c r="E74" s="325">
        <v>0</v>
      </c>
      <c r="F74" s="325">
        <v>0</v>
      </c>
      <c r="G74" s="325">
        <v>0</v>
      </c>
      <c r="H74" s="298">
        <f t="shared" si="3"/>
        <v>0</v>
      </c>
      <c r="I74" s="290"/>
    </row>
    <row r="75" spans="2:9" ht="13.5" thickTop="1" thickBot="1">
      <c r="B75" s="437"/>
      <c r="C75" s="320" t="s">
        <v>816</v>
      </c>
      <c r="D75" s="301">
        <v>1430</v>
      </c>
      <c r="E75" s="325">
        <v>0</v>
      </c>
      <c r="F75" s="325">
        <v>0</v>
      </c>
      <c r="G75" s="325">
        <v>0</v>
      </c>
      <c r="H75" s="298">
        <f t="shared" si="3"/>
        <v>0</v>
      </c>
      <c r="I75" s="290"/>
    </row>
    <row r="76" spans="2:9" ht="13.5" thickTop="1" thickBot="1">
      <c r="B76" s="437"/>
      <c r="C76" s="320" t="s">
        <v>845</v>
      </c>
      <c r="D76" s="301">
        <v>1430</v>
      </c>
      <c r="E76" s="325">
        <v>0</v>
      </c>
      <c r="F76" s="325">
        <v>0</v>
      </c>
      <c r="G76" s="325">
        <v>0</v>
      </c>
      <c r="H76" s="298">
        <f t="shared" si="3"/>
        <v>0</v>
      </c>
      <c r="I76" s="290"/>
    </row>
    <row r="77" spans="2:9" ht="13.5" thickTop="1" thickBot="1">
      <c r="B77" s="437"/>
      <c r="C77" s="606" t="s">
        <v>781</v>
      </c>
      <c r="D77" s="301">
        <v>1430</v>
      </c>
      <c r="E77" s="325">
        <v>0</v>
      </c>
      <c r="F77" s="325">
        <v>0</v>
      </c>
      <c r="G77" s="325">
        <v>0</v>
      </c>
      <c r="H77" s="298">
        <f t="shared" si="3"/>
        <v>0</v>
      </c>
      <c r="I77" s="290"/>
    </row>
    <row r="78" spans="2:9" ht="13.5" thickTop="1" thickBot="1">
      <c r="B78" s="437"/>
      <c r="C78" s="606" t="s">
        <v>781</v>
      </c>
      <c r="D78" s="301">
        <v>1430</v>
      </c>
      <c r="E78" s="325">
        <v>0</v>
      </c>
      <c r="F78" s="325">
        <v>0</v>
      </c>
      <c r="G78" s="325">
        <v>0</v>
      </c>
      <c r="H78" s="298">
        <f t="shared" si="3"/>
        <v>0</v>
      </c>
      <c r="I78" s="290"/>
    </row>
    <row r="79" spans="2:9" ht="13.5" thickTop="1" thickBot="1">
      <c r="B79" s="437"/>
      <c r="C79" s="319" t="s">
        <v>820</v>
      </c>
      <c r="D79" s="345"/>
      <c r="E79" s="345"/>
      <c r="F79" s="325">
        <v>0</v>
      </c>
      <c r="G79" s="325">
        <v>0</v>
      </c>
      <c r="H79" s="298">
        <f t="shared" si="3"/>
        <v>0</v>
      </c>
      <c r="I79" s="290"/>
    </row>
    <row r="80" spans="2:9" ht="13.5" thickTop="1" thickBot="1">
      <c r="B80" s="437"/>
      <c r="C80" s="293" t="s">
        <v>821</v>
      </c>
      <c r="D80" s="345"/>
      <c r="E80" s="345"/>
      <c r="F80" s="325">
        <v>0</v>
      </c>
      <c r="G80" s="325">
        <v>0</v>
      </c>
      <c r="H80" s="298">
        <f t="shared" si="3"/>
        <v>0</v>
      </c>
      <c r="I80" s="290"/>
    </row>
    <row r="81" spans="2:9" ht="13.5" thickTop="1" thickBot="1">
      <c r="B81" s="437"/>
      <c r="C81" s="319" t="s">
        <v>822</v>
      </c>
      <c r="D81" s="345"/>
      <c r="E81" s="345"/>
      <c r="F81" s="325">
        <v>0</v>
      </c>
      <c r="G81" s="325">
        <v>0</v>
      </c>
      <c r="H81" s="298">
        <f t="shared" si="3"/>
        <v>0</v>
      </c>
      <c r="I81" s="290"/>
    </row>
    <row r="82" spans="2:9" ht="13.5" thickTop="1" thickBot="1">
      <c r="B82" s="437"/>
      <c r="C82" s="319" t="s">
        <v>823</v>
      </c>
      <c r="D82" s="345"/>
      <c r="E82" s="345"/>
      <c r="F82" s="325">
        <v>0</v>
      </c>
      <c r="G82" s="325">
        <v>0</v>
      </c>
      <c r="H82" s="298">
        <f t="shared" si="3"/>
        <v>0</v>
      </c>
      <c r="I82" s="290"/>
    </row>
    <row r="83" spans="2:9" ht="13.5" thickTop="1" thickBot="1">
      <c r="B83" s="437"/>
      <c r="C83" s="319" t="s">
        <v>824</v>
      </c>
      <c r="D83" s="345"/>
      <c r="E83" s="345"/>
      <c r="F83" s="325">
        <v>0</v>
      </c>
      <c r="G83" s="325">
        <v>0</v>
      </c>
      <c r="H83" s="298">
        <f t="shared" si="3"/>
        <v>0</v>
      </c>
      <c r="I83" s="290"/>
    </row>
    <row r="84" spans="2:9" ht="13.5" thickTop="1" thickBot="1">
      <c r="B84" s="437"/>
      <c r="C84" s="321" t="s">
        <v>825</v>
      </c>
      <c r="D84" s="345"/>
      <c r="E84" s="345"/>
      <c r="F84" s="325">
        <v>0</v>
      </c>
      <c r="G84" s="325">
        <v>0</v>
      </c>
      <c r="H84" s="298">
        <f t="shared" si="3"/>
        <v>0</v>
      </c>
      <c r="I84" s="290"/>
    </row>
    <row r="85" spans="2:9" ht="13.5" thickTop="1" thickBot="1">
      <c r="B85" s="437"/>
      <c r="C85" s="606" t="s">
        <v>781</v>
      </c>
      <c r="D85" s="325"/>
      <c r="E85" s="325">
        <v>0</v>
      </c>
      <c r="F85" s="325">
        <v>0</v>
      </c>
      <c r="G85" s="325">
        <v>0</v>
      </c>
      <c r="H85" s="336">
        <f t="shared" si="3"/>
        <v>0</v>
      </c>
      <c r="I85" s="290"/>
    </row>
    <row r="86" spans="2:9" ht="13.5" thickTop="1" thickBot="1">
      <c r="B86" s="437"/>
      <c r="C86" s="606" t="s">
        <v>781</v>
      </c>
      <c r="D86" s="323"/>
      <c r="E86" s="325">
        <v>0</v>
      </c>
      <c r="F86" s="325">
        <v>0</v>
      </c>
      <c r="G86" s="325">
        <v>0</v>
      </c>
      <c r="H86" s="336">
        <f t="shared" si="3"/>
        <v>0</v>
      </c>
      <c r="I86" s="290"/>
    </row>
    <row r="87" spans="2:9" ht="13.5" thickTop="1" thickBot="1">
      <c r="B87" s="437"/>
      <c r="C87" s="606" t="s">
        <v>781</v>
      </c>
      <c r="D87" s="323"/>
      <c r="E87" s="325">
        <v>0</v>
      </c>
      <c r="F87" s="325">
        <v>0</v>
      </c>
      <c r="G87" s="325">
        <v>0</v>
      </c>
      <c r="H87" s="336">
        <f t="shared" ref="H87:H91" si="4">SUM(E87:G87)</f>
        <v>0</v>
      </c>
      <c r="I87" s="290"/>
    </row>
    <row r="88" spans="2:9" ht="13.5" thickTop="1" thickBot="1">
      <c r="B88" s="437"/>
      <c r="C88" s="606" t="s">
        <v>781</v>
      </c>
      <c r="D88" s="323"/>
      <c r="E88" s="325">
        <v>0</v>
      </c>
      <c r="F88" s="325">
        <v>0</v>
      </c>
      <c r="G88" s="325">
        <v>0</v>
      </c>
      <c r="H88" s="336">
        <f t="shared" si="4"/>
        <v>0</v>
      </c>
      <c r="I88" s="290"/>
    </row>
    <row r="89" spans="2:9" ht="13.5" thickTop="1" thickBot="1">
      <c r="B89" s="437"/>
      <c r="C89" s="606" t="s">
        <v>781</v>
      </c>
      <c r="D89" s="323"/>
      <c r="E89" s="325">
        <v>0</v>
      </c>
      <c r="F89" s="325">
        <v>0</v>
      </c>
      <c r="G89" s="325">
        <v>0</v>
      </c>
      <c r="H89" s="336">
        <f t="shared" si="4"/>
        <v>0</v>
      </c>
      <c r="I89" s="290"/>
    </row>
    <row r="90" spans="2:9" ht="13.5" thickTop="1" thickBot="1">
      <c r="B90" s="437"/>
      <c r="C90" s="606" t="s">
        <v>781</v>
      </c>
      <c r="D90" s="323"/>
      <c r="E90" s="325">
        <v>0</v>
      </c>
      <c r="F90" s="325">
        <v>0</v>
      </c>
      <c r="G90" s="325">
        <v>0</v>
      </c>
      <c r="H90" s="336">
        <f t="shared" si="4"/>
        <v>0</v>
      </c>
      <c r="I90" s="290"/>
    </row>
    <row r="91" spans="2:9" ht="13.5" thickTop="1" thickBot="1">
      <c r="B91" s="437"/>
      <c r="C91" s="606" t="s">
        <v>781</v>
      </c>
      <c r="D91" s="323"/>
      <c r="E91" s="325">
        <v>0</v>
      </c>
      <c r="F91" s="325">
        <v>0</v>
      </c>
      <c r="G91" s="325">
        <v>0</v>
      </c>
      <c r="H91" s="336">
        <f t="shared" si="4"/>
        <v>0</v>
      </c>
      <c r="I91" s="290"/>
    </row>
    <row r="92" spans="2:9" ht="13.5" thickTop="1">
      <c r="B92" s="437"/>
      <c r="C92" s="605" t="s">
        <v>828</v>
      </c>
      <c r="D92" s="281"/>
      <c r="E92" s="287">
        <f>SUM(E61:E91)</f>
        <v>0</v>
      </c>
      <c r="F92" s="287">
        <f t="shared" ref="F92:H92" si="5">SUM(F61:F91)</f>
        <v>0</v>
      </c>
      <c r="G92" s="287">
        <f t="shared" si="5"/>
        <v>0</v>
      </c>
      <c r="H92" s="287">
        <f t="shared" si="5"/>
        <v>0</v>
      </c>
      <c r="I92" s="290"/>
    </row>
    <row r="93" spans="2:9" ht="13">
      <c r="B93" s="437"/>
      <c r="C93" s="605"/>
      <c r="D93" s="281"/>
      <c r="E93" s="283"/>
      <c r="F93" s="283"/>
      <c r="G93" s="283"/>
      <c r="H93" s="283"/>
      <c r="I93" s="290"/>
    </row>
    <row r="94" spans="2:9" ht="15.5">
      <c r="B94" s="437"/>
      <c r="C94" s="282" t="s">
        <v>829</v>
      </c>
      <c r="D94" s="301"/>
      <c r="E94" s="399">
        <f>+E58+E92</f>
        <v>0</v>
      </c>
      <c r="F94" s="399">
        <f>+F58+F92</f>
        <v>0</v>
      </c>
      <c r="G94" s="399">
        <f>+G58+G92</f>
        <v>0</v>
      </c>
      <c r="H94" s="399">
        <f>+H58+H92</f>
        <v>0</v>
      </c>
      <c r="I94" s="290"/>
    </row>
    <row r="95" spans="2:9" ht="13">
      <c r="B95" s="437"/>
      <c r="C95" s="289"/>
      <c r="D95" s="281"/>
      <c r="E95" s="291"/>
      <c r="F95" s="291"/>
      <c r="G95" s="291"/>
      <c r="H95" s="291"/>
      <c r="I95" s="290"/>
    </row>
    <row r="96" spans="2:9" ht="13">
      <c r="B96" s="437"/>
      <c r="C96" s="289"/>
      <c r="D96" s="281"/>
      <c r="E96" s="291"/>
      <c r="F96" s="291"/>
      <c r="G96" s="291"/>
      <c r="H96" s="291"/>
      <c r="I96" s="290"/>
    </row>
    <row r="97" spans="2:9" ht="13.5" thickBot="1">
      <c r="B97" s="437"/>
      <c r="C97" s="605" t="s">
        <v>830</v>
      </c>
      <c r="D97" s="281" t="s">
        <v>785</v>
      </c>
      <c r="E97" s="281" t="s">
        <v>760</v>
      </c>
      <c r="F97" s="281" t="s">
        <v>761</v>
      </c>
      <c r="G97" s="281" t="s">
        <v>762</v>
      </c>
      <c r="H97" s="292" t="s">
        <v>82</v>
      </c>
      <c r="I97" s="290"/>
    </row>
    <row r="98" spans="2:9" ht="13.5" thickTop="1" thickBot="1">
      <c r="B98" s="437"/>
      <c r="C98" s="319" t="s">
        <v>831</v>
      </c>
      <c r="D98" s="334">
        <v>1405</v>
      </c>
      <c r="E98" s="337">
        <v>0</v>
      </c>
      <c r="F98" s="337">
        <v>0</v>
      </c>
      <c r="G98" s="337">
        <v>0</v>
      </c>
      <c r="H98" s="336">
        <f t="shared" ref="H98:H107" si="6">SUM(E98:G98)</f>
        <v>0</v>
      </c>
      <c r="I98" s="290"/>
    </row>
    <row r="99" spans="2:9" ht="13.5" thickTop="1" thickBot="1">
      <c r="B99" s="437"/>
      <c r="C99" s="319" t="s">
        <v>694</v>
      </c>
      <c r="D99" s="334">
        <v>1408</v>
      </c>
      <c r="E99" s="337">
        <v>0</v>
      </c>
      <c r="F99" s="337">
        <v>0</v>
      </c>
      <c r="G99" s="337">
        <v>0</v>
      </c>
      <c r="H99" s="336">
        <f t="shared" ref="H99" si="7">SUM(E99:G99)</f>
        <v>0</v>
      </c>
      <c r="I99" s="290"/>
    </row>
    <row r="100" spans="2:9" ht="13.5" thickTop="1" thickBot="1">
      <c r="B100" s="437"/>
      <c r="C100" s="319" t="s">
        <v>695</v>
      </c>
      <c r="D100" s="335">
        <v>1408</v>
      </c>
      <c r="E100" s="337">
        <v>0</v>
      </c>
      <c r="F100" s="337">
        <v>0</v>
      </c>
      <c r="G100" s="337">
        <v>0</v>
      </c>
      <c r="H100" s="336">
        <f t="shared" si="6"/>
        <v>0</v>
      </c>
      <c r="I100" s="290"/>
    </row>
    <row r="101" spans="2:9" ht="13.5" thickTop="1" thickBot="1">
      <c r="B101" s="437"/>
      <c r="C101" s="319" t="s">
        <v>832</v>
      </c>
      <c r="D101" s="335">
        <v>1410</v>
      </c>
      <c r="E101" s="337">
        <v>0</v>
      </c>
      <c r="F101" s="337">
        <v>0</v>
      </c>
      <c r="G101" s="337">
        <v>0</v>
      </c>
      <c r="H101" s="336">
        <f t="shared" si="6"/>
        <v>0</v>
      </c>
      <c r="I101" s="290"/>
    </row>
    <row r="102" spans="2:9" ht="13.5" thickTop="1" thickBot="1">
      <c r="B102" s="437"/>
      <c r="C102" s="319" t="s">
        <v>833</v>
      </c>
      <c r="D102" s="335">
        <v>1430</v>
      </c>
      <c r="E102" s="337">
        <v>0</v>
      </c>
      <c r="F102" s="337">
        <v>0</v>
      </c>
      <c r="G102" s="337">
        <v>0</v>
      </c>
      <c r="H102" s="336">
        <f t="shared" si="6"/>
        <v>0</v>
      </c>
      <c r="I102" s="290"/>
    </row>
    <row r="103" spans="2:9" ht="13.5" thickTop="1" thickBot="1">
      <c r="B103" s="437"/>
      <c r="C103" s="319" t="s">
        <v>834</v>
      </c>
      <c r="D103" s="335">
        <v>1440</v>
      </c>
      <c r="E103" s="337">
        <v>0</v>
      </c>
      <c r="F103" s="337">
        <v>0</v>
      </c>
      <c r="G103" s="337">
        <v>0</v>
      </c>
      <c r="H103" s="336">
        <f t="shared" si="6"/>
        <v>0</v>
      </c>
      <c r="I103" s="290"/>
    </row>
    <row r="104" spans="2:9" ht="13.5" thickTop="1" thickBot="1">
      <c r="B104" s="437"/>
      <c r="C104" s="319" t="s">
        <v>835</v>
      </c>
      <c r="D104" s="335">
        <v>1450</v>
      </c>
      <c r="E104" s="337">
        <v>0</v>
      </c>
      <c r="F104" s="337">
        <v>0</v>
      </c>
      <c r="G104" s="337">
        <v>0</v>
      </c>
      <c r="H104" s="336">
        <f t="shared" si="6"/>
        <v>0</v>
      </c>
      <c r="I104" s="290"/>
    </row>
    <row r="105" spans="2:9" ht="13.5" thickTop="1" thickBot="1">
      <c r="B105" s="437"/>
      <c r="C105" s="319" t="s">
        <v>836</v>
      </c>
      <c r="D105" s="334">
        <v>1485</v>
      </c>
      <c r="E105" s="337">
        <v>0</v>
      </c>
      <c r="F105" s="337">
        <v>0</v>
      </c>
      <c r="G105" s="337">
        <v>0</v>
      </c>
      <c r="H105" s="336">
        <f t="shared" si="6"/>
        <v>0</v>
      </c>
      <c r="I105" s="290"/>
    </row>
    <row r="106" spans="2:9" ht="13.5" thickTop="1" thickBot="1">
      <c r="B106" s="437"/>
      <c r="C106" s="319" t="s">
        <v>837</v>
      </c>
      <c r="D106" s="334">
        <v>1495</v>
      </c>
      <c r="E106" s="337">
        <v>0</v>
      </c>
      <c r="F106" s="337">
        <v>0</v>
      </c>
      <c r="G106" s="337">
        <v>0</v>
      </c>
      <c r="H106" s="336">
        <f t="shared" si="6"/>
        <v>0</v>
      </c>
      <c r="I106" s="290"/>
    </row>
    <row r="107" spans="2:9" ht="13.5" thickTop="1" thickBot="1">
      <c r="B107" s="437"/>
      <c r="C107" s="320" t="s">
        <v>798</v>
      </c>
      <c r="D107" s="303">
        <v>1496</v>
      </c>
      <c r="E107" s="325">
        <v>0</v>
      </c>
      <c r="F107" s="325">
        <v>0</v>
      </c>
      <c r="G107" s="325">
        <v>0</v>
      </c>
      <c r="H107" s="336">
        <f t="shared" si="6"/>
        <v>0</v>
      </c>
      <c r="I107" s="290"/>
    </row>
    <row r="108" spans="2:9" ht="16" thickTop="1">
      <c r="B108" s="437"/>
      <c r="C108" s="302" t="s">
        <v>838</v>
      </c>
      <c r="D108" s="303"/>
      <c r="E108" s="399">
        <f t="shared" ref="E108:G108" si="8">SUM(E98:E107)</f>
        <v>0</v>
      </c>
      <c r="F108" s="399">
        <f t="shared" si="8"/>
        <v>0</v>
      </c>
      <c r="G108" s="399">
        <f t="shared" si="8"/>
        <v>0</v>
      </c>
      <c r="H108" s="399">
        <f>SUM(H98:H107)</f>
        <v>0</v>
      </c>
      <c r="I108" s="290"/>
    </row>
    <row r="109" spans="2:9" ht="15.5">
      <c r="B109" s="437"/>
      <c r="C109" s="304"/>
      <c r="D109" s="299"/>
      <c r="E109" s="283"/>
      <c r="F109" s="283"/>
      <c r="G109" s="283"/>
      <c r="H109" s="283"/>
      <c r="I109" s="290"/>
    </row>
    <row r="110" spans="2:9" ht="15.5">
      <c r="B110" s="437"/>
      <c r="C110" s="23"/>
      <c r="D110" s="281"/>
      <c r="E110" s="410">
        <v>0</v>
      </c>
      <c r="F110" s="410">
        <v>0</v>
      </c>
      <c r="G110" s="410">
        <v>0</v>
      </c>
      <c r="H110" s="410">
        <v>0</v>
      </c>
      <c r="I110" s="290"/>
    </row>
    <row r="111" spans="2:9" s="405" customFormat="1" ht="17">
      <c r="B111" s="406"/>
      <c r="C111" s="295" t="s">
        <v>839</v>
      </c>
      <c r="D111" s="407"/>
      <c r="E111" s="411">
        <f>+E94+E108</f>
        <v>0</v>
      </c>
      <c r="F111" s="411">
        <f t="shared" ref="F111:H111" si="9">+F94+F108</f>
        <v>0</v>
      </c>
      <c r="G111" s="411">
        <f t="shared" si="9"/>
        <v>0</v>
      </c>
      <c r="H111" s="411">
        <f t="shared" si="9"/>
        <v>0</v>
      </c>
      <c r="I111" s="408"/>
    </row>
    <row r="112" spans="2:9" ht="13" thickBot="1">
      <c r="B112" s="449"/>
      <c r="C112" s="342"/>
      <c r="D112" s="305"/>
      <c r="E112" s="306"/>
      <c r="F112" s="306"/>
      <c r="G112" s="306"/>
      <c r="H112" s="306"/>
      <c r="I112" s="307"/>
    </row>
    <row r="113" spans="4:9">
      <c r="D113" s="281"/>
      <c r="F113" s="308"/>
      <c r="G113" s="308"/>
      <c r="H113" s="308"/>
      <c r="I113" s="33" t="s">
        <v>1172</v>
      </c>
    </row>
  </sheetData>
  <sheetProtection algorithmName="SHA-512" hashValue="CkjskhLuI71BdH+GuD6rJYyRqnLiyQ5hDP24OrZwOvfUsnEDc7s9EINohmyFfll/CJfXEg1gp4/5bcwbU3VtVA==" saltValue="GI9A66DVikH+I14xzKICBg==" spinCount="100000" sheet="1" objects="1" scenarios="1"/>
  <mergeCells count="6">
    <mergeCell ref="D8:H8"/>
    <mergeCell ref="C2:H2"/>
    <mergeCell ref="C3:H3"/>
    <mergeCell ref="D5:H5"/>
    <mergeCell ref="D6:H6"/>
    <mergeCell ref="D7:H7"/>
  </mergeCells>
  <pageMargins left="0.95" right="0.45" top="0.25" bottom="0.25" header="0.25" footer="0"/>
  <pageSetup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O41"/>
  <sheetViews>
    <sheetView zoomScale="85" zoomScaleNormal="85" workbookViewId="0">
      <selection activeCell="C9" sqref="C9"/>
    </sheetView>
  </sheetViews>
  <sheetFormatPr defaultColWidth="8.6328125" defaultRowHeight="12.5"/>
  <cols>
    <col min="1" max="1" width="3.1796875" style="696" customWidth="1"/>
    <col min="2" max="2" width="39.36328125" style="696" bestFit="1" customWidth="1"/>
    <col min="3" max="3" width="15.1796875" style="696" bestFit="1" customWidth="1"/>
    <col min="4" max="4" width="8.6328125" style="696" customWidth="1"/>
    <col min="5" max="5" width="3.453125" style="696" customWidth="1"/>
    <col min="6" max="6" width="43.36328125" style="696" customWidth="1"/>
    <col min="7" max="7" width="18.453125" style="696" bestFit="1" customWidth="1"/>
    <col min="8" max="8" width="3.6328125" style="696" customWidth="1"/>
    <col min="9" max="9" width="8.36328125" style="696" bestFit="1" customWidth="1"/>
    <col min="10" max="16384" width="8.6328125" style="696"/>
  </cols>
  <sheetData>
    <row r="1" spans="1:8" ht="13" thickBot="1"/>
    <row r="2" spans="1:8">
      <c r="A2" s="697"/>
      <c r="B2" s="698"/>
      <c r="C2" s="698"/>
      <c r="D2" s="698"/>
      <c r="E2" s="698"/>
      <c r="F2" s="698"/>
      <c r="G2" s="698"/>
      <c r="H2" s="699"/>
    </row>
    <row r="3" spans="1:8" ht="17" customHeight="1">
      <c r="A3" s="700"/>
      <c r="B3" s="701" t="s">
        <v>846</v>
      </c>
      <c r="C3" s="702"/>
      <c r="D3" s="702"/>
      <c r="E3" s="702"/>
      <c r="F3" s="701" t="s">
        <v>847</v>
      </c>
      <c r="H3" s="703"/>
    </row>
    <row r="4" spans="1:8">
      <c r="A4" s="700"/>
      <c r="B4" s="704" t="s">
        <v>848</v>
      </c>
      <c r="C4" s="401">
        <f>'Perm Budget'!H94</f>
        <v>0</v>
      </c>
      <c r="F4" s="704" t="s">
        <v>849</v>
      </c>
      <c r="G4" s="401">
        <f>'Perm Budget'!H58</f>
        <v>0</v>
      </c>
      <c r="H4" s="703"/>
    </row>
    <row r="5" spans="1:8">
      <c r="A5" s="700"/>
      <c r="B5" s="704" t="s">
        <v>850</v>
      </c>
      <c r="C5" s="736"/>
      <c r="F5" s="704" t="s">
        <v>851</v>
      </c>
      <c r="G5" s="401"/>
      <c r="H5" s="703"/>
    </row>
    <row r="6" spans="1:8">
      <c r="A6" s="700"/>
      <c r="B6" s="704" t="s">
        <v>852</v>
      </c>
      <c r="C6" s="401">
        <f>'Perm Budget'!H83</f>
        <v>0</v>
      </c>
      <c r="F6" s="704" t="s">
        <v>853</v>
      </c>
      <c r="G6" s="401">
        <f>'Perm Budget'!H42</f>
        <v>0</v>
      </c>
      <c r="H6" s="703"/>
    </row>
    <row r="7" spans="1:8">
      <c r="A7" s="700"/>
      <c r="B7" s="704" t="s">
        <v>854</v>
      </c>
      <c r="C7" s="401">
        <f>'Perm Budget'!H84</f>
        <v>0</v>
      </c>
      <c r="F7" s="704" t="s">
        <v>855</v>
      </c>
      <c r="G7" s="401">
        <f>'Perm Budget'!H43</f>
        <v>0</v>
      </c>
      <c r="H7" s="703"/>
    </row>
    <row r="8" spans="1:8" ht="14">
      <c r="A8" s="700"/>
      <c r="B8" s="704" t="s">
        <v>856</v>
      </c>
      <c r="C8" s="401">
        <f>+C6+C7</f>
        <v>0</v>
      </c>
      <c r="F8" s="704" t="s">
        <v>857</v>
      </c>
      <c r="G8" s="402">
        <f>'Perm Budget'!H44</f>
        <v>0</v>
      </c>
      <c r="H8" s="703"/>
    </row>
    <row r="9" spans="1:8">
      <c r="A9" s="700"/>
      <c r="B9" s="704" t="s">
        <v>858</v>
      </c>
      <c r="C9" s="737"/>
      <c r="F9" s="704" t="s">
        <v>859</v>
      </c>
      <c r="G9" s="401">
        <f>+G6+G7+G8</f>
        <v>0</v>
      </c>
      <c r="H9" s="703"/>
    </row>
    <row r="10" spans="1:8" ht="14">
      <c r="A10" s="700"/>
      <c r="B10" s="704" t="s">
        <v>860</v>
      </c>
      <c r="C10" s="401">
        <f>'Perm Budget'!H76</f>
        <v>0</v>
      </c>
      <c r="F10" s="704" t="s">
        <v>861</v>
      </c>
      <c r="G10" s="402">
        <f>'Perm Budget'!H45</f>
        <v>0</v>
      </c>
      <c r="H10" s="703"/>
    </row>
    <row r="11" spans="1:8">
      <c r="A11" s="700"/>
      <c r="B11" s="704" t="s">
        <v>862</v>
      </c>
      <c r="C11" s="401">
        <f>'Perm Budget'!H79</f>
        <v>0</v>
      </c>
      <c r="F11" s="704" t="s">
        <v>863</v>
      </c>
      <c r="G11" s="401">
        <f>+G4-G9-G10</f>
        <v>0</v>
      </c>
      <c r="H11" s="703"/>
    </row>
    <row r="12" spans="1:8">
      <c r="A12" s="700"/>
      <c r="B12" s="704" t="s">
        <v>864</v>
      </c>
      <c r="C12" s="401">
        <f>'Perm Budget'!H80</f>
        <v>0</v>
      </c>
      <c r="F12" s="704"/>
      <c r="G12" s="705"/>
      <c r="H12" s="703"/>
    </row>
    <row r="13" spans="1:8" ht="13">
      <c r="A13" s="700"/>
      <c r="B13" s="704" t="s">
        <v>865</v>
      </c>
      <c r="C13" s="401">
        <f>'Perm Budget'!H81</f>
        <v>0</v>
      </c>
      <c r="F13" s="706" t="s">
        <v>866</v>
      </c>
      <c r="G13" s="421">
        <f>IFERROR(G9/$G$11,0)</f>
        <v>0</v>
      </c>
      <c r="H13" s="703"/>
    </row>
    <row r="14" spans="1:8" ht="13.5" thickBot="1">
      <c r="A14" s="700"/>
      <c r="B14" s="704" t="s">
        <v>867</v>
      </c>
      <c r="C14" s="401">
        <f>'Perm Budget'!H82</f>
        <v>0</v>
      </c>
      <c r="F14" s="706" t="s">
        <v>868</v>
      </c>
      <c r="G14" s="421">
        <f>IFERROR(G6/$G$11,0)</f>
        <v>0</v>
      </c>
      <c r="H14" s="703"/>
    </row>
    <row r="15" spans="1:8" ht="15" thickTop="1" thickBot="1">
      <c r="A15" s="700"/>
      <c r="B15" s="704" t="s">
        <v>869</v>
      </c>
      <c r="C15" s="398"/>
      <c r="F15" s="706" t="s">
        <v>870</v>
      </c>
      <c r="G15" s="421">
        <f>IFERROR(G7/$G$11,0)</f>
        <v>0</v>
      </c>
      <c r="H15" s="703"/>
    </row>
    <row r="16" spans="1:8" ht="14" thickTop="1" thickBot="1">
      <c r="A16" s="700"/>
      <c r="B16" s="704" t="s">
        <v>871</v>
      </c>
      <c r="C16" s="738">
        <f>SUM(C10:C15)</f>
        <v>0</v>
      </c>
      <c r="F16" s="706" t="s">
        <v>872</v>
      </c>
      <c r="G16" s="421">
        <f>IFERROR(G8/$G$11,0)</f>
        <v>0</v>
      </c>
      <c r="H16" s="703"/>
    </row>
    <row r="17" spans="1:15" ht="15" thickTop="1" thickBot="1">
      <c r="A17" s="700"/>
      <c r="B17" s="707" t="s">
        <v>873</v>
      </c>
      <c r="C17" s="398">
        <v>0</v>
      </c>
      <c r="F17" s="708"/>
      <c r="G17" s="709"/>
      <c r="H17" s="703"/>
    </row>
    <row r="18" spans="1:15" ht="13" thickTop="1">
      <c r="A18" s="700"/>
      <c r="B18" s="704" t="s">
        <v>863</v>
      </c>
      <c r="C18" s="401">
        <f>+$C$4-$C$8-$C$16-$C$17</f>
        <v>0</v>
      </c>
      <c r="G18" s="710"/>
      <c r="H18" s="703"/>
    </row>
    <row r="19" spans="1:15" ht="14.5" thickBot="1">
      <c r="A19" s="700"/>
      <c r="B19" s="704"/>
      <c r="C19" s="704"/>
      <c r="F19" s="711" t="s">
        <v>874</v>
      </c>
      <c r="G19" s="712"/>
      <c r="H19" s="703"/>
    </row>
    <row r="20" spans="1:15" ht="15" thickTop="1" thickBot="1">
      <c r="A20" s="700"/>
      <c r="B20" s="706" t="s">
        <v>875</v>
      </c>
      <c r="C20" s="404">
        <f>IFERROR(C8/C18,0)</f>
        <v>0</v>
      </c>
      <c r="F20" s="704" t="s">
        <v>876</v>
      </c>
      <c r="G20" s="771"/>
      <c r="H20" s="703"/>
    </row>
    <row r="21" spans="1:15" ht="15" thickTop="1" thickBot="1">
      <c r="A21" s="700"/>
      <c r="B21" s="706" t="s">
        <v>877</v>
      </c>
      <c r="C21" s="404">
        <f>IFERROR(C6/C18,0)</f>
        <v>0</v>
      </c>
      <c r="F21" s="704" t="s">
        <v>878</v>
      </c>
      <c r="G21" s="398"/>
      <c r="H21" s="703"/>
    </row>
    <row r="22" spans="1:15" ht="13.5" thickTop="1">
      <c r="A22" s="700"/>
      <c r="B22" s="706" t="s">
        <v>879</v>
      </c>
      <c r="C22" s="404">
        <f>IFERROR(C7/C18,0)</f>
        <v>0</v>
      </c>
      <c r="F22" s="704" t="s">
        <v>880</v>
      </c>
      <c r="G22" s="631">
        <f>'Perm Budget'!H17</f>
        <v>0</v>
      </c>
      <c r="H22" s="703"/>
    </row>
    <row r="23" spans="1:15" ht="13">
      <c r="A23" s="700"/>
      <c r="B23" s="713"/>
      <c r="C23" s="713"/>
      <c r="F23" s="704" t="s">
        <v>881</v>
      </c>
      <c r="G23" s="631">
        <f>SUM('Perm Budget'!$H$62,'Perm Budget'!$H$67,'Perm Budget'!$H$69)</f>
        <v>0</v>
      </c>
      <c r="H23" s="703"/>
    </row>
    <row r="24" spans="1:15">
      <c r="A24" s="700"/>
      <c r="F24" s="704" t="s">
        <v>882</v>
      </c>
      <c r="G24" s="631">
        <f>G22-G23</f>
        <v>0</v>
      </c>
      <c r="H24" s="703"/>
    </row>
    <row r="25" spans="1:15" ht="14">
      <c r="A25" s="700"/>
      <c r="B25" s="701" t="s">
        <v>883</v>
      </c>
      <c r="F25" s="704" t="s">
        <v>884</v>
      </c>
      <c r="G25" s="632" t="e">
        <f>G24/(G21*10)</f>
        <v>#DIV/0!</v>
      </c>
      <c r="H25" s="703"/>
    </row>
    <row r="26" spans="1:15">
      <c r="A26" s="700"/>
      <c r="B26" s="714" t="s">
        <v>885</v>
      </c>
      <c r="C26" s="714" t="s">
        <v>886</v>
      </c>
      <c r="D26" s="715" t="s">
        <v>887</v>
      </c>
      <c r="E26" s="716"/>
      <c r="F26" s="716"/>
      <c r="G26" s="717"/>
      <c r="H26" s="703"/>
    </row>
    <row r="27" spans="1:15">
      <c r="A27" s="700"/>
      <c r="B27" s="707" t="s">
        <v>888</v>
      </c>
      <c r="C27" s="739">
        <f>'Unit Mix'!P56</f>
        <v>0</v>
      </c>
      <c r="D27" s="718">
        <f>IFERROR(C27/C$29,0)</f>
        <v>0</v>
      </c>
      <c r="E27" s="709"/>
      <c r="G27" s="717"/>
      <c r="H27" s="703"/>
    </row>
    <row r="28" spans="1:15">
      <c r="A28" s="700"/>
      <c r="B28" s="707" t="s">
        <v>889</v>
      </c>
      <c r="C28" s="739">
        <f>'Unit Mix'!P57</f>
        <v>0</v>
      </c>
      <c r="D28" s="718">
        <f>IFERROR(C28/C$29,0)</f>
        <v>0</v>
      </c>
      <c r="E28" s="709"/>
      <c r="G28" s="719"/>
      <c r="H28" s="703"/>
    </row>
    <row r="29" spans="1:15">
      <c r="A29" s="700"/>
      <c r="B29" s="704" t="s">
        <v>890</v>
      </c>
      <c r="C29" s="739">
        <f>SUM(C27:C28)</f>
        <v>0</v>
      </c>
      <c r="D29" s="720">
        <f>SUM(D27:D28)</f>
        <v>0</v>
      </c>
      <c r="E29" s="709"/>
      <c r="G29" s="719"/>
      <c r="H29" s="703"/>
    </row>
    <row r="30" spans="1:15" ht="14">
      <c r="A30" s="700"/>
      <c r="B30" s="704"/>
      <c r="C30" s="704"/>
      <c r="D30" s="707"/>
      <c r="F30" s="721" t="s">
        <v>891</v>
      </c>
      <c r="G30" s="722"/>
      <c r="H30" s="703"/>
    </row>
    <row r="31" spans="1:15">
      <c r="A31" s="700"/>
      <c r="B31" s="714" t="s">
        <v>892</v>
      </c>
      <c r="C31" s="714" t="s">
        <v>893</v>
      </c>
      <c r="D31" s="715" t="s">
        <v>887</v>
      </c>
      <c r="E31" s="716"/>
      <c r="F31" s="704" t="s">
        <v>894</v>
      </c>
      <c r="G31" s="631">
        <f>'Pro Forma'!D21</f>
        <v>0</v>
      </c>
      <c r="H31" s="703"/>
      <c r="O31" s="696" t="s">
        <v>1184</v>
      </c>
    </row>
    <row r="32" spans="1:15">
      <c r="A32" s="700"/>
      <c r="B32" s="704" t="s">
        <v>895</v>
      </c>
      <c r="C32" s="740">
        <f>'Perm Budget'!E25</f>
        <v>0</v>
      </c>
      <c r="D32" s="723">
        <f>IFERROR(+C32/C34,0)</f>
        <v>0</v>
      </c>
      <c r="E32" s="724"/>
      <c r="F32" s="704" t="s">
        <v>896</v>
      </c>
      <c r="G32" s="632" t="e">
        <f>($G$31/$C$27)/12</f>
        <v>#DIV/0!</v>
      </c>
      <c r="H32" s="703"/>
    </row>
    <row r="33" spans="1:8" ht="13" thickBot="1">
      <c r="A33" s="700"/>
      <c r="B33" s="725" t="s">
        <v>897</v>
      </c>
      <c r="C33" s="741">
        <f>'Perm Budget'!F25+'Perm Budget'!G25</f>
        <v>0</v>
      </c>
      <c r="D33" s="723">
        <f>IFERROR(+C33/C34,0)</f>
        <v>0</v>
      </c>
      <c r="E33" s="724"/>
      <c r="F33" s="704" t="s">
        <v>898</v>
      </c>
      <c r="G33" s="631">
        <f>'Pro Forma'!$D$42</f>
        <v>0</v>
      </c>
      <c r="H33" s="703"/>
    </row>
    <row r="34" spans="1:8" ht="14.5" thickBot="1">
      <c r="A34" s="700"/>
      <c r="B34" s="726" t="s">
        <v>899</v>
      </c>
      <c r="C34" s="401">
        <f>+C32+C33</f>
        <v>0</v>
      </c>
      <c r="D34" s="727">
        <f>+D32+D33</f>
        <v>0</v>
      </c>
      <c r="E34" s="724"/>
      <c r="F34" s="704" t="s">
        <v>900</v>
      </c>
      <c r="G34" s="633" t="e">
        <f>($G$33/$C$29)/12</f>
        <v>#DIV/0!</v>
      </c>
      <c r="H34" s="703"/>
    </row>
    <row r="35" spans="1:8" ht="13" thickBot="1">
      <c r="A35" s="700"/>
      <c r="B35" s="716"/>
      <c r="D35" s="724"/>
      <c r="E35" s="724"/>
      <c r="F35" s="704" t="s">
        <v>901</v>
      </c>
      <c r="G35" s="631" t="e">
        <f>$G$32-$G$34</f>
        <v>#DIV/0!</v>
      </c>
      <c r="H35" s="703"/>
    </row>
    <row r="36" spans="1:8" ht="13.5" thickBot="1">
      <c r="A36" s="700"/>
      <c r="B36" s="728" t="s">
        <v>902</v>
      </c>
      <c r="C36" s="729"/>
      <c r="D36" s="724"/>
      <c r="E36" s="724"/>
      <c r="H36" s="703"/>
    </row>
    <row r="37" spans="1:8" ht="13.5" thickBot="1">
      <c r="A37" s="700"/>
      <c r="B37" s="728" t="s">
        <v>903</v>
      </c>
      <c r="C37" s="742">
        <f>+D27</f>
        <v>0</v>
      </c>
      <c r="D37" s="724"/>
      <c r="E37" s="724"/>
      <c r="H37" s="703"/>
    </row>
    <row r="38" spans="1:8" ht="13.5" thickBot="1">
      <c r="A38" s="700"/>
      <c r="B38" s="728" t="s">
        <v>904</v>
      </c>
      <c r="C38" s="742">
        <f>+D32</f>
        <v>0</v>
      </c>
      <c r="H38" s="703"/>
    </row>
    <row r="39" spans="1:8" ht="14">
      <c r="A39" s="700"/>
      <c r="B39" s="730" t="s">
        <v>905</v>
      </c>
      <c r="C39" s="731"/>
      <c r="D39" s="731"/>
      <c r="E39" s="731"/>
      <c r="H39" s="703"/>
    </row>
    <row r="40" spans="1:8" ht="13" thickBot="1">
      <c r="A40" s="732"/>
      <c r="B40" s="733"/>
      <c r="C40" s="733"/>
      <c r="D40" s="733"/>
      <c r="E40" s="733"/>
      <c r="F40" s="733"/>
      <c r="G40" s="733"/>
      <c r="H40" s="734"/>
    </row>
    <row r="41" spans="1:8">
      <c r="H41" s="735" t="s">
        <v>1172</v>
      </c>
    </row>
  </sheetData>
  <sheetProtection algorithmName="SHA-512" hashValue="wz9YNM0X5LLBS3uaRtm0jwZks0n/rTnRlwyrefYoDSgFgkw9wmgKPT+LVb4AUCCveP6hqZuW7E49B4VOX7NgOA==" saltValue="MCcv5mJHXxQgfCK89xktng==" spinCount="100000" sheet="1" objects="1" scenarios="1"/>
  <printOptions gridLines="1"/>
  <pageMargins left="0.7" right="0.7" top="0.75" bottom="0.75" header="0.3" footer="0.3"/>
  <pageSetup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TDC Instructions</vt:lpstr>
      <vt:lpstr>Select City &amp; State</vt:lpstr>
      <vt:lpstr>qryRPTCostBOTHIndexes_Crosstab</vt:lpstr>
      <vt:lpstr>Unit Mix</vt:lpstr>
      <vt:lpstr>TDC &amp; HCC Limit calculations</vt:lpstr>
      <vt:lpstr>Budget Instructions</vt:lpstr>
      <vt:lpstr>Construction Budget</vt:lpstr>
      <vt:lpstr>Perm Budget</vt:lpstr>
      <vt:lpstr>Fees &amp; ProRata</vt:lpstr>
      <vt:lpstr>Proforma Income</vt:lpstr>
      <vt:lpstr>ProForma Assumptions</vt:lpstr>
      <vt:lpstr>Pro Forma</vt:lpstr>
      <vt:lpstr>Draw Schedule</vt:lpstr>
      <vt:lpstr>'Budget Instructions'!Print_Area</vt:lpstr>
      <vt:lpstr>'Construction Budget'!Print_Area</vt:lpstr>
      <vt:lpstr>'Draw Schedule'!Print_Area</vt:lpstr>
      <vt:lpstr>'Fees &amp; ProRata'!Print_Area</vt:lpstr>
      <vt:lpstr>'Perm Budget'!Print_Area</vt:lpstr>
      <vt:lpstr>'Pro Forma'!Print_Area</vt:lpstr>
      <vt:lpstr>'ProForma Assumptions'!Print_Area</vt:lpstr>
      <vt:lpstr>'Proforma Income'!Print_Area</vt:lpstr>
      <vt:lpstr>'Select City &amp; State'!Print_Area</vt:lpstr>
      <vt:lpstr>'TDC &amp; HCC Limit calculations'!Print_Area</vt:lpstr>
      <vt:lpstr>'TDC Instructions'!Print_Area</vt:lpstr>
      <vt:lpstr>'Unit Mix'!Print_Area</vt:lpstr>
      <vt:lpstr>'Draw Schedule'!Print_Titles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Gnessin, Lawrence</dc:creator>
  <cp:keywords/>
  <dc:description/>
  <cp:lastModifiedBy>Curran, Margaret L</cp:lastModifiedBy>
  <cp:revision/>
  <dcterms:created xsi:type="dcterms:W3CDTF">2013-12-11T20:13:50Z</dcterms:created>
  <dcterms:modified xsi:type="dcterms:W3CDTF">2024-07-31T15:32:21Z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