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312" windowWidth="11040" windowHeight="6036" tabRatio="593" activeTab="2"/>
  </bookViews>
  <sheets>
    <sheet name="Inputs" sheetId="1" r:id="rId1"/>
    <sheet name="Eligibility" sheetId="2" r:id="rId2"/>
    <sheet name="Comp Studies" sheetId="3" r:id="rId3"/>
    <sheet name="236, 515, BMIR" sheetId="4" r:id="rId4"/>
    <sheet name="NC, SR" sheetId="5" r:id="rId5"/>
  </sheets>
  <definedNames>
    <definedName name="_0BDRFMR">#REF!</definedName>
    <definedName name="_1BDRFMR">#REF!</definedName>
    <definedName name="_2BDRFMR">#REF!</definedName>
    <definedName name="_3BDRFMR">#REF!</definedName>
    <definedName name="_4BDRFMR">#REF!</definedName>
    <definedName name="CITY_STATE">#REF!</definedName>
    <definedName name="FMR_MONTHLY">#REF!</definedName>
    <definedName name="GROSS_MONTHLY">#REF!</definedName>
    <definedName name="MKT_MONTHLY">#REF!</definedName>
    <definedName name="NAME">#REF!</definedName>
    <definedName name="_xlnm.Print_Area" localSheetId="3">'236, 515, BMIR'!$A$1:$O$65</definedName>
    <definedName name="_xlnm.Print_Area" localSheetId="2">'Comp Studies'!$A$1:$N$41</definedName>
    <definedName name="_xlnm.Print_Area" localSheetId="1">Eligibility!$A$1:$K$33</definedName>
    <definedName name="_xlnm.Print_Area" localSheetId="0">Inputs!$A$1:$L$33</definedName>
    <definedName name="_xlnm.Print_Area" localSheetId="4">'NC, SR'!$A$1:$M$38</definedName>
  </definedNames>
  <calcPr calcId="145621"/>
</workbook>
</file>

<file path=xl/calcChain.xml><?xml version="1.0" encoding="utf-8"?>
<calcChain xmlns="http://schemas.openxmlformats.org/spreadsheetml/2006/main">
  <c r="N1" i="4" l="1"/>
  <c r="N2" i="4"/>
  <c r="A11" i="4"/>
  <c r="B11" i="4"/>
  <c r="C11" i="4"/>
  <c r="D11" i="4"/>
  <c r="E11" i="4"/>
  <c r="F11" i="4"/>
  <c r="G11" i="4"/>
  <c r="H11" i="4"/>
  <c r="I11" i="4"/>
  <c r="J11" i="4"/>
  <c r="K11" i="4"/>
  <c r="L11" i="4"/>
  <c r="M11" i="4"/>
  <c r="N11" i="4"/>
  <c r="O11" i="4"/>
  <c r="A12" i="4"/>
  <c r="B12" i="4"/>
  <c r="C12" i="4"/>
  <c r="D12" i="4"/>
  <c r="E12" i="4"/>
  <c r="F12" i="4"/>
  <c r="G12" i="4"/>
  <c r="H12" i="4"/>
  <c r="I12" i="4"/>
  <c r="J12" i="4"/>
  <c r="K12" i="4"/>
  <c r="L12" i="4"/>
  <c r="M12" i="4"/>
  <c r="N12" i="4"/>
  <c r="O12" i="4"/>
  <c r="A13" i="4"/>
  <c r="B13" i="4"/>
  <c r="C13" i="4"/>
  <c r="D13" i="4"/>
  <c r="E13" i="4"/>
  <c r="F13" i="4"/>
  <c r="G13" i="4"/>
  <c r="H13" i="4"/>
  <c r="I13" i="4"/>
  <c r="J13" i="4"/>
  <c r="K13" i="4"/>
  <c r="L13" i="4"/>
  <c r="M13" i="4"/>
  <c r="N13" i="4"/>
  <c r="O13" i="4"/>
  <c r="A14" i="4"/>
  <c r="B14" i="4"/>
  <c r="C14" i="4"/>
  <c r="D14" i="4"/>
  <c r="E14" i="4"/>
  <c r="F14" i="4"/>
  <c r="G14" i="4"/>
  <c r="H14" i="4"/>
  <c r="I14" i="4"/>
  <c r="J14" i="4"/>
  <c r="K14" i="4"/>
  <c r="L14" i="4"/>
  <c r="M14" i="4"/>
  <c r="N14" i="4"/>
  <c r="O14" i="4"/>
  <c r="A15" i="4"/>
  <c r="B15" i="4"/>
  <c r="C15" i="4"/>
  <c r="D15" i="4"/>
  <c r="E15" i="4"/>
  <c r="F15" i="4"/>
  <c r="G15" i="4"/>
  <c r="H15" i="4"/>
  <c r="I15" i="4"/>
  <c r="J15" i="4"/>
  <c r="K15" i="4"/>
  <c r="L15" i="4"/>
  <c r="M15" i="4"/>
  <c r="N15" i="4"/>
  <c r="O15" i="4"/>
  <c r="A16" i="4"/>
  <c r="B16" i="4"/>
  <c r="C16" i="4"/>
  <c r="D16" i="4"/>
  <c r="E16" i="4"/>
  <c r="F16" i="4"/>
  <c r="G16" i="4"/>
  <c r="H16" i="4"/>
  <c r="I16" i="4"/>
  <c r="J16" i="4"/>
  <c r="K16" i="4"/>
  <c r="L16" i="4"/>
  <c r="M16" i="4"/>
  <c r="N16" i="4"/>
  <c r="O16" i="4"/>
  <c r="A17" i="4"/>
  <c r="B17" i="4"/>
  <c r="C17" i="4"/>
  <c r="D17" i="4"/>
  <c r="E17" i="4"/>
  <c r="F17" i="4"/>
  <c r="G17" i="4"/>
  <c r="H17" i="4"/>
  <c r="I17" i="4"/>
  <c r="J17" i="4"/>
  <c r="K17" i="4"/>
  <c r="L17" i="4"/>
  <c r="M17" i="4"/>
  <c r="N17" i="4"/>
  <c r="O17" i="4"/>
  <c r="A18" i="4"/>
  <c r="B18" i="4"/>
  <c r="C18" i="4"/>
  <c r="D18" i="4"/>
  <c r="E18" i="4"/>
  <c r="F18" i="4"/>
  <c r="G18" i="4"/>
  <c r="H18" i="4"/>
  <c r="I18" i="4"/>
  <c r="J18" i="4"/>
  <c r="K18" i="4"/>
  <c r="L18" i="4"/>
  <c r="M18" i="4"/>
  <c r="N18" i="4"/>
  <c r="O18" i="4"/>
  <c r="A19" i="4"/>
  <c r="B19" i="4"/>
  <c r="C19" i="4"/>
  <c r="D19" i="4"/>
  <c r="E19" i="4"/>
  <c r="F19" i="4"/>
  <c r="G19" i="4"/>
  <c r="H19" i="4"/>
  <c r="I19" i="4"/>
  <c r="J19" i="4"/>
  <c r="K19" i="4"/>
  <c r="L19" i="4"/>
  <c r="M19" i="4"/>
  <c r="N19" i="4"/>
  <c r="O19" i="4"/>
  <c r="A20" i="4"/>
  <c r="B20" i="4"/>
  <c r="C20" i="4"/>
  <c r="D20" i="4"/>
  <c r="E20" i="4"/>
  <c r="F20" i="4"/>
  <c r="G20" i="4"/>
  <c r="H20" i="4"/>
  <c r="I20" i="4"/>
  <c r="J20" i="4"/>
  <c r="K20" i="4"/>
  <c r="L20" i="4"/>
  <c r="M20" i="4"/>
  <c r="N20" i="4"/>
  <c r="O20" i="4"/>
  <c r="A21" i="4"/>
  <c r="B21" i="4"/>
  <c r="C21" i="4"/>
  <c r="D21" i="4"/>
  <c r="E21" i="4"/>
  <c r="F21" i="4"/>
  <c r="G21" i="4"/>
  <c r="H21" i="4"/>
  <c r="I21" i="4"/>
  <c r="J21" i="4"/>
  <c r="K21" i="4"/>
  <c r="L21" i="4"/>
  <c r="M21" i="4"/>
  <c r="N21" i="4"/>
  <c r="O21" i="4"/>
  <c r="A22" i="4"/>
  <c r="B22" i="4"/>
  <c r="C22" i="4"/>
  <c r="D22" i="4"/>
  <c r="E22" i="4"/>
  <c r="F22" i="4"/>
  <c r="G22" i="4"/>
  <c r="H22" i="4"/>
  <c r="I22" i="4"/>
  <c r="J22" i="4"/>
  <c r="K22" i="4"/>
  <c r="L22" i="4"/>
  <c r="M22" i="4"/>
  <c r="N22" i="4"/>
  <c r="O22" i="4"/>
  <c r="A23" i="4"/>
  <c r="B23" i="4"/>
  <c r="C23" i="4"/>
  <c r="D23" i="4"/>
  <c r="E23" i="4"/>
  <c r="F23" i="4"/>
  <c r="G23" i="4"/>
  <c r="H23" i="4"/>
  <c r="I23" i="4"/>
  <c r="J23" i="4"/>
  <c r="K23" i="4"/>
  <c r="L23" i="4"/>
  <c r="M23" i="4"/>
  <c r="N23" i="4"/>
  <c r="O23" i="4"/>
  <c r="A24" i="4"/>
  <c r="B24" i="4"/>
  <c r="C24" i="4"/>
  <c r="D24" i="4"/>
  <c r="E24" i="4"/>
  <c r="F24" i="4"/>
  <c r="G24" i="4"/>
  <c r="H24" i="4"/>
  <c r="I24" i="4"/>
  <c r="J24" i="4"/>
  <c r="K24" i="4"/>
  <c r="L24" i="4"/>
  <c r="M24" i="4"/>
  <c r="N24" i="4"/>
  <c r="O24" i="4"/>
  <c r="A25" i="4"/>
  <c r="B25" i="4"/>
  <c r="C25" i="4"/>
  <c r="D25" i="4"/>
  <c r="E25" i="4"/>
  <c r="F25" i="4"/>
  <c r="G25" i="4"/>
  <c r="H25" i="4"/>
  <c r="I25" i="4"/>
  <c r="J25" i="4"/>
  <c r="K25" i="4"/>
  <c r="L25" i="4"/>
  <c r="M25" i="4"/>
  <c r="N25" i="4"/>
  <c r="O25" i="4"/>
  <c r="B26" i="4"/>
  <c r="H26" i="4"/>
  <c r="I26" i="4"/>
  <c r="J26" i="4"/>
  <c r="L26" i="4"/>
  <c r="O26" i="4"/>
  <c r="B27" i="4"/>
  <c r="H27" i="4"/>
  <c r="I27" i="4"/>
  <c r="J27" i="4"/>
  <c r="L27" i="4"/>
  <c r="O27" i="4"/>
  <c r="F34" i="4"/>
  <c r="F35" i="4"/>
  <c r="G35" i="4"/>
  <c r="N37" i="4"/>
  <c r="N38" i="4"/>
  <c r="F42" i="4"/>
  <c r="F43" i="4"/>
  <c r="F44" i="4"/>
  <c r="F45" i="4"/>
  <c r="F46" i="4"/>
  <c r="F47" i="4"/>
  <c r="F48" i="4"/>
  <c r="F49" i="4"/>
  <c r="G54" i="4"/>
  <c r="G55" i="4"/>
  <c r="G56" i="4"/>
  <c r="G57" i="4"/>
  <c r="G58" i="4"/>
  <c r="F63" i="4"/>
  <c r="F64" i="4"/>
  <c r="F65" i="4"/>
  <c r="M1" i="3"/>
  <c r="M2" i="3"/>
  <c r="A11" i="3"/>
  <c r="B11" i="3"/>
  <c r="C11" i="3"/>
  <c r="D11" i="3"/>
  <c r="E11" i="3"/>
  <c r="F11" i="3"/>
  <c r="G11" i="3"/>
  <c r="H11" i="3"/>
  <c r="I11" i="3"/>
  <c r="J11" i="3"/>
  <c r="K11" i="3"/>
  <c r="L11" i="3"/>
  <c r="M11" i="3"/>
  <c r="N11" i="3"/>
  <c r="A12" i="3"/>
  <c r="B12" i="3"/>
  <c r="C12" i="3"/>
  <c r="D12" i="3"/>
  <c r="E12" i="3"/>
  <c r="F12" i="3"/>
  <c r="G12" i="3"/>
  <c r="H12" i="3"/>
  <c r="I12" i="3"/>
  <c r="J12" i="3"/>
  <c r="K12" i="3"/>
  <c r="L12" i="3"/>
  <c r="M12" i="3"/>
  <c r="N12" i="3"/>
  <c r="A13" i="3"/>
  <c r="B13" i="3"/>
  <c r="C13" i="3"/>
  <c r="D13" i="3"/>
  <c r="E13" i="3"/>
  <c r="F13" i="3"/>
  <c r="G13" i="3"/>
  <c r="H13" i="3"/>
  <c r="I13" i="3"/>
  <c r="J13" i="3"/>
  <c r="K13" i="3"/>
  <c r="L13" i="3"/>
  <c r="M13" i="3"/>
  <c r="N13" i="3"/>
  <c r="A14" i="3"/>
  <c r="B14" i="3"/>
  <c r="C14" i="3"/>
  <c r="D14" i="3"/>
  <c r="E14" i="3"/>
  <c r="F14" i="3"/>
  <c r="G14" i="3"/>
  <c r="H14" i="3"/>
  <c r="I14" i="3"/>
  <c r="J14" i="3"/>
  <c r="K14" i="3"/>
  <c r="L14" i="3"/>
  <c r="M14" i="3"/>
  <c r="N14" i="3"/>
  <c r="A15" i="3"/>
  <c r="B15" i="3"/>
  <c r="C15" i="3"/>
  <c r="D15" i="3"/>
  <c r="E15" i="3"/>
  <c r="F15" i="3"/>
  <c r="G15" i="3"/>
  <c r="H15" i="3"/>
  <c r="I15" i="3"/>
  <c r="J15" i="3"/>
  <c r="K15" i="3"/>
  <c r="L15" i="3"/>
  <c r="M15" i="3"/>
  <c r="N15" i="3"/>
  <c r="A16" i="3"/>
  <c r="B16" i="3"/>
  <c r="C16" i="3"/>
  <c r="D16" i="3"/>
  <c r="E16" i="3"/>
  <c r="F16" i="3"/>
  <c r="G16" i="3"/>
  <c r="H16" i="3"/>
  <c r="I16" i="3"/>
  <c r="J16" i="3"/>
  <c r="K16" i="3"/>
  <c r="L16" i="3"/>
  <c r="M16" i="3"/>
  <c r="N16" i="3"/>
  <c r="A17" i="3"/>
  <c r="B17" i="3"/>
  <c r="C17" i="3"/>
  <c r="D17" i="3"/>
  <c r="E17" i="3"/>
  <c r="F17" i="3"/>
  <c r="G17" i="3"/>
  <c r="H17" i="3"/>
  <c r="I17" i="3"/>
  <c r="J17" i="3"/>
  <c r="K17" i="3"/>
  <c r="L17" i="3"/>
  <c r="M17" i="3"/>
  <c r="N17" i="3"/>
  <c r="A18" i="3"/>
  <c r="B18" i="3"/>
  <c r="C18" i="3"/>
  <c r="D18" i="3"/>
  <c r="E18" i="3"/>
  <c r="F18" i="3"/>
  <c r="G18" i="3"/>
  <c r="H18" i="3"/>
  <c r="I18" i="3"/>
  <c r="J18" i="3"/>
  <c r="K18" i="3"/>
  <c r="L18" i="3"/>
  <c r="M18" i="3"/>
  <c r="N18" i="3"/>
  <c r="A19" i="3"/>
  <c r="B19" i="3"/>
  <c r="C19" i="3"/>
  <c r="D19" i="3"/>
  <c r="E19" i="3"/>
  <c r="F19" i="3"/>
  <c r="G19" i="3"/>
  <c r="H19" i="3"/>
  <c r="I19" i="3"/>
  <c r="J19" i="3"/>
  <c r="K19" i="3"/>
  <c r="L19" i="3"/>
  <c r="M19" i="3"/>
  <c r="N19" i="3"/>
  <c r="A20" i="3"/>
  <c r="B20" i="3"/>
  <c r="C20" i="3"/>
  <c r="D20" i="3"/>
  <c r="E20" i="3"/>
  <c r="F20" i="3"/>
  <c r="G20" i="3"/>
  <c r="H20" i="3"/>
  <c r="I20" i="3"/>
  <c r="J20" i="3"/>
  <c r="K20" i="3"/>
  <c r="L20" i="3"/>
  <c r="M20" i="3"/>
  <c r="N20" i="3"/>
  <c r="A21" i="3"/>
  <c r="B21" i="3"/>
  <c r="C21" i="3"/>
  <c r="D21" i="3"/>
  <c r="E21" i="3"/>
  <c r="F21" i="3"/>
  <c r="G21" i="3"/>
  <c r="H21" i="3"/>
  <c r="I21" i="3"/>
  <c r="J21" i="3"/>
  <c r="K21" i="3"/>
  <c r="L21" i="3"/>
  <c r="M21" i="3"/>
  <c r="N21" i="3"/>
  <c r="A22" i="3"/>
  <c r="B22" i="3"/>
  <c r="C22" i="3"/>
  <c r="D22" i="3"/>
  <c r="E22" i="3"/>
  <c r="F22" i="3"/>
  <c r="G22" i="3"/>
  <c r="H22" i="3"/>
  <c r="I22" i="3"/>
  <c r="J22" i="3"/>
  <c r="K22" i="3"/>
  <c r="L22" i="3"/>
  <c r="M22" i="3"/>
  <c r="N22" i="3"/>
  <c r="A23" i="3"/>
  <c r="B23" i="3"/>
  <c r="C23" i="3"/>
  <c r="D23" i="3"/>
  <c r="E23" i="3"/>
  <c r="F23" i="3"/>
  <c r="G23" i="3"/>
  <c r="H23" i="3"/>
  <c r="I23" i="3"/>
  <c r="J23" i="3"/>
  <c r="K23" i="3"/>
  <c r="L23" i="3"/>
  <c r="M23" i="3"/>
  <c r="N23" i="3"/>
  <c r="A24" i="3"/>
  <c r="B24" i="3"/>
  <c r="C24" i="3"/>
  <c r="D24" i="3"/>
  <c r="E24" i="3"/>
  <c r="F24" i="3"/>
  <c r="G24" i="3"/>
  <c r="H24" i="3"/>
  <c r="I24" i="3"/>
  <c r="J24" i="3"/>
  <c r="K24" i="3"/>
  <c r="L24" i="3"/>
  <c r="M24" i="3"/>
  <c r="N24" i="3"/>
  <c r="A25" i="3"/>
  <c r="B25" i="3"/>
  <c r="C25" i="3"/>
  <c r="D25" i="3"/>
  <c r="E25" i="3"/>
  <c r="F25" i="3"/>
  <c r="G25" i="3"/>
  <c r="H25" i="3"/>
  <c r="I25" i="3"/>
  <c r="J25" i="3"/>
  <c r="K25" i="3"/>
  <c r="L25" i="3"/>
  <c r="M25" i="3"/>
  <c r="N25" i="3"/>
  <c r="B26" i="3"/>
  <c r="I26" i="3"/>
  <c r="J26" i="3"/>
  <c r="K26" i="3"/>
  <c r="L26" i="3"/>
  <c r="M26" i="3"/>
  <c r="B27" i="3"/>
  <c r="I27" i="3"/>
  <c r="J27" i="3"/>
  <c r="K27" i="3"/>
  <c r="L27" i="3"/>
  <c r="M27" i="3"/>
  <c r="F32" i="3"/>
  <c r="F33" i="3"/>
  <c r="F34" i="3"/>
  <c r="F35" i="3"/>
  <c r="F40" i="3"/>
  <c r="F41" i="3"/>
  <c r="G41" i="3"/>
  <c r="J1" i="2"/>
  <c r="J2" i="2"/>
  <c r="A11" i="2"/>
  <c r="B11" i="2"/>
  <c r="C11" i="2"/>
  <c r="D11" i="2"/>
  <c r="E11" i="2"/>
  <c r="F11" i="2"/>
  <c r="G11" i="2"/>
  <c r="H11" i="2"/>
  <c r="I11" i="2"/>
  <c r="J11" i="2"/>
  <c r="K11" i="2"/>
  <c r="A12" i="2"/>
  <c r="B12" i="2"/>
  <c r="C12" i="2"/>
  <c r="D12" i="2"/>
  <c r="E12" i="2"/>
  <c r="F12" i="2"/>
  <c r="G12" i="2"/>
  <c r="H12" i="2"/>
  <c r="I12" i="2"/>
  <c r="J12" i="2"/>
  <c r="K12" i="2"/>
  <c r="A13" i="2"/>
  <c r="B13" i="2"/>
  <c r="C13" i="2"/>
  <c r="D13" i="2"/>
  <c r="E13" i="2"/>
  <c r="F13" i="2"/>
  <c r="G13" i="2"/>
  <c r="H13" i="2"/>
  <c r="I13" i="2"/>
  <c r="J13" i="2"/>
  <c r="K13" i="2"/>
  <c r="A14" i="2"/>
  <c r="B14" i="2"/>
  <c r="C14" i="2"/>
  <c r="D14" i="2"/>
  <c r="E14" i="2"/>
  <c r="F14" i="2"/>
  <c r="G14" i="2"/>
  <c r="H14" i="2"/>
  <c r="I14" i="2"/>
  <c r="J14" i="2"/>
  <c r="K14" i="2"/>
  <c r="A15" i="2"/>
  <c r="B15" i="2"/>
  <c r="C15" i="2"/>
  <c r="D15" i="2"/>
  <c r="E15" i="2"/>
  <c r="F15" i="2"/>
  <c r="G15" i="2"/>
  <c r="H15" i="2"/>
  <c r="I15" i="2"/>
  <c r="J15" i="2"/>
  <c r="K15" i="2"/>
  <c r="A16" i="2"/>
  <c r="B16" i="2"/>
  <c r="C16" i="2"/>
  <c r="D16" i="2"/>
  <c r="E16" i="2"/>
  <c r="F16" i="2"/>
  <c r="G16" i="2"/>
  <c r="H16" i="2"/>
  <c r="I16" i="2"/>
  <c r="J16" i="2"/>
  <c r="K16" i="2"/>
  <c r="A17" i="2"/>
  <c r="B17" i="2"/>
  <c r="C17" i="2"/>
  <c r="D17" i="2"/>
  <c r="E17" i="2"/>
  <c r="F17" i="2"/>
  <c r="G17" i="2"/>
  <c r="H17" i="2"/>
  <c r="I17" i="2"/>
  <c r="J17" i="2"/>
  <c r="K17" i="2"/>
  <c r="A18" i="2"/>
  <c r="B18" i="2"/>
  <c r="C18" i="2"/>
  <c r="D18" i="2"/>
  <c r="E18" i="2"/>
  <c r="F18" i="2"/>
  <c r="G18" i="2"/>
  <c r="H18" i="2"/>
  <c r="I18" i="2"/>
  <c r="J18" i="2"/>
  <c r="K18" i="2"/>
  <c r="A19" i="2"/>
  <c r="B19" i="2"/>
  <c r="C19" i="2"/>
  <c r="D19" i="2"/>
  <c r="E19" i="2"/>
  <c r="F19" i="2"/>
  <c r="G19" i="2"/>
  <c r="H19" i="2"/>
  <c r="I19" i="2"/>
  <c r="J19" i="2"/>
  <c r="K19" i="2"/>
  <c r="A20" i="2"/>
  <c r="B20" i="2"/>
  <c r="C20" i="2"/>
  <c r="D20" i="2"/>
  <c r="E20" i="2"/>
  <c r="F20" i="2"/>
  <c r="G20" i="2"/>
  <c r="H20" i="2"/>
  <c r="I20" i="2"/>
  <c r="J20" i="2"/>
  <c r="K20" i="2"/>
  <c r="A21" i="2"/>
  <c r="B21" i="2"/>
  <c r="C21" i="2"/>
  <c r="D21" i="2"/>
  <c r="E21" i="2"/>
  <c r="F21" i="2"/>
  <c r="G21" i="2"/>
  <c r="H21" i="2"/>
  <c r="I21" i="2"/>
  <c r="J21" i="2"/>
  <c r="K21" i="2"/>
  <c r="A22" i="2"/>
  <c r="B22" i="2"/>
  <c r="C22" i="2"/>
  <c r="D22" i="2"/>
  <c r="E22" i="2"/>
  <c r="F22" i="2"/>
  <c r="G22" i="2"/>
  <c r="H22" i="2"/>
  <c r="I22" i="2"/>
  <c r="J22" i="2"/>
  <c r="K22" i="2"/>
  <c r="A23" i="2"/>
  <c r="B23" i="2"/>
  <c r="C23" i="2"/>
  <c r="D23" i="2"/>
  <c r="E23" i="2"/>
  <c r="F23" i="2"/>
  <c r="G23" i="2"/>
  <c r="H23" i="2"/>
  <c r="I23" i="2"/>
  <c r="J23" i="2"/>
  <c r="K23" i="2"/>
  <c r="A24" i="2"/>
  <c r="B24" i="2"/>
  <c r="C24" i="2"/>
  <c r="D24" i="2"/>
  <c r="E24" i="2"/>
  <c r="F24" i="2"/>
  <c r="G24" i="2"/>
  <c r="H24" i="2"/>
  <c r="I24" i="2"/>
  <c r="J24" i="2"/>
  <c r="K24" i="2"/>
  <c r="A25" i="2"/>
  <c r="B25" i="2"/>
  <c r="C25" i="2"/>
  <c r="D25" i="2"/>
  <c r="E25" i="2"/>
  <c r="F25" i="2"/>
  <c r="G25" i="2"/>
  <c r="H25" i="2"/>
  <c r="I25" i="2"/>
  <c r="J25" i="2"/>
  <c r="K25" i="2"/>
  <c r="B26" i="2"/>
  <c r="H26" i="2"/>
  <c r="I26" i="2"/>
  <c r="J26" i="2"/>
  <c r="K26" i="2"/>
  <c r="B27" i="2"/>
  <c r="H27" i="2"/>
  <c r="I27" i="2"/>
  <c r="J27" i="2"/>
  <c r="K27" i="2"/>
  <c r="F30" i="2"/>
  <c r="F31" i="2"/>
  <c r="F32" i="2"/>
  <c r="F33" i="2"/>
  <c r="E17" i="1"/>
  <c r="G17" i="1"/>
  <c r="I17" i="1"/>
  <c r="K17" i="1"/>
  <c r="E18" i="1"/>
  <c r="G18" i="1"/>
  <c r="I18" i="1"/>
  <c r="K18" i="1"/>
  <c r="E19" i="1"/>
  <c r="G19" i="1"/>
  <c r="I19" i="1"/>
  <c r="K19" i="1"/>
  <c r="E20" i="1"/>
  <c r="G20" i="1"/>
  <c r="I20" i="1"/>
  <c r="K20" i="1"/>
  <c r="L20" i="1"/>
  <c r="E21" i="1"/>
  <c r="G21" i="1"/>
  <c r="I21" i="1"/>
  <c r="K21" i="1"/>
  <c r="L21" i="1"/>
  <c r="E22" i="1"/>
  <c r="G22" i="1"/>
  <c r="I22" i="1"/>
  <c r="K22" i="1"/>
  <c r="L22" i="1"/>
  <c r="E23" i="1"/>
  <c r="G23" i="1"/>
  <c r="I23" i="1"/>
  <c r="K23" i="1"/>
  <c r="L23" i="1"/>
  <c r="E24" i="1"/>
  <c r="G24" i="1"/>
  <c r="I24" i="1"/>
  <c r="K24" i="1"/>
  <c r="L24" i="1"/>
  <c r="E25" i="1"/>
  <c r="G25" i="1"/>
  <c r="I25" i="1"/>
  <c r="K25" i="1"/>
  <c r="L25" i="1"/>
  <c r="E26" i="1"/>
  <c r="G26" i="1"/>
  <c r="I26" i="1"/>
  <c r="K26" i="1"/>
  <c r="L26" i="1"/>
  <c r="E27" i="1"/>
  <c r="G27" i="1"/>
  <c r="I27" i="1"/>
  <c r="K27" i="1"/>
  <c r="L27" i="1"/>
  <c r="E28" i="1"/>
  <c r="G28" i="1"/>
  <c r="I28" i="1"/>
  <c r="K28" i="1"/>
  <c r="L28" i="1"/>
  <c r="E29" i="1"/>
  <c r="G29" i="1"/>
  <c r="I29" i="1"/>
  <c r="K29" i="1"/>
  <c r="L29" i="1"/>
  <c r="E30" i="1"/>
  <c r="G30" i="1"/>
  <c r="I30" i="1"/>
  <c r="K30" i="1"/>
  <c r="L30" i="1"/>
  <c r="E31" i="1"/>
  <c r="G31" i="1"/>
  <c r="I31" i="1"/>
  <c r="K31" i="1"/>
  <c r="L31" i="1"/>
  <c r="B32" i="1"/>
  <c r="C32" i="1"/>
  <c r="D32" i="1"/>
  <c r="E32" i="1"/>
  <c r="F32" i="1"/>
  <c r="G32" i="1"/>
  <c r="H32" i="1"/>
  <c r="I32" i="1"/>
  <c r="J32" i="1"/>
  <c r="K32" i="1"/>
  <c r="L32" i="1"/>
  <c r="B33" i="1"/>
  <c r="C33" i="1"/>
  <c r="D33" i="1"/>
  <c r="E33" i="1"/>
  <c r="F33" i="1"/>
  <c r="G33" i="1"/>
  <c r="H33" i="1"/>
  <c r="I33" i="1"/>
  <c r="J33" i="1"/>
  <c r="K33" i="1"/>
  <c r="L33" i="1"/>
  <c r="L1" i="5"/>
  <c r="L2" i="5"/>
  <c r="A11" i="5"/>
  <c r="B11" i="5"/>
  <c r="C11" i="5"/>
  <c r="D11" i="5"/>
  <c r="E11" i="5"/>
  <c r="F11" i="5"/>
  <c r="G11" i="5"/>
  <c r="H11" i="5"/>
  <c r="I11" i="5"/>
  <c r="J11" i="5"/>
  <c r="K11" i="5"/>
  <c r="L11" i="5"/>
  <c r="M11" i="5"/>
  <c r="A12" i="5"/>
  <c r="B12" i="5"/>
  <c r="C12" i="5"/>
  <c r="D12" i="5"/>
  <c r="E12" i="5"/>
  <c r="F12" i="5"/>
  <c r="G12" i="5"/>
  <c r="H12" i="5"/>
  <c r="I12" i="5"/>
  <c r="J12" i="5"/>
  <c r="K12" i="5"/>
  <c r="L12" i="5"/>
  <c r="M12" i="5"/>
  <c r="A13" i="5"/>
  <c r="B13" i="5"/>
  <c r="C13" i="5"/>
  <c r="D13" i="5"/>
  <c r="E13" i="5"/>
  <c r="F13" i="5"/>
  <c r="G13" i="5"/>
  <c r="H13" i="5"/>
  <c r="I13" i="5"/>
  <c r="J13" i="5"/>
  <c r="K13" i="5"/>
  <c r="L13" i="5"/>
  <c r="M13" i="5"/>
  <c r="A14" i="5"/>
  <c r="B14" i="5"/>
  <c r="C14" i="5"/>
  <c r="D14" i="5"/>
  <c r="E14" i="5"/>
  <c r="F14" i="5"/>
  <c r="G14" i="5"/>
  <c r="H14" i="5"/>
  <c r="I14" i="5"/>
  <c r="J14" i="5"/>
  <c r="K14" i="5"/>
  <c r="L14" i="5"/>
  <c r="M14" i="5"/>
  <c r="A15" i="5"/>
  <c r="B15" i="5"/>
  <c r="C15" i="5"/>
  <c r="D15" i="5"/>
  <c r="E15" i="5"/>
  <c r="F15" i="5"/>
  <c r="G15" i="5"/>
  <c r="H15" i="5"/>
  <c r="I15" i="5"/>
  <c r="J15" i="5"/>
  <c r="K15" i="5"/>
  <c r="L15" i="5"/>
  <c r="M15" i="5"/>
  <c r="A16" i="5"/>
  <c r="B16" i="5"/>
  <c r="C16" i="5"/>
  <c r="D16" i="5"/>
  <c r="E16" i="5"/>
  <c r="F16" i="5"/>
  <c r="G16" i="5"/>
  <c r="H16" i="5"/>
  <c r="I16" i="5"/>
  <c r="J16" i="5"/>
  <c r="K16" i="5"/>
  <c r="L16" i="5"/>
  <c r="M16" i="5"/>
  <c r="A17" i="5"/>
  <c r="B17" i="5"/>
  <c r="C17" i="5"/>
  <c r="D17" i="5"/>
  <c r="E17" i="5"/>
  <c r="F17" i="5"/>
  <c r="G17" i="5"/>
  <c r="H17" i="5"/>
  <c r="I17" i="5"/>
  <c r="J17" i="5"/>
  <c r="K17" i="5"/>
  <c r="L17" i="5"/>
  <c r="M17" i="5"/>
  <c r="A18" i="5"/>
  <c r="B18" i="5"/>
  <c r="C18" i="5"/>
  <c r="D18" i="5"/>
  <c r="E18" i="5"/>
  <c r="F18" i="5"/>
  <c r="G18" i="5"/>
  <c r="H18" i="5"/>
  <c r="I18" i="5"/>
  <c r="J18" i="5"/>
  <c r="K18" i="5"/>
  <c r="L18" i="5"/>
  <c r="M18" i="5"/>
  <c r="A19" i="5"/>
  <c r="B19" i="5"/>
  <c r="C19" i="5"/>
  <c r="D19" i="5"/>
  <c r="E19" i="5"/>
  <c r="F19" i="5"/>
  <c r="G19" i="5"/>
  <c r="H19" i="5"/>
  <c r="I19" i="5"/>
  <c r="J19" i="5"/>
  <c r="K19" i="5"/>
  <c r="L19" i="5"/>
  <c r="M19" i="5"/>
  <c r="A20" i="5"/>
  <c r="B20" i="5"/>
  <c r="C20" i="5"/>
  <c r="D20" i="5"/>
  <c r="E20" i="5"/>
  <c r="F20" i="5"/>
  <c r="G20" i="5"/>
  <c r="H20" i="5"/>
  <c r="I20" i="5"/>
  <c r="J20" i="5"/>
  <c r="K20" i="5"/>
  <c r="L20" i="5"/>
  <c r="M20" i="5"/>
  <c r="A21" i="5"/>
  <c r="B21" i="5"/>
  <c r="C21" i="5"/>
  <c r="D21" i="5"/>
  <c r="E21" i="5"/>
  <c r="F21" i="5"/>
  <c r="G21" i="5"/>
  <c r="H21" i="5"/>
  <c r="I21" i="5"/>
  <c r="J21" i="5"/>
  <c r="K21" i="5"/>
  <c r="L21" i="5"/>
  <c r="M21" i="5"/>
  <c r="A22" i="5"/>
  <c r="B22" i="5"/>
  <c r="C22" i="5"/>
  <c r="D22" i="5"/>
  <c r="E22" i="5"/>
  <c r="F22" i="5"/>
  <c r="G22" i="5"/>
  <c r="H22" i="5"/>
  <c r="I22" i="5"/>
  <c r="J22" i="5"/>
  <c r="K22" i="5"/>
  <c r="L22" i="5"/>
  <c r="M22" i="5"/>
  <c r="A23" i="5"/>
  <c r="B23" i="5"/>
  <c r="C23" i="5"/>
  <c r="D23" i="5"/>
  <c r="E23" i="5"/>
  <c r="F23" i="5"/>
  <c r="G23" i="5"/>
  <c r="H23" i="5"/>
  <c r="I23" i="5"/>
  <c r="J23" i="5"/>
  <c r="K23" i="5"/>
  <c r="L23" i="5"/>
  <c r="M23" i="5"/>
  <c r="A24" i="5"/>
  <c r="B24" i="5"/>
  <c r="C24" i="5"/>
  <c r="D24" i="5"/>
  <c r="E24" i="5"/>
  <c r="F24" i="5"/>
  <c r="G24" i="5"/>
  <c r="H24" i="5"/>
  <c r="I24" i="5"/>
  <c r="J24" i="5"/>
  <c r="K24" i="5"/>
  <c r="L24" i="5"/>
  <c r="M24" i="5"/>
  <c r="A25" i="5"/>
  <c r="B25" i="5"/>
  <c r="C25" i="5"/>
  <c r="D25" i="5"/>
  <c r="E25" i="5"/>
  <c r="F25" i="5"/>
  <c r="G25" i="5"/>
  <c r="H25" i="5"/>
  <c r="I25" i="5"/>
  <c r="J25" i="5"/>
  <c r="K25" i="5"/>
  <c r="L25" i="5"/>
  <c r="M25" i="5"/>
  <c r="B26" i="5"/>
  <c r="H26" i="5"/>
  <c r="I26" i="5"/>
  <c r="J26" i="5"/>
  <c r="M26" i="5"/>
  <c r="B27" i="5"/>
  <c r="H27" i="5"/>
  <c r="I27" i="5"/>
  <c r="J27" i="5"/>
  <c r="M27" i="5"/>
  <c r="F31" i="5"/>
  <c r="F32" i="5"/>
  <c r="G32" i="5"/>
  <c r="F36" i="5"/>
  <c r="F37" i="5"/>
  <c r="F38" i="5"/>
</calcChain>
</file>

<file path=xl/sharedStrings.xml><?xml version="1.0" encoding="utf-8"?>
<sst xmlns="http://schemas.openxmlformats.org/spreadsheetml/2006/main" count="444" uniqueCount="155">
  <si>
    <t>INPUTS WORKSHEET</t>
  </si>
  <si>
    <t>ENTER DATA IN SHADED CELLS ONLY</t>
  </si>
  <si>
    <t>Section 236, 515 &amp; BMIR Properties Only</t>
  </si>
  <si>
    <t>Property:</t>
  </si>
  <si>
    <t>Annual IRP Amount:</t>
  </si>
  <si>
    <t>(For 236 properties only. If not available, leave blank)</t>
  </si>
  <si>
    <t>City/State:</t>
  </si>
  <si>
    <t>Original Mkt. Interest Rate:</t>
  </si>
  <si>
    <t>(If not available, use 7%)</t>
  </si>
  <si>
    <t>Section 8 #:</t>
  </si>
  <si>
    <t>Subsidized Interest Rate:</t>
  </si>
  <si>
    <t>(Usually 1% for Section 236 &amp; 515, 3% for BMIR)</t>
  </si>
  <si>
    <t>Total Units in Property:</t>
  </si>
  <si>
    <t>Unpaid Principal Balance:</t>
  </si>
  <si>
    <t>Section 8 Units in Contracts Eligible Under this Notice Only</t>
  </si>
  <si>
    <t>(A)</t>
  </si>
  <si>
    <t>(B)</t>
  </si>
  <si>
    <t>(C)</t>
  </si>
  <si>
    <t>(D)</t>
  </si>
  <si>
    <t>(E)</t>
  </si>
  <si>
    <t>(F)</t>
  </si>
  <si>
    <t>(G)</t>
  </si>
  <si>
    <t>(H)</t>
  </si>
  <si>
    <t>(I)</t>
  </si>
  <si>
    <t>(J)</t>
  </si>
  <si>
    <t>(K)</t>
  </si>
  <si>
    <t>(L)</t>
  </si>
  <si>
    <t>Current</t>
  </si>
  <si>
    <t>New</t>
  </si>
  <si>
    <t>Owner</t>
  </si>
  <si>
    <t>HUD</t>
  </si>
  <si>
    <t>Unit</t>
  </si>
  <si>
    <t># of</t>
  </si>
  <si>
    <t>Section 8</t>
  </si>
  <si>
    <t>Utility</t>
  </si>
  <si>
    <t>Authorized</t>
  </si>
  <si>
    <t>Comparable</t>
  </si>
  <si>
    <t>Fair</t>
  </si>
  <si>
    <t>Type</t>
  </si>
  <si>
    <t>Units</t>
  </si>
  <si>
    <t>Rents</t>
  </si>
  <si>
    <t>Allowance</t>
  </si>
  <si>
    <t>Gross Rents</t>
  </si>
  <si>
    <t>Market Rents</t>
  </si>
  <si>
    <t>(C + D)</t>
  </si>
  <si>
    <t>(236, 515 &amp; BMIR)</t>
  </si>
  <si>
    <t>(F + D)</t>
  </si>
  <si>
    <t>(H + D)</t>
  </si>
  <si>
    <t>(J + D)</t>
  </si>
  <si>
    <t>Monthly Total</t>
  </si>
  <si>
    <t>Annual Total</t>
  </si>
  <si>
    <t>Initial Eligibility Worksheet</t>
  </si>
  <si>
    <t>Enter all data in the "Inputs Worksheet", not in this Worksheet</t>
  </si>
  <si>
    <t>Comp. Gross</t>
  </si>
  <si>
    <t>FMR</t>
  </si>
  <si>
    <t>Rent Potential</t>
  </si>
  <si>
    <t>Potential</t>
  </si>
  <si>
    <t>(D + E)</t>
  </si>
  <si>
    <t>(C x B)</t>
  </si>
  <si>
    <t>(D x B)</t>
  </si>
  <si>
    <t>(F x B)</t>
  </si>
  <si>
    <t>(G x B)</t>
  </si>
  <si>
    <t xml:space="preserve">  Notes</t>
  </si>
  <si>
    <t>Owner Comparable Rent Potential is:</t>
  </si>
  <si>
    <t>of Current</t>
  </si>
  <si>
    <t xml:space="preserve">     Total of Column I divided by total of Column H</t>
  </si>
  <si>
    <t>This contract is:</t>
  </si>
  <si>
    <t xml:space="preserve">     If Row A &gt; 100%, then contract is below market</t>
  </si>
  <si>
    <t>Owner Comparable Gross Rent Potential is:</t>
  </si>
  <si>
    <t>of FMR</t>
  </si>
  <si>
    <t xml:space="preserve">     Total of Column J divided by total of Column K</t>
  </si>
  <si>
    <t>This contract is initially:</t>
  </si>
  <si>
    <t xml:space="preserve">     If Row C &gt;= 100% and contract below market, then eligible</t>
  </si>
  <si>
    <t>Comparability Study Comparison Worksheet</t>
  </si>
  <si>
    <t>Section 8 Units in Contracts Eligible for this Initiative</t>
  </si>
  <si>
    <t>(M)</t>
  </si>
  <si>
    <t>(N)</t>
  </si>
  <si>
    <t>Final</t>
  </si>
  <si>
    <t>(E + F)</t>
  </si>
  <si>
    <t>(E x B)</t>
  </si>
  <si>
    <t>(H x B)</t>
  </si>
  <si>
    <t>(See Row F)</t>
  </si>
  <si>
    <t>Final Eligibility Test</t>
  </si>
  <si>
    <t>HUD Comparable Rent Potential is:</t>
  </si>
  <si>
    <t xml:space="preserve">     Total of Column K divided by total of Column I</t>
  </si>
  <si>
    <t>HUD Comparable Gross Rent Potential is:</t>
  </si>
  <si>
    <t xml:space="preserve">     Total of Column L divided by total of Column M</t>
  </si>
  <si>
    <t>This property is:</t>
  </si>
  <si>
    <t xml:space="preserve">     If Row C &gt;= 100% and contract below market, then property is eligible</t>
  </si>
  <si>
    <t>Final Comparable Rents</t>
  </si>
  <si>
    <t>of HUD</t>
  </si>
  <si>
    <t>Final Comparable Market Rents are:</t>
  </si>
  <si>
    <t xml:space="preserve">     If Row E &lt; 105%, then Column N equals Column D, else Column N equals 105% of Column E</t>
  </si>
  <si>
    <t>Section 236, Section 515 &amp; Section 221(d)(3) BMIR Worksheet</t>
  </si>
  <si>
    <t>(O)</t>
  </si>
  <si>
    <t>Capped</t>
  </si>
  <si>
    <t>(See Row B)</t>
  </si>
  <si>
    <t>(K x B)</t>
  </si>
  <si>
    <t>(K x Row N)</t>
  </si>
  <si>
    <t>(M - E)</t>
  </si>
  <si>
    <t>(N x B)</t>
  </si>
  <si>
    <r>
      <t>Note:</t>
    </r>
    <r>
      <rPr>
        <b/>
        <sz val="12"/>
        <rFont val="Arial"/>
        <family val="2"/>
      </rPr>
      <t xml:space="preserve"> If the New Section 8 Rent Potential is lower than the New Authorized Rent Potential, set the New Section 8 Rents at the New Authorized Rents.</t>
    </r>
  </si>
  <si>
    <t>Capped Comparable Gross Rents</t>
  </si>
  <si>
    <t>Final Comparable Gross Rent Potential is:</t>
  </si>
  <si>
    <t xml:space="preserve">     Total of Column I divided by total of Column J</t>
  </si>
  <si>
    <t>Capped Comparable Gross Rents are:</t>
  </si>
  <si>
    <t xml:space="preserve">     If Row A &gt; 150%, then Column K equals 150% of Column G, else Column K equals Column F</t>
  </si>
  <si>
    <t>Calculation of Annual Interest Subsidy</t>
  </si>
  <si>
    <t>Original Market Interest Rate:</t>
  </si>
  <si>
    <t xml:space="preserve">     If not available, set at 7%</t>
  </si>
  <si>
    <t>Minus Subsidized Interest Rate:</t>
  </si>
  <si>
    <t xml:space="preserve">     Usually 1% for Section 236 &amp; 515, 3% for BMIR</t>
  </si>
  <si>
    <t>Equals Interest Rate Differential:</t>
  </si>
  <si>
    <t xml:space="preserve">     Row C minus Row D</t>
  </si>
  <si>
    <t>Multiplied by Unpaid Principal Balance:</t>
  </si>
  <si>
    <t xml:space="preserve">     Current Unpaid Principal Balance</t>
  </si>
  <si>
    <t>Equals Annual Interest Subsidy:</t>
  </si>
  <si>
    <t xml:space="preserve">     If Annual IRP Amount available, then use it here.  Otherwise, Row E multiplied by Row F</t>
  </si>
  <si>
    <t>Multiplied by Number of Units in Contract:</t>
  </si>
  <si>
    <t xml:space="preserve">     Use total number of units eligible under this Initiative</t>
  </si>
  <si>
    <t>Divided by Total Number of Units in Property:</t>
  </si>
  <si>
    <t xml:space="preserve">     Use total number of units in the property covered by the subsidized loan</t>
  </si>
  <si>
    <t>Equals Annual Eligible Interest Subsidy:</t>
  </si>
  <si>
    <t xml:space="preserve">     Row G multiplied by Row H divided by Row I</t>
  </si>
  <si>
    <t>Calculation of Interest Subsidy Adjustment Factor</t>
  </si>
  <si>
    <t>Annual Capped Comparable Gross Rent Potential:</t>
  </si>
  <si>
    <t xml:space="preserve">     Annual Total of Column L</t>
  </si>
  <si>
    <t>Minus Annual Eligible Interest Subsidy:</t>
  </si>
  <si>
    <t xml:space="preserve">     Row J</t>
  </si>
  <si>
    <t>Annual New Section 8 Gross Rent Potential:</t>
  </si>
  <si>
    <t xml:space="preserve">     Row K minus Row L</t>
  </si>
  <si>
    <t>Divided by Annual Capped Comparable Gross Rent Potential:</t>
  </si>
  <si>
    <t xml:space="preserve">     Row K</t>
  </si>
  <si>
    <t>Interest Subsidy Adjustment Factor:</t>
  </si>
  <si>
    <t xml:space="preserve">     Row M divided by Row N</t>
  </si>
  <si>
    <t>Calculation of Increased Distribution</t>
  </si>
  <si>
    <t>(P)</t>
  </si>
  <si>
    <t>Annual New Section 8 Rent Potential:</t>
  </si>
  <si>
    <t xml:space="preserve">     Annual Total of Column H</t>
  </si>
  <si>
    <t>of Column O</t>
  </si>
  <si>
    <t>(Q)</t>
  </si>
  <si>
    <t>Minus Annual New Authorized Rent Potential:</t>
  </si>
  <si>
    <t xml:space="preserve">     Annual Total of Column O</t>
  </si>
  <si>
    <t>of Column H</t>
  </si>
  <si>
    <t>(R)</t>
  </si>
  <si>
    <t>Equals Increased Annual Distribution:</t>
  </si>
  <si>
    <t xml:space="preserve">     Row P minus Row Q</t>
  </si>
  <si>
    <t>Other New Construction and Sub Rehab Worksheet</t>
  </si>
  <si>
    <t>(K - E)</t>
  </si>
  <si>
    <t>(L x B)</t>
  </si>
  <si>
    <t>New Section 8 Gross Rents</t>
  </si>
  <si>
    <t>New Section 8 Gross Rents are:</t>
  </si>
  <si>
    <t xml:space="preserve">     Annual Total of Column M</t>
  </si>
  <si>
    <t>Minus Annual Current Section 8 Rent Potential:</t>
  </si>
  <si>
    <t xml:space="preserve">     Row C Minus Row 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</si>
</sst>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mm/dd/yy_)"/>
    <numFmt numFmtId="165" formatCode="0.0%"/>
    <numFmt numFmtId="170" formatCode="#,##0.0000_);\(#,##0.0000\)"/>
  </numFmts>
  <fonts count="21" x14ac:knownFonts="1">
    <font>
      <sz val="12"/>
      <name val="Arial"/>
    </font>
    <font>
      <b/>
      <sz val="1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u/>
      <sz val="12"/>
      <name val="Arial"/>
      <family val="2"/>
    </font>
    <font>
      <sz val="12"/>
      <name val="Arial"/>
    </font>
    <font>
      <b/>
      <sz val="12"/>
      <name val="Arial"/>
    </font>
    <font>
      <b/>
      <u/>
      <sz val="14"/>
      <name val="Arial"/>
      <family val="2"/>
    </font>
    <font>
      <b/>
      <sz val="12"/>
      <color indexed="9"/>
      <name val="Arial"/>
      <family val="2"/>
    </font>
    <font>
      <b/>
      <u/>
      <sz val="18"/>
      <name val="Arial"/>
      <family val="2"/>
    </font>
    <font>
      <b/>
      <sz val="12"/>
      <color indexed="9"/>
      <name val="Arial"/>
    </font>
    <font>
      <sz val="14"/>
      <name val="Arial"/>
      <family val="2"/>
    </font>
    <font>
      <sz val="14"/>
      <name val="Arial"/>
    </font>
    <font>
      <b/>
      <sz val="18"/>
      <color indexed="9"/>
      <name val="Arial"/>
      <family val="2"/>
    </font>
    <font>
      <b/>
      <sz val="24"/>
      <color indexed="9"/>
      <name val="Arial"/>
      <family val="2"/>
    </font>
    <font>
      <sz val="18"/>
      <name val="Arial"/>
      <family val="2"/>
    </font>
    <font>
      <b/>
      <sz val="18"/>
      <name val="Arial"/>
    </font>
    <font>
      <sz val="12"/>
      <color indexed="9"/>
      <name val="Arial"/>
      <family val="2"/>
    </font>
    <font>
      <b/>
      <sz val="18"/>
      <color indexed="9"/>
      <name val="Arial"/>
    </font>
    <font>
      <b/>
      <sz val="14"/>
      <name val="Arial"/>
      <family val="2"/>
    </font>
    <font>
      <b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gray0625">
        <fgColor indexed="8"/>
        <bgColor indexed="9"/>
      </patternFill>
    </fill>
    <fill>
      <patternFill patternType="solid">
        <fgColor indexed="9"/>
        <bgColor indexed="8"/>
      </patternFill>
    </fill>
    <fill>
      <patternFill patternType="gray0625">
        <fgColor indexed="8"/>
      </patternFill>
    </fill>
  </fills>
  <borders count="86">
    <border>
      <left/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 style="thin">
        <color indexed="8"/>
      </right>
      <top style="thick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 style="thin">
        <color indexed="8"/>
      </right>
      <top style="thick">
        <color indexed="8"/>
      </top>
      <bottom/>
      <diagonal/>
    </border>
    <border>
      <left/>
      <right style="thick">
        <color indexed="64"/>
      </right>
      <top style="thick">
        <color indexed="8"/>
      </top>
      <bottom/>
      <diagonal/>
    </border>
    <border>
      <left style="thick">
        <color indexed="64"/>
      </left>
      <right style="thin">
        <color indexed="8"/>
      </right>
      <top/>
      <bottom/>
      <diagonal/>
    </border>
    <border>
      <left style="thick">
        <color indexed="64"/>
      </left>
      <right style="thin">
        <color indexed="8"/>
      </right>
      <top/>
      <bottom style="medium">
        <color indexed="8"/>
      </bottom>
      <diagonal/>
    </border>
    <border>
      <left style="thick">
        <color indexed="64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ck">
        <color indexed="64"/>
      </right>
      <top/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8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8"/>
      </right>
      <top style="medium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3">
    <xf numFmtId="0" fontId="0" fillId="0" borderId="0" xfId="0"/>
    <xf numFmtId="0" fontId="0" fillId="0" borderId="0" xfId="0" applyProtection="1"/>
    <xf numFmtId="0" fontId="2" fillId="0" borderId="0" xfId="0" applyFont="1" applyProtection="1"/>
    <xf numFmtId="0" fontId="2" fillId="0" borderId="0" xfId="0" applyFont="1" applyAlignment="1" applyProtection="1">
      <alignment horizontal="right"/>
    </xf>
    <xf numFmtId="0" fontId="4" fillId="0" borderId="0" xfId="0" quotePrefix="1" applyFont="1" applyAlignment="1" applyProtection="1">
      <alignment horizontal="left"/>
    </xf>
    <xf numFmtId="0" fontId="0" fillId="0" borderId="0" xfId="0" quotePrefix="1" applyAlignment="1">
      <alignment horizontal="left"/>
    </xf>
    <xf numFmtId="3" fontId="0" fillId="0" borderId="0" xfId="0" applyNumberFormat="1"/>
    <xf numFmtId="37" fontId="2" fillId="0" borderId="0" xfId="0" applyNumberFormat="1" applyFont="1" applyBorder="1" applyProtection="1"/>
    <xf numFmtId="0" fontId="3" fillId="0" borderId="1" xfId="0" applyFont="1" applyBorder="1" applyAlignment="1" applyProtection="1">
      <alignment horizontal="right"/>
    </xf>
    <xf numFmtId="0" fontId="3" fillId="0" borderId="1" xfId="0" quotePrefix="1" applyFont="1" applyBorder="1" applyAlignment="1" applyProtection="1">
      <alignment horizontal="right"/>
    </xf>
    <xf numFmtId="0" fontId="2" fillId="0" borderId="2" xfId="0" applyFont="1" applyBorder="1" applyProtection="1"/>
    <xf numFmtId="0" fontId="2" fillId="0" borderId="3" xfId="0" applyFont="1" applyBorder="1" applyProtection="1"/>
    <xf numFmtId="0" fontId="0" fillId="0" borderId="4" xfId="0" applyBorder="1"/>
    <xf numFmtId="0" fontId="2" fillId="0" borderId="5" xfId="0" applyFont="1" applyFill="1" applyBorder="1" applyProtection="1"/>
    <xf numFmtId="0" fontId="2" fillId="0" borderId="5" xfId="0" quotePrefix="1" applyFont="1" applyFill="1" applyBorder="1" applyAlignment="1" applyProtection="1">
      <alignment horizontal="right"/>
    </xf>
    <xf numFmtId="165" fontId="2" fillId="0" borderId="6" xfId="0" applyNumberFormat="1" applyFont="1" applyFill="1" applyBorder="1" applyProtection="1"/>
    <xf numFmtId="0" fontId="7" fillId="0" borderId="0" xfId="0" quotePrefix="1" applyFont="1" applyAlignment="1" applyProtection="1">
      <alignment horizontal="left"/>
    </xf>
    <xf numFmtId="0" fontId="0" fillId="0" borderId="0" xfId="0" applyBorder="1"/>
    <xf numFmtId="0" fontId="0" fillId="0" borderId="0" xfId="0" quotePrefix="1" applyBorder="1" applyAlignment="1">
      <alignment horizontal="right"/>
    </xf>
    <xf numFmtId="0" fontId="0" fillId="0" borderId="0" xfId="0" applyBorder="1" applyAlignment="1">
      <alignment horizontal="centerContinuous"/>
    </xf>
    <xf numFmtId="0" fontId="3" fillId="0" borderId="0" xfId="0" applyFont="1" applyBorder="1" applyAlignment="1" applyProtection="1">
      <alignment horizontal="left"/>
    </xf>
    <xf numFmtId="0" fontId="0" fillId="0" borderId="7" xfId="0" applyBorder="1"/>
    <xf numFmtId="0" fontId="2" fillId="0" borderId="8" xfId="0" applyFont="1" applyFill="1" applyBorder="1" applyProtection="1"/>
    <xf numFmtId="0" fontId="2" fillId="0" borderId="8" xfId="0" quotePrefix="1" applyFont="1" applyFill="1" applyBorder="1" applyAlignment="1" applyProtection="1">
      <alignment horizontal="right"/>
    </xf>
    <xf numFmtId="165" fontId="2" fillId="0" borderId="9" xfId="0" applyNumberFormat="1" applyFont="1" applyFill="1" applyBorder="1" applyProtection="1"/>
    <xf numFmtId="0" fontId="2" fillId="0" borderId="10" xfId="0" applyFont="1" applyFill="1" applyBorder="1" applyProtection="1"/>
    <xf numFmtId="0" fontId="0" fillId="0" borderId="11" xfId="0" applyBorder="1"/>
    <xf numFmtId="0" fontId="0" fillId="0" borderId="12" xfId="0" applyBorder="1"/>
    <xf numFmtId="0" fontId="0" fillId="0" borderId="12" xfId="0" quotePrefix="1" applyBorder="1" applyAlignment="1">
      <alignment horizontal="right"/>
    </xf>
    <xf numFmtId="0" fontId="0" fillId="0" borderId="13" xfId="0" applyBorder="1" applyAlignment="1">
      <alignment horizontal="centerContinuous"/>
    </xf>
    <xf numFmtId="0" fontId="0" fillId="0" borderId="14" xfId="0" applyBorder="1" applyAlignment="1">
      <alignment horizontal="centerContinuous"/>
    </xf>
    <xf numFmtId="0" fontId="2" fillId="0" borderId="0" xfId="0" quotePrefix="1" applyFont="1" applyFill="1" applyBorder="1" applyAlignment="1" applyProtection="1">
      <alignment horizontal="right"/>
    </xf>
    <xf numFmtId="0" fontId="0" fillId="0" borderId="15" xfId="0" applyBorder="1"/>
    <xf numFmtId="0" fontId="0" fillId="0" borderId="16" xfId="0" applyBorder="1"/>
    <xf numFmtId="0" fontId="0" fillId="0" borderId="16" xfId="0" quotePrefix="1" applyBorder="1" applyAlignment="1">
      <alignment horizontal="right"/>
    </xf>
    <xf numFmtId="0" fontId="0" fillId="0" borderId="17" xfId="0" applyBorder="1" applyAlignment="1">
      <alignment horizontal="centerContinuous"/>
    </xf>
    <xf numFmtId="0" fontId="0" fillId="0" borderId="18" xfId="0" applyBorder="1" applyAlignment="1">
      <alignment horizontal="centerContinuous"/>
    </xf>
    <xf numFmtId="0" fontId="2" fillId="0" borderId="19" xfId="0" quotePrefix="1" applyFont="1" applyFill="1" applyBorder="1" applyAlignment="1" applyProtection="1">
      <alignment horizontal="left"/>
    </xf>
    <xf numFmtId="0" fontId="7" fillId="0" borderId="0" xfId="0" applyFont="1" applyAlignment="1" applyProtection="1">
      <alignment horizontal="left"/>
    </xf>
    <xf numFmtId="0" fontId="2" fillId="0" borderId="12" xfId="0" applyFont="1" applyFill="1" applyBorder="1" applyProtection="1"/>
    <xf numFmtId="0" fontId="2" fillId="0" borderId="12" xfId="0" quotePrefix="1" applyFont="1" applyFill="1" applyBorder="1" applyAlignment="1" applyProtection="1">
      <alignment horizontal="right"/>
    </xf>
    <xf numFmtId="165" fontId="0" fillId="0" borderId="13" xfId="0" applyNumberFormat="1" applyBorder="1" applyAlignment="1"/>
    <xf numFmtId="165" fontId="0" fillId="0" borderId="14" xfId="0" applyNumberFormat="1" applyBorder="1" applyAlignment="1"/>
    <xf numFmtId="0" fontId="6" fillId="0" borderId="20" xfId="0" applyFont="1" applyBorder="1" applyAlignment="1" applyProtection="1">
      <alignment horizontal="center"/>
    </xf>
    <xf numFmtId="0" fontId="6" fillId="0" borderId="20" xfId="0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0" fontId="6" fillId="0" borderId="22" xfId="0" applyFont="1" applyBorder="1" applyAlignment="1" applyProtection="1">
      <alignment horizontal="center"/>
    </xf>
    <xf numFmtId="0" fontId="6" fillId="0" borderId="22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3" fillId="0" borderId="1" xfId="0" applyFont="1" applyBorder="1" applyAlignment="1" applyProtection="1">
      <alignment horizontal="center"/>
    </xf>
    <xf numFmtId="0" fontId="3" fillId="0" borderId="1" xfId="0" quotePrefix="1" applyFont="1" applyBorder="1" applyAlignment="1" applyProtection="1">
      <alignment horizontal="center"/>
    </xf>
    <xf numFmtId="0" fontId="3" fillId="0" borderId="22" xfId="0" applyFont="1" applyBorder="1" applyAlignment="1" applyProtection="1">
      <alignment horizontal="center"/>
    </xf>
    <xf numFmtId="0" fontId="3" fillId="0" borderId="22" xfId="0" quotePrefix="1" applyFont="1" applyBorder="1" applyAlignment="1" applyProtection="1">
      <alignment horizontal="center"/>
    </xf>
    <xf numFmtId="0" fontId="3" fillId="0" borderId="23" xfId="0" applyFont="1" applyBorder="1" applyAlignment="1" applyProtection="1">
      <alignment horizontal="center"/>
    </xf>
    <xf numFmtId="0" fontId="3" fillId="0" borderId="24" xfId="0" quotePrefix="1" applyFont="1" applyBorder="1" applyAlignment="1" applyProtection="1">
      <alignment horizontal="center"/>
    </xf>
    <xf numFmtId="0" fontId="6" fillId="0" borderId="22" xfId="0" quotePrefix="1" applyFont="1" applyBorder="1" applyAlignment="1" applyProtection="1">
      <alignment horizontal="center"/>
    </xf>
    <xf numFmtId="0" fontId="6" fillId="0" borderId="20" xfId="0" quotePrefix="1" applyFont="1" applyBorder="1" applyAlignment="1" applyProtection="1">
      <alignment horizontal="center"/>
    </xf>
    <xf numFmtId="0" fontId="6" fillId="0" borderId="25" xfId="0" applyFont="1" applyBorder="1" applyAlignment="1" applyProtection="1">
      <alignment horizontal="center"/>
    </xf>
    <xf numFmtId="0" fontId="6" fillId="0" borderId="26" xfId="0" applyFont="1" applyBorder="1" applyAlignment="1" applyProtection="1">
      <alignment horizontal="center"/>
    </xf>
    <xf numFmtId="0" fontId="3" fillId="0" borderId="26" xfId="0" applyFont="1" applyBorder="1" applyAlignment="1" applyProtection="1">
      <alignment horizontal="center"/>
    </xf>
    <xf numFmtId="0" fontId="3" fillId="0" borderId="26" xfId="0" quotePrefix="1" applyFont="1" applyBorder="1" applyAlignment="1" applyProtection="1">
      <alignment horizontal="center"/>
    </xf>
    <xf numFmtId="0" fontId="3" fillId="0" borderId="27" xfId="0" applyFont="1" applyBorder="1" applyAlignment="1" applyProtection="1">
      <alignment horizontal="center"/>
    </xf>
    <xf numFmtId="0" fontId="3" fillId="0" borderId="27" xfId="0" quotePrefix="1" applyFont="1" applyBorder="1" applyAlignment="1" applyProtection="1">
      <alignment horizontal="center"/>
    </xf>
    <xf numFmtId="0" fontId="9" fillId="0" borderId="0" xfId="0" quotePrefix="1" applyFont="1" applyAlignment="1" applyProtection="1">
      <alignment horizontal="left"/>
    </xf>
    <xf numFmtId="0" fontId="8" fillId="2" borderId="28" xfId="0" quotePrefix="1" applyFont="1" applyFill="1" applyBorder="1" applyAlignment="1">
      <alignment horizontal="center"/>
    </xf>
    <xf numFmtId="0" fontId="8" fillId="2" borderId="29" xfId="0" quotePrefix="1" applyFont="1" applyFill="1" applyBorder="1" applyAlignment="1" applyProtection="1">
      <alignment horizontal="center"/>
    </xf>
    <xf numFmtId="0" fontId="8" fillId="2" borderId="29" xfId="0" quotePrefix="1" applyFont="1" applyFill="1" applyBorder="1" applyAlignment="1">
      <alignment horizontal="center"/>
    </xf>
    <xf numFmtId="0" fontId="8" fillId="2" borderId="21" xfId="0" quotePrefix="1" applyFont="1" applyFill="1" applyBorder="1" applyAlignment="1">
      <alignment horizontal="center"/>
    </xf>
    <xf numFmtId="0" fontId="2" fillId="0" borderId="30" xfId="0" applyFont="1" applyBorder="1" applyAlignment="1" applyProtection="1">
      <alignment horizontal="center"/>
    </xf>
    <xf numFmtId="0" fontId="6" fillId="0" borderId="31" xfId="0" applyFont="1" applyBorder="1" applyAlignment="1" applyProtection="1">
      <alignment horizontal="center"/>
    </xf>
    <xf numFmtId="0" fontId="6" fillId="0" borderId="32" xfId="0" applyFont="1" applyBorder="1" applyAlignment="1" applyProtection="1">
      <alignment horizontal="center"/>
    </xf>
    <xf numFmtId="0" fontId="6" fillId="0" borderId="23" xfId="0" applyFont="1" applyBorder="1" applyAlignment="1" applyProtection="1">
      <alignment horizontal="center"/>
    </xf>
    <xf numFmtId="0" fontId="3" fillId="0" borderId="32" xfId="0" applyFont="1" applyBorder="1" applyAlignment="1" applyProtection="1">
      <alignment horizontal="center"/>
    </xf>
    <xf numFmtId="0" fontId="2" fillId="0" borderId="33" xfId="0" applyFont="1" applyBorder="1" applyAlignment="1" applyProtection="1">
      <alignment horizontal="center"/>
    </xf>
    <xf numFmtId="0" fontId="8" fillId="2" borderId="20" xfId="0" quotePrefix="1" applyFont="1" applyFill="1" applyBorder="1" applyAlignment="1">
      <alignment horizontal="center"/>
    </xf>
    <xf numFmtId="0" fontId="5" fillId="3" borderId="34" xfId="0" applyFont="1" applyFill="1" applyBorder="1" applyAlignment="1" applyProtection="1">
      <alignment vertical="center"/>
    </xf>
    <xf numFmtId="37" fontId="2" fillId="3" borderId="35" xfId="0" applyNumberFormat="1" applyFont="1" applyFill="1" applyBorder="1" applyAlignment="1" applyProtection="1">
      <alignment vertical="center"/>
    </xf>
    <xf numFmtId="37" fontId="2" fillId="4" borderId="35" xfId="0" applyNumberFormat="1" applyFont="1" applyFill="1" applyBorder="1" applyAlignment="1" applyProtection="1">
      <alignment vertical="center"/>
    </xf>
    <xf numFmtId="37" fontId="2" fillId="4" borderId="36" xfId="0" applyNumberFormat="1" applyFont="1" applyFill="1" applyBorder="1" applyAlignment="1" applyProtection="1">
      <alignment vertical="center"/>
    </xf>
    <xf numFmtId="37" fontId="2" fillId="3" borderId="37" xfId="0" applyNumberFormat="1" applyFont="1" applyFill="1" applyBorder="1" applyAlignment="1" applyProtection="1">
      <alignment vertical="center"/>
    </xf>
    <xf numFmtId="0" fontId="0" fillId="0" borderId="0" xfId="0" applyAlignment="1">
      <alignment vertical="center"/>
    </xf>
    <xf numFmtId="0" fontId="5" fillId="3" borderId="38" xfId="0" applyFont="1" applyFill="1" applyBorder="1" applyAlignment="1" applyProtection="1">
      <alignment vertical="center"/>
    </xf>
    <xf numFmtId="37" fontId="2" fillId="3" borderId="39" xfId="0" applyNumberFormat="1" applyFont="1" applyFill="1" applyBorder="1" applyAlignment="1" applyProtection="1">
      <alignment vertical="center"/>
    </xf>
    <xf numFmtId="37" fontId="2" fillId="4" borderId="39" xfId="0" applyNumberFormat="1" applyFont="1" applyFill="1" applyBorder="1" applyAlignment="1" applyProtection="1">
      <alignment vertical="center"/>
    </xf>
    <xf numFmtId="37" fontId="2" fillId="3" borderId="40" xfId="0" applyNumberFormat="1" applyFont="1" applyFill="1" applyBorder="1" applyAlignment="1" applyProtection="1">
      <alignment vertical="center"/>
    </xf>
    <xf numFmtId="37" fontId="2" fillId="0" borderId="41" xfId="0" applyNumberFormat="1" applyFont="1" applyBorder="1" applyAlignment="1" applyProtection="1">
      <alignment vertical="center"/>
    </xf>
    <xf numFmtId="37" fontId="2" fillId="0" borderId="42" xfId="0" applyNumberFormat="1" applyFont="1" applyBorder="1" applyAlignment="1" applyProtection="1">
      <alignment vertical="center"/>
    </xf>
    <xf numFmtId="37" fontId="5" fillId="0" borderId="43" xfId="0" applyNumberFormat="1" applyFont="1" applyBorder="1" applyAlignment="1" applyProtection="1">
      <alignment vertical="center"/>
    </xf>
    <xf numFmtId="37" fontId="2" fillId="0" borderId="36" xfId="0" applyNumberFormat="1" applyFont="1" applyBorder="1" applyAlignment="1" applyProtection="1">
      <alignment vertical="center"/>
    </xf>
    <xf numFmtId="37" fontId="2" fillId="0" borderId="36" xfId="0" applyNumberFormat="1" applyFont="1" applyFill="1" applyBorder="1" applyAlignment="1" applyProtection="1">
      <alignment vertical="center"/>
    </xf>
    <xf numFmtId="37" fontId="2" fillId="0" borderId="37" xfId="0" applyNumberFormat="1" applyFont="1" applyBorder="1" applyAlignment="1" applyProtection="1">
      <alignment vertical="center"/>
    </xf>
    <xf numFmtId="37" fontId="0" fillId="0" borderId="0" xfId="0" applyNumberFormat="1" applyAlignment="1">
      <alignment vertical="center"/>
    </xf>
    <xf numFmtId="37" fontId="2" fillId="0" borderId="44" xfId="0" applyNumberFormat="1" applyFont="1" applyBorder="1" applyAlignment="1" applyProtection="1">
      <alignment vertical="center"/>
    </xf>
    <xf numFmtId="164" fontId="1" fillId="0" borderId="0" xfId="0" applyNumberFormat="1" applyFont="1" applyProtection="1"/>
    <xf numFmtId="0" fontId="6" fillId="0" borderId="45" xfId="0" quotePrefix="1" applyFont="1" applyBorder="1" applyAlignment="1">
      <alignment horizontal="left"/>
    </xf>
    <xf numFmtId="0" fontId="0" fillId="0" borderId="45" xfId="0" applyBorder="1"/>
    <xf numFmtId="0" fontId="10" fillId="2" borderId="46" xfId="0" applyFont="1" applyFill="1" applyBorder="1" applyAlignment="1">
      <alignment horizontal="center"/>
    </xf>
    <xf numFmtId="0" fontId="10" fillId="2" borderId="46" xfId="0" quotePrefix="1" applyFont="1" applyFill="1" applyBorder="1" applyAlignment="1">
      <alignment horizontal="center"/>
    </xf>
    <xf numFmtId="0" fontId="6" fillId="0" borderId="21" xfId="0" applyFont="1" applyBorder="1" applyAlignment="1" applyProtection="1">
      <alignment horizontal="center"/>
    </xf>
    <xf numFmtId="0" fontId="3" fillId="0" borderId="23" xfId="0" quotePrefix="1" applyFont="1" applyBorder="1" applyAlignment="1" applyProtection="1">
      <alignment horizontal="center"/>
    </xf>
    <xf numFmtId="37" fontId="2" fillId="0" borderId="47" xfId="0" applyNumberFormat="1" applyFont="1" applyBorder="1" applyAlignment="1" applyProtection="1">
      <alignment vertical="center"/>
    </xf>
    <xf numFmtId="37" fontId="2" fillId="0" borderId="48" xfId="0" applyNumberFormat="1" applyFont="1" applyFill="1" applyBorder="1" applyAlignment="1" applyProtection="1">
      <alignment vertical="center"/>
    </xf>
    <xf numFmtId="37" fontId="2" fillId="0" borderId="49" xfId="0" applyNumberFormat="1" applyFont="1" applyBorder="1" applyAlignment="1" applyProtection="1">
      <alignment vertical="center"/>
    </xf>
    <xf numFmtId="0" fontId="2" fillId="0" borderId="0" xfId="0" applyFont="1" applyFill="1" applyBorder="1" applyProtection="1"/>
    <xf numFmtId="165" fontId="0" fillId="0" borderId="0" xfId="0" applyNumberFormat="1" applyBorder="1" applyAlignment="1"/>
    <xf numFmtId="0" fontId="10" fillId="0" borderId="0" xfId="0" quotePrefix="1" applyFont="1" applyFill="1" applyBorder="1" applyAlignment="1">
      <alignment horizontal="center"/>
    </xf>
    <xf numFmtId="0" fontId="6" fillId="0" borderId="21" xfId="0" quotePrefix="1" applyFont="1" applyBorder="1" applyAlignment="1" applyProtection="1">
      <alignment horizontal="center"/>
    </xf>
    <xf numFmtId="0" fontId="0" fillId="0" borderId="45" xfId="0" quotePrefix="1" applyBorder="1" applyAlignment="1">
      <alignment horizontal="left"/>
    </xf>
    <xf numFmtId="0" fontId="0" fillId="0" borderId="36" xfId="0" applyBorder="1" applyAlignment="1">
      <alignment horizontal="right"/>
    </xf>
    <xf numFmtId="0" fontId="0" fillId="0" borderId="50" xfId="0" applyBorder="1"/>
    <xf numFmtId="0" fontId="2" fillId="0" borderId="29" xfId="0" applyFont="1" applyFill="1" applyBorder="1" applyProtection="1"/>
    <xf numFmtId="0" fontId="2" fillId="0" borderId="29" xfId="0" quotePrefix="1" applyFont="1" applyFill="1" applyBorder="1" applyAlignment="1" applyProtection="1">
      <alignment horizontal="right"/>
    </xf>
    <xf numFmtId="165" fontId="2" fillId="0" borderId="51" xfId="0" applyNumberFormat="1" applyFont="1" applyFill="1" applyBorder="1" applyProtection="1"/>
    <xf numFmtId="0" fontId="2" fillId="0" borderId="21" xfId="0" quotePrefix="1" applyFont="1" applyFill="1" applyBorder="1" applyAlignment="1" applyProtection="1">
      <alignment horizontal="left"/>
    </xf>
    <xf numFmtId="0" fontId="10" fillId="2" borderId="52" xfId="0" quotePrefix="1" applyFont="1" applyFill="1" applyBorder="1" applyAlignment="1">
      <alignment horizontal="center"/>
    </xf>
    <xf numFmtId="0" fontId="0" fillId="0" borderId="53" xfId="0" applyBorder="1"/>
    <xf numFmtId="0" fontId="2" fillId="0" borderId="54" xfId="0" applyFont="1" applyFill="1" applyBorder="1" applyProtection="1"/>
    <xf numFmtId="0" fontId="2" fillId="0" borderId="54" xfId="0" quotePrefix="1" applyFont="1" applyFill="1" applyBorder="1" applyAlignment="1" applyProtection="1">
      <alignment horizontal="right"/>
    </xf>
    <xf numFmtId="165" fontId="0" fillId="0" borderId="55" xfId="0" applyNumberFormat="1" applyBorder="1" applyAlignment="1"/>
    <xf numFmtId="165" fontId="0" fillId="0" borderId="56" xfId="0" applyNumberFormat="1" applyBorder="1" applyAlignment="1"/>
    <xf numFmtId="0" fontId="0" fillId="0" borderId="57" xfId="0" applyBorder="1"/>
    <xf numFmtId="0" fontId="10" fillId="2" borderId="58" xfId="0" quotePrefix="1" applyFont="1" applyFill="1" applyBorder="1" applyAlignment="1">
      <alignment horizontal="center"/>
    </xf>
    <xf numFmtId="37" fontId="0" fillId="0" borderId="37" xfId="0" applyNumberFormat="1" applyBorder="1"/>
    <xf numFmtId="0" fontId="0" fillId="0" borderId="59" xfId="0" quotePrefix="1" applyBorder="1" applyAlignment="1">
      <alignment horizontal="left"/>
    </xf>
    <xf numFmtId="37" fontId="0" fillId="0" borderId="60" xfId="0" applyNumberFormat="1" applyBorder="1"/>
    <xf numFmtId="0" fontId="0" fillId="0" borderId="36" xfId="0" quotePrefix="1" applyBorder="1" applyAlignment="1">
      <alignment horizontal="right"/>
    </xf>
    <xf numFmtId="0" fontId="0" fillId="0" borderId="61" xfId="0" quotePrefix="1" applyBorder="1" applyAlignment="1">
      <alignment horizontal="right"/>
    </xf>
    <xf numFmtId="0" fontId="12" fillId="0" borderId="62" xfId="0" applyFont="1" applyBorder="1" applyAlignment="1" applyProtection="1">
      <alignment vertical="center"/>
    </xf>
    <xf numFmtId="0" fontId="12" fillId="0" borderId="63" xfId="0" applyFont="1" applyBorder="1" applyAlignment="1" applyProtection="1">
      <alignment vertical="center"/>
    </xf>
    <xf numFmtId="0" fontId="12" fillId="0" borderId="62" xfId="0" applyFont="1" applyBorder="1" applyAlignment="1" applyProtection="1">
      <alignment horizontal="right" vertical="center"/>
    </xf>
    <xf numFmtId="9" fontId="12" fillId="5" borderId="64" xfId="0" applyNumberFormat="1" applyFont="1" applyFill="1" applyBorder="1" applyAlignment="1" applyProtection="1">
      <alignment vertical="center"/>
    </xf>
    <xf numFmtId="37" fontId="12" fillId="5" borderId="65" xfId="0" applyNumberFormat="1" applyFont="1" applyFill="1" applyBorder="1" applyAlignment="1" applyProtection="1">
      <alignment vertical="center"/>
    </xf>
    <xf numFmtId="0" fontId="11" fillId="0" borderId="0" xfId="0" quotePrefix="1" applyFont="1" applyAlignment="1">
      <alignment horizontal="left"/>
    </xf>
    <xf numFmtId="9" fontId="0" fillId="0" borderId="37" xfId="0" applyNumberFormat="1" applyBorder="1"/>
    <xf numFmtId="37" fontId="0" fillId="0" borderId="37" xfId="0" applyNumberFormat="1" applyBorder="1" applyAlignment="1">
      <alignment horizontal="right"/>
    </xf>
    <xf numFmtId="0" fontId="0" fillId="0" borderId="59" xfId="0" applyBorder="1"/>
    <xf numFmtId="9" fontId="0" fillId="0" borderId="66" xfId="0" applyNumberFormat="1" applyBorder="1"/>
    <xf numFmtId="0" fontId="0" fillId="0" borderId="67" xfId="0" quotePrefix="1" applyBorder="1" applyAlignment="1">
      <alignment horizontal="right"/>
    </xf>
    <xf numFmtId="37" fontId="0" fillId="0" borderId="0" xfId="0" applyNumberFormat="1" applyBorder="1"/>
    <xf numFmtId="170" fontId="0" fillId="0" borderId="60" xfId="0" applyNumberFormat="1" applyBorder="1"/>
    <xf numFmtId="37" fontId="0" fillId="0" borderId="66" xfId="0" applyNumberFormat="1" applyBorder="1"/>
    <xf numFmtId="0" fontId="2" fillId="0" borderId="0" xfId="0" quotePrefix="1" applyFont="1" applyAlignment="1">
      <alignment horizontal="left"/>
    </xf>
    <xf numFmtId="0" fontId="12" fillId="0" borderId="63" xfId="0" quotePrefix="1" applyFont="1" applyBorder="1" applyAlignment="1" applyProtection="1">
      <alignment horizontal="right" vertical="center"/>
    </xf>
    <xf numFmtId="0" fontId="13" fillId="2" borderId="0" xfId="0" quotePrefix="1" applyFont="1" applyFill="1" applyAlignment="1" applyProtection="1">
      <alignment horizontal="left"/>
    </xf>
    <xf numFmtId="0" fontId="2" fillId="2" borderId="0" xfId="0" applyFont="1" applyFill="1" applyProtection="1"/>
    <xf numFmtId="0" fontId="14" fillId="2" borderId="0" xfId="0" quotePrefix="1" applyFont="1" applyFill="1" applyAlignment="1" applyProtection="1">
      <alignment horizontal="left"/>
    </xf>
    <xf numFmtId="0" fontId="13" fillId="2" borderId="0" xfId="0" applyFont="1" applyFill="1" applyAlignment="1" applyProtection="1">
      <alignment horizontal="left"/>
    </xf>
    <xf numFmtId="0" fontId="1" fillId="5" borderId="68" xfId="0" applyFont="1" applyFill="1" applyBorder="1" applyProtection="1"/>
    <xf numFmtId="0" fontId="2" fillId="5" borderId="68" xfId="0" applyFont="1" applyFill="1" applyBorder="1" applyProtection="1"/>
    <xf numFmtId="0" fontId="2" fillId="5" borderId="69" xfId="0" applyFont="1" applyFill="1" applyBorder="1" applyProtection="1"/>
    <xf numFmtId="0" fontId="1" fillId="5" borderId="45" xfId="0" applyFont="1" applyFill="1" applyBorder="1" applyProtection="1"/>
    <xf numFmtId="0" fontId="2" fillId="5" borderId="45" xfId="0" applyFont="1" applyFill="1" applyBorder="1" applyProtection="1"/>
    <xf numFmtId="0" fontId="2" fillId="5" borderId="70" xfId="0" applyFont="1" applyFill="1" applyBorder="1" applyProtection="1"/>
    <xf numFmtId="0" fontId="6" fillId="0" borderId="25" xfId="0" quotePrefix="1" applyFont="1" applyBorder="1" applyAlignment="1" applyProtection="1">
      <alignment horizontal="center"/>
    </xf>
    <xf numFmtId="0" fontId="16" fillId="0" borderId="0" xfId="0" quotePrefix="1" applyFont="1" applyFill="1" applyAlignment="1" applyProtection="1">
      <alignment horizontal="right"/>
    </xf>
    <xf numFmtId="0" fontId="1" fillId="0" borderId="0" xfId="0" applyFont="1" applyFill="1" applyAlignment="1" applyProtection="1">
      <alignment horizontal="right"/>
    </xf>
    <xf numFmtId="0" fontId="15" fillId="0" borderId="71" xfId="0" applyFont="1" applyBorder="1" applyProtection="1"/>
    <xf numFmtId="0" fontId="0" fillId="0" borderId="71" xfId="0" applyBorder="1"/>
    <xf numFmtId="0" fontId="17" fillId="2" borderId="0" xfId="0" applyFont="1" applyFill="1" applyProtection="1"/>
    <xf numFmtId="0" fontId="18" fillId="2" borderId="0" xfId="0" applyFont="1" applyFill="1" applyAlignment="1" applyProtection="1">
      <alignment horizontal="right"/>
    </xf>
    <xf numFmtId="0" fontId="17" fillId="2" borderId="0" xfId="0" applyFont="1" applyFill="1"/>
    <xf numFmtId="0" fontId="12" fillId="0" borderId="72" xfId="0" applyFont="1" applyBorder="1" applyAlignment="1" applyProtection="1">
      <alignment vertical="center"/>
    </xf>
    <xf numFmtId="0" fontId="12" fillId="0" borderId="72" xfId="0" applyFont="1" applyBorder="1" applyAlignment="1" applyProtection="1">
      <alignment horizontal="right" vertical="center"/>
    </xf>
    <xf numFmtId="9" fontId="12" fillId="5" borderId="73" xfId="0" applyNumberFormat="1" applyFont="1" applyFill="1" applyBorder="1" applyAlignment="1" applyProtection="1">
      <alignment vertical="center"/>
    </xf>
    <xf numFmtId="0" fontId="1" fillId="0" borderId="74" xfId="0" quotePrefix="1" applyFont="1" applyBorder="1" applyAlignment="1" applyProtection="1">
      <alignment horizontal="right"/>
    </xf>
    <xf numFmtId="37" fontId="1" fillId="5" borderId="75" xfId="0" applyNumberFormat="1" applyFont="1" applyFill="1" applyBorder="1" applyAlignment="1" applyProtection="1">
      <alignment horizontal="right"/>
    </xf>
    <xf numFmtId="0" fontId="1" fillId="0" borderId="76" xfId="0" applyFont="1" applyBorder="1" applyAlignment="1" applyProtection="1">
      <alignment horizontal="left"/>
    </xf>
    <xf numFmtId="0" fontId="1" fillId="0" borderId="77" xfId="0" applyFont="1" applyBorder="1" applyAlignment="1" applyProtection="1">
      <alignment horizontal="left"/>
    </xf>
    <xf numFmtId="0" fontId="1" fillId="0" borderId="74" xfId="0" quotePrefix="1" applyFont="1" applyBorder="1" applyAlignment="1" applyProtection="1">
      <alignment horizontal="left"/>
    </xf>
    <xf numFmtId="0" fontId="1" fillId="0" borderId="78" xfId="0" applyFont="1" applyBorder="1" applyAlignment="1" applyProtection="1">
      <alignment horizontal="left"/>
    </xf>
    <xf numFmtId="0" fontId="1" fillId="0" borderId="36" xfId="0" applyFont="1" applyBorder="1" applyAlignment="1" applyProtection="1">
      <alignment horizontal="left"/>
    </xf>
    <xf numFmtId="0" fontId="15" fillId="0" borderId="71" xfId="0" applyFont="1" applyBorder="1" applyAlignment="1">
      <alignment horizontal="left"/>
    </xf>
    <xf numFmtId="0" fontId="0" fillId="2" borderId="0" xfId="0" applyFill="1"/>
    <xf numFmtId="0" fontId="12" fillId="0" borderId="72" xfId="0" quotePrefix="1" applyFont="1" applyBorder="1" applyAlignment="1" applyProtection="1">
      <alignment horizontal="right" vertical="center"/>
    </xf>
    <xf numFmtId="0" fontId="0" fillId="0" borderId="71" xfId="0" applyBorder="1" applyProtection="1"/>
    <xf numFmtId="0" fontId="1" fillId="0" borderId="0" xfId="0" applyFont="1" applyFill="1" applyBorder="1" applyAlignment="1" applyProtection="1">
      <alignment horizontal="right"/>
    </xf>
    <xf numFmtId="0" fontId="15" fillId="0" borderId="0" xfId="0" applyFont="1" applyBorder="1" applyProtection="1"/>
    <xf numFmtId="0" fontId="1" fillId="5" borderId="70" xfId="0" applyFont="1" applyFill="1" applyBorder="1" applyAlignment="1" applyProtection="1">
      <alignment horizontal="right"/>
    </xf>
    <xf numFmtId="0" fontId="3" fillId="0" borderId="79" xfId="0" applyFont="1" applyBorder="1" applyAlignment="1" applyProtection="1">
      <alignment horizontal="left" vertical="center"/>
    </xf>
    <xf numFmtId="0" fontId="3" fillId="0" borderId="80" xfId="0" applyFont="1" applyBorder="1" applyAlignment="1" applyProtection="1">
      <alignment horizontal="left" vertical="center"/>
    </xf>
    <xf numFmtId="37" fontId="2" fillId="0" borderId="81" xfId="0" applyNumberFormat="1" applyFont="1" applyBorder="1" applyAlignment="1" applyProtection="1">
      <alignment vertical="center"/>
    </xf>
    <xf numFmtId="37" fontId="2" fillId="0" borderId="82" xfId="0" applyNumberFormat="1" applyFont="1" applyBorder="1" applyAlignment="1" applyProtection="1">
      <alignment vertical="center"/>
    </xf>
    <xf numFmtId="37" fontId="2" fillId="0" borderId="83" xfId="0" applyNumberFormat="1" applyFont="1" applyBorder="1" applyAlignment="1" applyProtection="1">
      <alignment vertical="center"/>
    </xf>
    <xf numFmtId="0" fontId="3" fillId="0" borderId="0" xfId="0" applyFont="1" applyBorder="1" applyAlignment="1" applyProtection="1">
      <alignment horizontal="left" vertical="center"/>
    </xf>
    <xf numFmtId="37" fontId="2" fillId="0" borderId="0" xfId="0" applyNumberFormat="1" applyFont="1" applyBorder="1" applyAlignment="1" applyProtection="1">
      <alignment vertical="center"/>
    </xf>
    <xf numFmtId="37" fontId="2" fillId="0" borderId="84" xfId="0" applyNumberFormat="1" applyFont="1" applyBorder="1" applyAlignment="1" applyProtection="1">
      <alignment vertical="center"/>
    </xf>
    <xf numFmtId="37" fontId="2" fillId="0" borderId="85" xfId="0" applyNumberFormat="1" applyFont="1" applyBorder="1" applyAlignment="1" applyProtection="1">
      <alignment vertical="center"/>
    </xf>
    <xf numFmtId="0" fontId="0" fillId="0" borderId="0" xfId="0" applyFill="1" applyBorder="1"/>
    <xf numFmtId="0" fontId="3" fillId="0" borderId="0" xfId="0" applyFont="1" applyFill="1" applyBorder="1" applyAlignment="1" applyProtection="1">
      <alignment horizontal="center"/>
    </xf>
    <xf numFmtId="0" fontId="0" fillId="0" borderId="57" xfId="0" quotePrefix="1" applyBorder="1" applyAlignment="1">
      <alignment horizontal="left"/>
    </xf>
    <xf numFmtId="0" fontId="15" fillId="0" borderId="0" xfId="0" quotePrefix="1" applyFont="1" applyAlignment="1" applyProtection="1">
      <alignment horizontal="left"/>
    </xf>
    <xf numFmtId="0" fontId="19" fillId="0" borderId="0" xfId="0" quotePrefix="1" applyFont="1" applyAlignment="1" applyProtection="1">
      <alignment horizontal="left"/>
    </xf>
    <xf numFmtId="0" fontId="20" fillId="0" borderId="27" xfId="0" quotePrefix="1" applyFont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4"/>
  <sheetViews>
    <sheetView topLeftCell="E29" workbookViewId="0">
      <selection activeCell="F17" sqref="F17"/>
    </sheetView>
  </sheetViews>
  <sheetFormatPr defaultRowHeight="15" x14ac:dyDescent="0.25"/>
  <cols>
    <col min="1" max="1" width="15.81640625" customWidth="1"/>
    <col min="2" max="2" width="6.6328125" customWidth="1"/>
    <col min="3" max="12" width="12.81640625" customWidth="1"/>
  </cols>
  <sheetData>
    <row r="1" spans="1:12" ht="30" x14ac:dyDescent="0.5">
      <c r="A1" s="145" t="s">
        <v>0</v>
      </c>
      <c r="B1" s="143"/>
      <c r="C1" s="143"/>
      <c r="D1" s="143"/>
      <c r="E1" s="144"/>
      <c r="F1" s="144"/>
      <c r="G1" s="144"/>
      <c r="H1" s="159" t="s">
        <v>1</v>
      </c>
      <c r="L1" s="93"/>
    </row>
    <row r="3" spans="1:12" ht="18" thickBot="1" x14ac:dyDescent="0.35">
      <c r="F3" s="191" t="s">
        <v>2</v>
      </c>
    </row>
    <row r="4" spans="1:12" ht="22.8" x14ac:dyDescent="0.4">
      <c r="A4" s="166" t="s">
        <v>3</v>
      </c>
      <c r="B4" s="147"/>
      <c r="C4" s="148"/>
      <c r="D4" s="149"/>
      <c r="F4" s="127"/>
      <c r="G4" s="129" t="s">
        <v>4</v>
      </c>
      <c r="H4" s="130"/>
      <c r="I4" s="132" t="s">
        <v>5</v>
      </c>
    </row>
    <row r="5" spans="1:12" ht="22.8" x14ac:dyDescent="0.4">
      <c r="A5" s="167" t="s">
        <v>6</v>
      </c>
      <c r="B5" s="150"/>
      <c r="C5" s="151"/>
      <c r="D5" s="152"/>
      <c r="F5" s="161"/>
      <c r="G5" s="173" t="s">
        <v>7</v>
      </c>
      <c r="H5" s="163"/>
      <c r="I5" s="132" t="s">
        <v>8</v>
      </c>
    </row>
    <row r="6" spans="1:12" ht="22.8" x14ac:dyDescent="0.4">
      <c r="A6" s="169" t="s">
        <v>9</v>
      </c>
      <c r="B6" s="170"/>
      <c r="C6" s="150"/>
      <c r="D6" s="177"/>
      <c r="F6" s="161"/>
      <c r="G6" s="162" t="s">
        <v>10</v>
      </c>
      <c r="H6" s="163"/>
      <c r="I6" s="132" t="s">
        <v>11</v>
      </c>
    </row>
    <row r="7" spans="1:12" ht="23.4" thickBot="1" x14ac:dyDescent="0.45">
      <c r="A7" s="168" t="s">
        <v>12</v>
      </c>
      <c r="B7" s="157"/>
      <c r="C7" s="164"/>
      <c r="D7" s="165"/>
      <c r="F7" s="128"/>
      <c r="G7" s="142" t="s">
        <v>13</v>
      </c>
      <c r="H7" s="131"/>
    </row>
    <row r="8" spans="1:12" x14ac:dyDescent="0.25">
      <c r="A8" s="1"/>
      <c r="B8" s="1"/>
      <c r="C8" s="1"/>
      <c r="D8" s="1"/>
      <c r="E8" s="1"/>
      <c r="F8" s="1"/>
      <c r="G8" s="1"/>
      <c r="H8" s="1"/>
      <c r="I8" s="1"/>
    </row>
    <row r="9" spans="1:12" x14ac:dyDescent="0.25">
      <c r="A9" s="1"/>
      <c r="B9" s="1"/>
      <c r="C9" s="1"/>
      <c r="D9" s="1"/>
      <c r="E9" s="1"/>
      <c r="F9" s="1"/>
      <c r="G9" s="1"/>
      <c r="H9" s="1"/>
      <c r="I9" s="1"/>
    </row>
    <row r="10" spans="1:12" ht="22.8" x14ac:dyDescent="0.4">
      <c r="A10" s="63" t="s">
        <v>14</v>
      </c>
      <c r="B10" s="2"/>
      <c r="C10" s="2"/>
      <c r="D10" s="3"/>
      <c r="E10" s="3"/>
      <c r="F10" s="3"/>
      <c r="G10" s="3"/>
      <c r="H10" s="2"/>
      <c r="I10" s="1"/>
    </row>
    <row r="11" spans="1:12" ht="15.6" thickBot="1" x14ac:dyDescent="0.3">
      <c r="A11" s="2"/>
      <c r="B11" s="3"/>
      <c r="C11" s="3"/>
      <c r="D11" s="3"/>
      <c r="E11" s="3"/>
      <c r="F11" s="3"/>
      <c r="G11" s="3"/>
      <c r="H11" s="3"/>
      <c r="I11" s="1"/>
    </row>
    <row r="12" spans="1:12" ht="16.8" thickTop="1" thickBot="1" x14ac:dyDescent="0.35">
      <c r="A12" s="64" t="s">
        <v>15</v>
      </c>
      <c r="B12" s="65" t="s">
        <v>16</v>
      </c>
      <c r="C12" s="66" t="s">
        <v>17</v>
      </c>
      <c r="D12" s="65" t="s">
        <v>18</v>
      </c>
      <c r="E12" s="65" t="s">
        <v>19</v>
      </c>
      <c r="F12" s="65" t="s">
        <v>20</v>
      </c>
      <c r="G12" s="65" t="s">
        <v>21</v>
      </c>
      <c r="H12" s="65" t="s">
        <v>22</v>
      </c>
      <c r="I12" s="65" t="s">
        <v>23</v>
      </c>
      <c r="J12" s="66" t="s">
        <v>24</v>
      </c>
      <c r="K12" s="74" t="s">
        <v>25</v>
      </c>
      <c r="L12" s="67" t="s">
        <v>26</v>
      </c>
    </row>
    <row r="13" spans="1:12" ht="16.2" thickTop="1" x14ac:dyDescent="0.3">
      <c r="A13" s="68"/>
      <c r="B13" s="57"/>
      <c r="C13" s="57" t="s">
        <v>27</v>
      </c>
      <c r="D13" s="57"/>
      <c r="E13" s="57" t="s">
        <v>27</v>
      </c>
      <c r="F13" s="57" t="s">
        <v>28</v>
      </c>
      <c r="G13" s="57" t="s">
        <v>28</v>
      </c>
      <c r="H13" s="153" t="s">
        <v>29</v>
      </c>
      <c r="I13" s="153" t="s">
        <v>29</v>
      </c>
      <c r="J13" s="153" t="s">
        <v>30</v>
      </c>
      <c r="K13" s="153" t="s">
        <v>30</v>
      </c>
      <c r="L13" s="69"/>
    </row>
    <row r="14" spans="1:12" ht="15.6" x14ac:dyDescent="0.3">
      <c r="A14" s="70" t="s">
        <v>31</v>
      </c>
      <c r="B14" s="58" t="s">
        <v>32</v>
      </c>
      <c r="C14" s="60" t="s">
        <v>33</v>
      </c>
      <c r="D14" s="58" t="s">
        <v>34</v>
      </c>
      <c r="E14" s="60" t="s">
        <v>33</v>
      </c>
      <c r="F14" s="58" t="s">
        <v>35</v>
      </c>
      <c r="G14" s="58" t="s">
        <v>35</v>
      </c>
      <c r="H14" s="58" t="s">
        <v>36</v>
      </c>
      <c r="I14" s="58" t="s">
        <v>36</v>
      </c>
      <c r="J14" s="58" t="s">
        <v>36</v>
      </c>
      <c r="K14" s="46" t="s">
        <v>36</v>
      </c>
      <c r="L14" s="71" t="s">
        <v>37</v>
      </c>
    </row>
    <row r="15" spans="1:12" ht="15.6" x14ac:dyDescent="0.3">
      <c r="A15" s="72" t="s">
        <v>38</v>
      </c>
      <c r="B15" s="59" t="s">
        <v>39</v>
      </c>
      <c r="C15" s="59" t="s">
        <v>40</v>
      </c>
      <c r="D15" s="59" t="s">
        <v>41</v>
      </c>
      <c r="E15" s="59" t="s">
        <v>42</v>
      </c>
      <c r="F15" s="59" t="s">
        <v>40</v>
      </c>
      <c r="G15" s="59" t="s">
        <v>42</v>
      </c>
      <c r="H15" s="60" t="s">
        <v>43</v>
      </c>
      <c r="I15" s="59" t="s">
        <v>42</v>
      </c>
      <c r="J15" s="60" t="s">
        <v>43</v>
      </c>
      <c r="K15" s="51" t="s">
        <v>42</v>
      </c>
      <c r="L15" s="53" t="s">
        <v>43</v>
      </c>
    </row>
    <row r="16" spans="1:12" ht="16.2" thickBot="1" x14ac:dyDescent="0.35">
      <c r="A16" s="73"/>
      <c r="B16" s="61"/>
      <c r="C16" s="61"/>
      <c r="D16" s="61"/>
      <c r="E16" s="50" t="s">
        <v>44</v>
      </c>
      <c r="F16" s="192" t="s">
        <v>45</v>
      </c>
      <c r="G16" s="50" t="s">
        <v>46</v>
      </c>
      <c r="H16" s="62"/>
      <c r="I16" s="50" t="s">
        <v>47</v>
      </c>
      <c r="J16" s="62"/>
      <c r="K16" s="50" t="s">
        <v>48</v>
      </c>
      <c r="L16" s="54"/>
    </row>
    <row r="17" spans="1:12" s="80" customFormat="1" ht="24.9" customHeight="1" x14ac:dyDescent="0.25">
      <c r="A17" s="75"/>
      <c r="B17" s="76"/>
      <c r="C17" s="76"/>
      <c r="D17" s="76"/>
      <c r="E17" s="77">
        <f t="shared" ref="E17:E31" si="0">C17+D17</f>
        <v>0</v>
      </c>
      <c r="F17" s="76"/>
      <c r="G17" s="77">
        <f>F17+D17</f>
        <v>0</v>
      </c>
      <c r="H17" s="76"/>
      <c r="I17" s="77">
        <f t="shared" ref="I17:I24" si="1">H17+D17</f>
        <v>0</v>
      </c>
      <c r="J17" s="76"/>
      <c r="K17" s="78">
        <f>J17+D17</f>
        <v>0</v>
      </c>
      <c r="L17" s="79"/>
    </row>
    <row r="18" spans="1:12" s="80" customFormat="1" ht="24.9" customHeight="1" x14ac:dyDescent="0.25">
      <c r="A18" s="75"/>
      <c r="B18" s="76"/>
      <c r="C18" s="76"/>
      <c r="D18" s="76"/>
      <c r="E18" s="77">
        <f t="shared" si="0"/>
        <v>0</v>
      </c>
      <c r="F18" s="76"/>
      <c r="G18" s="77">
        <f t="shared" ref="G18:G24" si="2">F18+D18</f>
        <v>0</v>
      </c>
      <c r="H18" s="76"/>
      <c r="I18" s="77">
        <f t="shared" si="1"/>
        <v>0</v>
      </c>
      <c r="J18" s="76"/>
      <c r="K18" s="78">
        <f t="shared" ref="K18:K24" si="3">J18+D18</f>
        <v>0</v>
      </c>
      <c r="L18" s="79"/>
    </row>
    <row r="19" spans="1:12" s="80" customFormat="1" ht="24.9" customHeight="1" x14ac:dyDescent="0.25">
      <c r="A19" s="75"/>
      <c r="B19" s="76"/>
      <c r="C19" s="76"/>
      <c r="D19" s="76"/>
      <c r="E19" s="77">
        <f t="shared" si="0"/>
        <v>0</v>
      </c>
      <c r="F19" s="76"/>
      <c r="G19" s="77">
        <f t="shared" si="2"/>
        <v>0</v>
      </c>
      <c r="H19" s="76"/>
      <c r="I19" s="77">
        <f t="shared" si="1"/>
        <v>0</v>
      </c>
      <c r="J19" s="76"/>
      <c r="K19" s="78">
        <f t="shared" si="3"/>
        <v>0</v>
      </c>
      <c r="L19" s="79"/>
    </row>
    <row r="20" spans="1:12" s="80" customFormat="1" ht="24.9" customHeight="1" x14ac:dyDescent="0.25">
      <c r="A20" s="75"/>
      <c r="B20" s="76"/>
      <c r="C20" s="76"/>
      <c r="D20" s="76"/>
      <c r="E20" s="77">
        <f t="shared" si="0"/>
        <v>0</v>
      </c>
      <c r="F20" s="76"/>
      <c r="G20" s="77">
        <f t="shared" si="2"/>
        <v>0</v>
      </c>
      <c r="H20" s="76"/>
      <c r="I20" s="77">
        <f t="shared" si="1"/>
        <v>0</v>
      </c>
      <c r="J20" s="76"/>
      <c r="K20" s="78">
        <f t="shared" si="3"/>
        <v>0</v>
      </c>
      <c r="L20" s="79">
        <f>J20+D20</f>
        <v>0</v>
      </c>
    </row>
    <row r="21" spans="1:12" s="80" customFormat="1" ht="24.9" customHeight="1" x14ac:dyDescent="0.25">
      <c r="A21" s="75"/>
      <c r="B21" s="76"/>
      <c r="C21" s="76"/>
      <c r="D21" s="76"/>
      <c r="E21" s="77">
        <f t="shared" si="0"/>
        <v>0</v>
      </c>
      <c r="F21" s="76"/>
      <c r="G21" s="77">
        <f>F21+D21</f>
        <v>0</v>
      </c>
      <c r="H21" s="76"/>
      <c r="I21" s="77">
        <f t="shared" si="1"/>
        <v>0</v>
      </c>
      <c r="J21" s="76"/>
      <c r="K21" s="78">
        <f t="shared" si="3"/>
        <v>0</v>
      </c>
      <c r="L21" s="79">
        <f>J21+D21</f>
        <v>0</v>
      </c>
    </row>
    <row r="22" spans="1:12" s="80" customFormat="1" ht="24.9" customHeight="1" x14ac:dyDescent="0.25">
      <c r="A22" s="75"/>
      <c r="B22" s="76"/>
      <c r="C22" s="76"/>
      <c r="D22" s="76"/>
      <c r="E22" s="77">
        <f t="shared" si="0"/>
        <v>0</v>
      </c>
      <c r="F22" s="76"/>
      <c r="G22" s="77">
        <f t="shared" si="2"/>
        <v>0</v>
      </c>
      <c r="H22" s="76"/>
      <c r="I22" s="77">
        <f t="shared" si="1"/>
        <v>0</v>
      </c>
      <c r="J22" s="76"/>
      <c r="K22" s="78">
        <f t="shared" si="3"/>
        <v>0</v>
      </c>
      <c r="L22" s="79">
        <f>J22+D22</f>
        <v>0</v>
      </c>
    </row>
    <row r="23" spans="1:12" s="80" customFormat="1" ht="24.9" customHeight="1" x14ac:dyDescent="0.25">
      <c r="A23" s="75"/>
      <c r="B23" s="76"/>
      <c r="C23" s="76"/>
      <c r="D23" s="76"/>
      <c r="E23" s="77">
        <f t="shared" si="0"/>
        <v>0</v>
      </c>
      <c r="F23" s="76"/>
      <c r="G23" s="77">
        <f t="shared" si="2"/>
        <v>0</v>
      </c>
      <c r="H23" s="76"/>
      <c r="I23" s="77">
        <f t="shared" si="1"/>
        <v>0</v>
      </c>
      <c r="J23" s="76"/>
      <c r="K23" s="78">
        <f t="shared" si="3"/>
        <v>0</v>
      </c>
      <c r="L23" s="79">
        <f>J23+D23</f>
        <v>0</v>
      </c>
    </row>
    <row r="24" spans="1:12" s="80" customFormat="1" ht="24.9" customHeight="1" x14ac:dyDescent="0.25">
      <c r="A24" s="75"/>
      <c r="B24" s="76"/>
      <c r="C24" s="76"/>
      <c r="D24" s="76"/>
      <c r="E24" s="77">
        <f t="shared" si="0"/>
        <v>0</v>
      </c>
      <c r="F24" s="76"/>
      <c r="G24" s="77">
        <f t="shared" si="2"/>
        <v>0</v>
      </c>
      <c r="H24" s="76"/>
      <c r="I24" s="77">
        <f t="shared" si="1"/>
        <v>0</v>
      </c>
      <c r="J24" s="76"/>
      <c r="K24" s="78">
        <f t="shared" si="3"/>
        <v>0</v>
      </c>
      <c r="L24" s="79">
        <f>J24+D24</f>
        <v>0</v>
      </c>
    </row>
    <row r="25" spans="1:12" s="80" customFormat="1" ht="24.9" customHeight="1" x14ac:dyDescent="0.25">
      <c r="A25" s="75"/>
      <c r="B25" s="76"/>
      <c r="C25" s="76"/>
      <c r="D25" s="76"/>
      <c r="E25" s="77">
        <f t="shared" si="0"/>
        <v>0</v>
      </c>
      <c r="F25" s="76"/>
      <c r="G25" s="77">
        <f t="shared" ref="G25:G31" si="4">F25+D25</f>
        <v>0</v>
      </c>
      <c r="H25" s="76"/>
      <c r="I25" s="77">
        <f t="shared" ref="I25:I31" si="5">H25+D25</f>
        <v>0</v>
      </c>
      <c r="J25" s="76"/>
      <c r="K25" s="78">
        <f t="shared" ref="K25:K31" si="6">J25+D25</f>
        <v>0</v>
      </c>
      <c r="L25" s="79">
        <f t="shared" ref="L25:L31" si="7">J25+D25</f>
        <v>0</v>
      </c>
    </row>
    <row r="26" spans="1:12" s="80" customFormat="1" ht="24.9" customHeight="1" x14ac:dyDescent="0.25">
      <c r="A26" s="75"/>
      <c r="B26" s="76"/>
      <c r="C26" s="76"/>
      <c r="D26" s="76"/>
      <c r="E26" s="77">
        <f t="shared" si="0"/>
        <v>0</v>
      </c>
      <c r="F26" s="76"/>
      <c r="G26" s="77">
        <f t="shared" si="4"/>
        <v>0</v>
      </c>
      <c r="H26" s="76"/>
      <c r="I26" s="77">
        <f t="shared" si="5"/>
        <v>0</v>
      </c>
      <c r="J26" s="76"/>
      <c r="K26" s="78">
        <f t="shared" si="6"/>
        <v>0</v>
      </c>
      <c r="L26" s="79">
        <f t="shared" si="7"/>
        <v>0</v>
      </c>
    </row>
    <row r="27" spans="1:12" s="80" customFormat="1" ht="24.9" customHeight="1" x14ac:dyDescent="0.25">
      <c r="A27" s="75"/>
      <c r="B27" s="76"/>
      <c r="C27" s="76"/>
      <c r="D27" s="76"/>
      <c r="E27" s="77">
        <f t="shared" si="0"/>
        <v>0</v>
      </c>
      <c r="F27" s="76"/>
      <c r="G27" s="77">
        <f t="shared" si="4"/>
        <v>0</v>
      </c>
      <c r="H27" s="76"/>
      <c r="I27" s="77">
        <f t="shared" si="5"/>
        <v>0</v>
      </c>
      <c r="J27" s="76"/>
      <c r="K27" s="78">
        <f t="shared" si="6"/>
        <v>0</v>
      </c>
      <c r="L27" s="79">
        <f t="shared" si="7"/>
        <v>0</v>
      </c>
    </row>
    <row r="28" spans="1:12" s="80" customFormat="1" ht="24.9" customHeight="1" x14ac:dyDescent="0.25">
      <c r="A28" s="81"/>
      <c r="B28" s="82"/>
      <c r="C28" s="82"/>
      <c r="D28" s="82"/>
      <c r="E28" s="83">
        <f t="shared" si="0"/>
        <v>0</v>
      </c>
      <c r="F28" s="82"/>
      <c r="G28" s="83">
        <f t="shared" si="4"/>
        <v>0</v>
      </c>
      <c r="H28" s="82"/>
      <c r="I28" s="83">
        <f t="shared" si="5"/>
        <v>0</v>
      </c>
      <c r="J28" s="82"/>
      <c r="K28" s="78">
        <f t="shared" si="6"/>
        <v>0</v>
      </c>
      <c r="L28" s="84">
        <f t="shared" si="7"/>
        <v>0</v>
      </c>
    </row>
    <row r="29" spans="1:12" s="80" customFormat="1" ht="24.9" customHeight="1" x14ac:dyDescent="0.25">
      <c r="A29" s="81"/>
      <c r="B29" s="82"/>
      <c r="C29" s="82"/>
      <c r="D29" s="82"/>
      <c r="E29" s="83">
        <f t="shared" si="0"/>
        <v>0</v>
      </c>
      <c r="F29" s="82"/>
      <c r="G29" s="83">
        <f t="shared" si="4"/>
        <v>0</v>
      </c>
      <c r="H29" s="82"/>
      <c r="I29" s="83">
        <f t="shared" si="5"/>
        <v>0</v>
      </c>
      <c r="J29" s="82"/>
      <c r="K29" s="78">
        <f t="shared" si="6"/>
        <v>0</v>
      </c>
      <c r="L29" s="84">
        <f t="shared" si="7"/>
        <v>0</v>
      </c>
    </row>
    <row r="30" spans="1:12" s="80" customFormat="1" ht="24.9" customHeight="1" x14ac:dyDescent="0.25">
      <c r="A30" s="81"/>
      <c r="B30" s="82"/>
      <c r="C30" s="82"/>
      <c r="D30" s="82"/>
      <c r="E30" s="83">
        <f t="shared" si="0"/>
        <v>0</v>
      </c>
      <c r="F30" s="82"/>
      <c r="G30" s="83">
        <f t="shared" si="4"/>
        <v>0</v>
      </c>
      <c r="H30" s="82"/>
      <c r="I30" s="83">
        <f t="shared" si="5"/>
        <v>0</v>
      </c>
      <c r="J30" s="82"/>
      <c r="K30" s="78">
        <f t="shared" si="6"/>
        <v>0</v>
      </c>
      <c r="L30" s="84">
        <f t="shared" si="7"/>
        <v>0</v>
      </c>
    </row>
    <row r="31" spans="1:12" s="80" customFormat="1" ht="24.9" customHeight="1" thickBot="1" x14ac:dyDescent="0.3">
      <c r="A31" s="75"/>
      <c r="B31" s="76"/>
      <c r="C31" s="76"/>
      <c r="D31" s="76"/>
      <c r="E31" s="77">
        <f t="shared" si="0"/>
        <v>0</v>
      </c>
      <c r="F31" s="76"/>
      <c r="G31" s="77">
        <f t="shared" si="4"/>
        <v>0</v>
      </c>
      <c r="H31" s="76"/>
      <c r="I31" s="77">
        <f t="shared" si="5"/>
        <v>0</v>
      </c>
      <c r="J31" s="76"/>
      <c r="K31" s="78">
        <f t="shared" si="6"/>
        <v>0</v>
      </c>
      <c r="L31" s="79">
        <f t="shared" si="7"/>
        <v>0</v>
      </c>
    </row>
    <row r="32" spans="1:12" s="80" customFormat="1" ht="24.9" customHeight="1" thickBot="1" x14ac:dyDescent="0.3">
      <c r="A32" s="179" t="s">
        <v>49</v>
      </c>
      <c r="B32" s="180">
        <f>SUM(B17:B31)</f>
        <v>0</v>
      </c>
      <c r="C32" s="180">
        <f t="shared" ref="C32:L32" si="8">SUMPRODUCT($B17:$B31,C17:C31)</f>
        <v>0</v>
      </c>
      <c r="D32" s="180">
        <f t="shared" si="8"/>
        <v>0</v>
      </c>
      <c r="E32" s="180">
        <f t="shared" si="8"/>
        <v>0</v>
      </c>
      <c r="F32" s="180">
        <f t="shared" si="8"/>
        <v>0</v>
      </c>
      <c r="G32" s="180">
        <f t="shared" si="8"/>
        <v>0</v>
      </c>
      <c r="H32" s="180">
        <f t="shared" si="8"/>
        <v>0</v>
      </c>
      <c r="I32" s="180">
        <f t="shared" si="8"/>
        <v>0</v>
      </c>
      <c r="J32" s="180">
        <f t="shared" si="8"/>
        <v>0</v>
      </c>
      <c r="K32" s="180">
        <f t="shared" si="8"/>
        <v>0</v>
      </c>
      <c r="L32" s="181">
        <f t="shared" si="8"/>
        <v>0</v>
      </c>
    </row>
    <row r="33" spans="1:12" s="80" customFormat="1" ht="24.9" customHeight="1" thickBot="1" x14ac:dyDescent="0.3">
      <c r="A33" s="178" t="s">
        <v>50</v>
      </c>
      <c r="B33" s="85">
        <f>B32</f>
        <v>0</v>
      </c>
      <c r="C33" s="85">
        <f t="shared" ref="C33:L33" si="9">C32*12</f>
        <v>0</v>
      </c>
      <c r="D33" s="85">
        <f t="shared" si="9"/>
        <v>0</v>
      </c>
      <c r="E33" s="85">
        <f t="shared" si="9"/>
        <v>0</v>
      </c>
      <c r="F33" s="85">
        <f t="shared" si="9"/>
        <v>0</v>
      </c>
      <c r="G33" s="85">
        <f t="shared" si="9"/>
        <v>0</v>
      </c>
      <c r="H33" s="85">
        <f t="shared" si="9"/>
        <v>0</v>
      </c>
      <c r="I33" s="85">
        <f t="shared" si="9"/>
        <v>0</v>
      </c>
      <c r="J33" s="85">
        <f t="shared" si="9"/>
        <v>0</v>
      </c>
      <c r="K33" s="85">
        <f t="shared" si="9"/>
        <v>0</v>
      </c>
      <c r="L33" s="182">
        <f t="shared" si="9"/>
        <v>0</v>
      </c>
    </row>
    <row r="34" spans="1:12" ht="15.6" thickTop="1" x14ac:dyDescent="0.25"/>
  </sheetData>
  <printOptions horizontalCentered="1" verticalCentered="1"/>
  <pageMargins left="0.75" right="0.75" top="0.75" bottom="0.75" header="0.5" footer="0.5"/>
  <pageSetup scale="67" orientation="landscape" r:id="rId1"/>
  <headerFooter alignWithMargins="0">
    <oddHeader>&amp;A</oddHeader>
    <oddFooter>&amp;LPage &amp;P &amp;R&amp;D -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4"/>
  <sheetViews>
    <sheetView workbookViewId="0">
      <selection activeCell="P1" sqref="P1"/>
    </sheetView>
  </sheetViews>
  <sheetFormatPr defaultRowHeight="15" x14ac:dyDescent="0.25"/>
  <cols>
    <col min="1" max="1" width="15.81640625" customWidth="1"/>
    <col min="2" max="2" width="6.81640625" customWidth="1"/>
    <col min="3" max="11" width="12.81640625" customWidth="1"/>
  </cols>
  <sheetData>
    <row r="1" spans="1:11" ht="23.4" thickBot="1" x14ac:dyDescent="0.45">
      <c r="A1" s="146" t="s">
        <v>51</v>
      </c>
      <c r="B1" s="144"/>
      <c r="C1" s="144"/>
      <c r="D1" s="190"/>
      <c r="I1" s="155" t="s">
        <v>3</v>
      </c>
      <c r="J1" s="156">
        <f>Inputs!$B$4</f>
        <v>0</v>
      </c>
      <c r="K1" s="157"/>
    </row>
    <row r="2" spans="1:11" ht="23.4" thickBot="1" x14ac:dyDescent="0.45">
      <c r="A2" s="190" t="s">
        <v>52</v>
      </c>
      <c r="B2" s="1"/>
      <c r="C2" s="1"/>
      <c r="D2" s="1"/>
      <c r="E2" s="1"/>
      <c r="F2" s="1"/>
      <c r="G2" s="1"/>
      <c r="H2" s="1"/>
      <c r="I2" s="154" t="s">
        <v>9</v>
      </c>
      <c r="J2" s="171">
        <f>Inputs!$D$6</f>
        <v>0</v>
      </c>
      <c r="K2" s="174"/>
    </row>
    <row r="3" spans="1:11" x14ac:dyDescent="0.25">
      <c r="A3" s="1"/>
      <c r="B3" s="1"/>
      <c r="C3" s="1"/>
      <c r="D3" s="1"/>
    </row>
    <row r="4" spans="1:11" ht="22.8" x14ac:dyDescent="0.4">
      <c r="A4" s="63" t="s">
        <v>14</v>
      </c>
      <c r="B4" s="1"/>
      <c r="C4" s="1"/>
      <c r="D4" s="1"/>
      <c r="E4" s="1"/>
      <c r="F4" s="1"/>
      <c r="G4" s="1"/>
      <c r="H4" s="1"/>
      <c r="I4" s="1"/>
      <c r="J4" s="1"/>
      <c r="K4" s="1"/>
    </row>
    <row r="5" spans="1:11" ht="15.6" thickBot="1" x14ac:dyDescent="0.3">
      <c r="B5" s="2"/>
      <c r="D5" s="3"/>
      <c r="E5" s="3"/>
      <c r="F5" s="3"/>
      <c r="G5" s="3"/>
      <c r="H5" s="3"/>
      <c r="I5" s="3"/>
    </row>
    <row r="6" spans="1:11" ht="16.8" thickTop="1" thickBot="1" x14ac:dyDescent="0.35">
      <c r="A6" s="64" t="s">
        <v>15</v>
      </c>
      <c r="B6" s="65" t="s">
        <v>16</v>
      </c>
      <c r="C6" s="66" t="s">
        <v>17</v>
      </c>
      <c r="D6" s="65" t="s">
        <v>18</v>
      </c>
      <c r="E6" s="65" t="s">
        <v>19</v>
      </c>
      <c r="F6" s="65" t="s">
        <v>20</v>
      </c>
      <c r="G6" s="65" t="s">
        <v>21</v>
      </c>
      <c r="H6" s="65" t="s">
        <v>22</v>
      </c>
      <c r="I6" s="65" t="s">
        <v>23</v>
      </c>
      <c r="J6" s="66" t="s">
        <v>24</v>
      </c>
      <c r="K6" s="67" t="s">
        <v>25</v>
      </c>
    </row>
    <row r="7" spans="1:11" ht="16.2" thickTop="1" x14ac:dyDescent="0.3">
      <c r="A7" s="10"/>
      <c r="B7" s="43"/>
      <c r="C7" s="57" t="s">
        <v>27</v>
      </c>
      <c r="D7" s="56" t="s">
        <v>29</v>
      </c>
      <c r="E7" s="57"/>
      <c r="F7" s="56" t="s">
        <v>29</v>
      </c>
      <c r="G7" s="43"/>
      <c r="H7" s="43" t="s">
        <v>27</v>
      </c>
      <c r="I7" s="56" t="s">
        <v>29</v>
      </c>
      <c r="J7" s="56" t="s">
        <v>29</v>
      </c>
      <c r="K7" s="45"/>
    </row>
    <row r="8" spans="1:11" ht="15.6" x14ac:dyDescent="0.3">
      <c r="A8" s="70" t="s">
        <v>31</v>
      </c>
      <c r="B8" s="46" t="s">
        <v>32</v>
      </c>
      <c r="C8" s="60" t="s">
        <v>33</v>
      </c>
      <c r="D8" s="46" t="s">
        <v>36</v>
      </c>
      <c r="E8" s="58" t="s">
        <v>34</v>
      </c>
      <c r="F8" s="46" t="s">
        <v>36</v>
      </c>
      <c r="G8" s="46" t="s">
        <v>37</v>
      </c>
      <c r="H8" s="46" t="s">
        <v>33</v>
      </c>
      <c r="I8" s="46" t="s">
        <v>36</v>
      </c>
      <c r="J8" s="55" t="s">
        <v>53</v>
      </c>
      <c r="K8" s="99" t="s">
        <v>54</v>
      </c>
    </row>
    <row r="9" spans="1:11" ht="15.6" x14ac:dyDescent="0.3">
      <c r="A9" s="72" t="s">
        <v>38</v>
      </c>
      <c r="B9" s="51" t="s">
        <v>39</v>
      </c>
      <c r="C9" s="59" t="s">
        <v>40</v>
      </c>
      <c r="D9" s="52" t="s">
        <v>43</v>
      </c>
      <c r="E9" s="59" t="s">
        <v>41</v>
      </c>
      <c r="F9" s="51" t="s">
        <v>42</v>
      </c>
      <c r="G9" s="52" t="s">
        <v>43</v>
      </c>
      <c r="H9" s="51" t="s">
        <v>55</v>
      </c>
      <c r="I9" s="51" t="s">
        <v>55</v>
      </c>
      <c r="J9" s="51" t="s">
        <v>55</v>
      </c>
      <c r="K9" s="53" t="s">
        <v>56</v>
      </c>
    </row>
    <row r="10" spans="1:11" ht="16.2" thickBot="1" x14ac:dyDescent="0.35">
      <c r="A10" s="11"/>
      <c r="B10" s="49"/>
      <c r="C10" s="49"/>
      <c r="D10" s="50"/>
      <c r="E10" s="49"/>
      <c r="F10" s="50" t="s">
        <v>57</v>
      </c>
      <c r="G10" s="50"/>
      <c r="H10" s="50" t="s">
        <v>58</v>
      </c>
      <c r="I10" s="50" t="s">
        <v>59</v>
      </c>
      <c r="J10" s="50" t="s">
        <v>60</v>
      </c>
      <c r="K10" s="54" t="s">
        <v>61</v>
      </c>
    </row>
    <row r="11" spans="1:11" s="91" customFormat="1" ht="24.9" customHeight="1" x14ac:dyDescent="0.25">
      <c r="A11" s="87">
        <f>Inputs!A17</f>
        <v>0</v>
      </c>
      <c r="B11" s="88">
        <f>Inputs!B17</f>
        <v>0</v>
      </c>
      <c r="C11" s="88">
        <f>Inputs!C17</f>
        <v>0</v>
      </c>
      <c r="D11" s="88">
        <f>Inputs!H17</f>
        <v>0</v>
      </c>
      <c r="E11" s="88">
        <f>Inputs!D17</f>
        <v>0</v>
      </c>
      <c r="F11" s="89">
        <f t="shared" ref="F11:F25" si="0">D11+E11</f>
        <v>0</v>
      </c>
      <c r="G11" s="88">
        <f>Inputs!L17</f>
        <v>0</v>
      </c>
      <c r="H11" s="88">
        <f t="shared" ref="H11:H25" si="1">C11*B11</f>
        <v>0</v>
      </c>
      <c r="I11" s="88">
        <f>D11*$B11</f>
        <v>0</v>
      </c>
      <c r="J11" s="88">
        <f t="shared" ref="J11:K25" si="2">F11*$B11</f>
        <v>0</v>
      </c>
      <c r="K11" s="90">
        <f t="shared" si="2"/>
        <v>0</v>
      </c>
    </row>
    <row r="12" spans="1:11" s="91" customFormat="1" ht="24.9" customHeight="1" x14ac:dyDescent="0.25">
      <c r="A12" s="87">
        <f>Inputs!A18</f>
        <v>0</v>
      </c>
      <c r="B12" s="88">
        <f>Inputs!B18</f>
        <v>0</v>
      </c>
      <c r="C12" s="88">
        <f>Inputs!C18</f>
        <v>0</v>
      </c>
      <c r="D12" s="88">
        <f>Inputs!H18</f>
        <v>0</v>
      </c>
      <c r="E12" s="88">
        <f>Inputs!D18</f>
        <v>0</v>
      </c>
      <c r="F12" s="89">
        <f t="shared" si="0"/>
        <v>0</v>
      </c>
      <c r="G12" s="88">
        <f>Inputs!L18</f>
        <v>0</v>
      </c>
      <c r="H12" s="88">
        <f t="shared" si="1"/>
        <v>0</v>
      </c>
      <c r="I12" s="88">
        <f t="shared" ref="I12:I25" si="3">D12*B12</f>
        <v>0</v>
      </c>
      <c r="J12" s="88">
        <f t="shared" si="2"/>
        <v>0</v>
      </c>
      <c r="K12" s="90">
        <f t="shared" si="2"/>
        <v>0</v>
      </c>
    </row>
    <row r="13" spans="1:11" s="91" customFormat="1" ht="24.9" customHeight="1" x14ac:dyDescent="0.25">
      <c r="A13" s="87">
        <f>Inputs!A19</f>
        <v>0</v>
      </c>
      <c r="B13" s="88">
        <f>Inputs!B19</f>
        <v>0</v>
      </c>
      <c r="C13" s="88">
        <f>Inputs!C19</f>
        <v>0</v>
      </c>
      <c r="D13" s="88">
        <f>Inputs!H19</f>
        <v>0</v>
      </c>
      <c r="E13" s="88">
        <f>Inputs!D19</f>
        <v>0</v>
      </c>
      <c r="F13" s="89">
        <f t="shared" si="0"/>
        <v>0</v>
      </c>
      <c r="G13" s="88">
        <f>Inputs!L19</f>
        <v>0</v>
      </c>
      <c r="H13" s="88">
        <f t="shared" si="1"/>
        <v>0</v>
      </c>
      <c r="I13" s="88">
        <f t="shared" si="3"/>
        <v>0</v>
      </c>
      <c r="J13" s="88">
        <f t="shared" si="2"/>
        <v>0</v>
      </c>
      <c r="K13" s="90">
        <f t="shared" si="2"/>
        <v>0</v>
      </c>
    </row>
    <row r="14" spans="1:11" s="91" customFormat="1" ht="24.9" customHeight="1" x14ac:dyDescent="0.25">
      <c r="A14" s="87">
        <f>Inputs!A20</f>
        <v>0</v>
      </c>
      <c r="B14" s="88">
        <f>Inputs!B20</f>
        <v>0</v>
      </c>
      <c r="C14" s="88">
        <f>Inputs!C20</f>
        <v>0</v>
      </c>
      <c r="D14" s="88">
        <f>Inputs!H20</f>
        <v>0</v>
      </c>
      <c r="E14" s="88">
        <f>Inputs!D20</f>
        <v>0</v>
      </c>
      <c r="F14" s="89">
        <f t="shared" si="0"/>
        <v>0</v>
      </c>
      <c r="G14" s="88">
        <f>Inputs!L20</f>
        <v>0</v>
      </c>
      <c r="H14" s="88">
        <f t="shared" si="1"/>
        <v>0</v>
      </c>
      <c r="I14" s="88">
        <f t="shared" si="3"/>
        <v>0</v>
      </c>
      <c r="J14" s="88">
        <f t="shared" si="2"/>
        <v>0</v>
      </c>
      <c r="K14" s="90">
        <f t="shared" si="2"/>
        <v>0</v>
      </c>
    </row>
    <row r="15" spans="1:11" s="91" customFormat="1" ht="24.9" customHeight="1" x14ac:dyDescent="0.25">
      <c r="A15" s="87">
        <f>Inputs!A21</f>
        <v>0</v>
      </c>
      <c r="B15" s="88">
        <f>Inputs!B21</f>
        <v>0</v>
      </c>
      <c r="C15" s="88">
        <f>Inputs!C21</f>
        <v>0</v>
      </c>
      <c r="D15" s="88">
        <f>Inputs!H21</f>
        <v>0</v>
      </c>
      <c r="E15" s="88">
        <f>Inputs!D21</f>
        <v>0</v>
      </c>
      <c r="F15" s="89">
        <f t="shared" si="0"/>
        <v>0</v>
      </c>
      <c r="G15" s="88">
        <f>Inputs!L21</f>
        <v>0</v>
      </c>
      <c r="H15" s="88">
        <f t="shared" si="1"/>
        <v>0</v>
      </c>
      <c r="I15" s="88">
        <f t="shared" si="3"/>
        <v>0</v>
      </c>
      <c r="J15" s="88">
        <f t="shared" si="2"/>
        <v>0</v>
      </c>
      <c r="K15" s="90">
        <f t="shared" si="2"/>
        <v>0</v>
      </c>
    </row>
    <row r="16" spans="1:11" s="91" customFormat="1" ht="24.9" customHeight="1" x14ac:dyDescent="0.25">
      <c r="A16" s="87">
        <f>Inputs!A22</f>
        <v>0</v>
      </c>
      <c r="B16" s="88">
        <f>Inputs!B22</f>
        <v>0</v>
      </c>
      <c r="C16" s="88">
        <f>Inputs!C22</f>
        <v>0</v>
      </c>
      <c r="D16" s="88">
        <f>Inputs!H22</f>
        <v>0</v>
      </c>
      <c r="E16" s="88">
        <f>Inputs!D22</f>
        <v>0</v>
      </c>
      <c r="F16" s="89">
        <f t="shared" si="0"/>
        <v>0</v>
      </c>
      <c r="G16" s="88">
        <f>Inputs!L22</f>
        <v>0</v>
      </c>
      <c r="H16" s="88">
        <f t="shared" si="1"/>
        <v>0</v>
      </c>
      <c r="I16" s="88">
        <f t="shared" si="3"/>
        <v>0</v>
      </c>
      <c r="J16" s="88">
        <f t="shared" si="2"/>
        <v>0</v>
      </c>
      <c r="K16" s="90">
        <f t="shared" si="2"/>
        <v>0</v>
      </c>
    </row>
    <row r="17" spans="1:12" s="91" customFormat="1" ht="24.9" customHeight="1" x14ac:dyDescent="0.25">
      <c r="A17" s="87">
        <f>Inputs!A23</f>
        <v>0</v>
      </c>
      <c r="B17" s="88">
        <f>Inputs!B23</f>
        <v>0</v>
      </c>
      <c r="C17" s="88">
        <f>Inputs!C23</f>
        <v>0</v>
      </c>
      <c r="D17" s="88">
        <f>Inputs!H23</f>
        <v>0</v>
      </c>
      <c r="E17" s="88">
        <f>Inputs!D23</f>
        <v>0</v>
      </c>
      <c r="F17" s="89">
        <f t="shared" si="0"/>
        <v>0</v>
      </c>
      <c r="G17" s="88">
        <f>Inputs!L23</f>
        <v>0</v>
      </c>
      <c r="H17" s="88">
        <f t="shared" si="1"/>
        <v>0</v>
      </c>
      <c r="I17" s="88">
        <f t="shared" si="3"/>
        <v>0</v>
      </c>
      <c r="J17" s="88">
        <f t="shared" si="2"/>
        <v>0</v>
      </c>
      <c r="K17" s="90">
        <f t="shared" si="2"/>
        <v>0</v>
      </c>
    </row>
    <row r="18" spans="1:12" s="91" customFormat="1" ht="24.9" customHeight="1" x14ac:dyDescent="0.25">
      <c r="A18" s="87">
        <f>Inputs!A24</f>
        <v>0</v>
      </c>
      <c r="B18" s="88">
        <f>Inputs!B24</f>
        <v>0</v>
      </c>
      <c r="C18" s="88">
        <f>Inputs!C24</f>
        <v>0</v>
      </c>
      <c r="D18" s="88">
        <f>Inputs!H24</f>
        <v>0</v>
      </c>
      <c r="E18" s="88">
        <f>Inputs!D24</f>
        <v>0</v>
      </c>
      <c r="F18" s="89">
        <f t="shared" si="0"/>
        <v>0</v>
      </c>
      <c r="G18" s="88">
        <f>Inputs!L24</f>
        <v>0</v>
      </c>
      <c r="H18" s="88">
        <f t="shared" si="1"/>
        <v>0</v>
      </c>
      <c r="I18" s="88">
        <f t="shared" si="3"/>
        <v>0</v>
      </c>
      <c r="J18" s="88">
        <f t="shared" si="2"/>
        <v>0</v>
      </c>
      <c r="K18" s="90">
        <f t="shared" si="2"/>
        <v>0</v>
      </c>
    </row>
    <row r="19" spans="1:12" s="91" customFormat="1" ht="24.9" customHeight="1" x14ac:dyDescent="0.25">
      <c r="A19" s="87">
        <f>Inputs!A25</f>
        <v>0</v>
      </c>
      <c r="B19" s="88">
        <f>Inputs!B25</f>
        <v>0</v>
      </c>
      <c r="C19" s="88">
        <f>Inputs!C25</f>
        <v>0</v>
      </c>
      <c r="D19" s="88">
        <f>Inputs!H25</f>
        <v>0</v>
      </c>
      <c r="E19" s="88">
        <f>Inputs!D25</f>
        <v>0</v>
      </c>
      <c r="F19" s="89">
        <f t="shared" si="0"/>
        <v>0</v>
      </c>
      <c r="G19" s="88">
        <f>Inputs!L25</f>
        <v>0</v>
      </c>
      <c r="H19" s="88">
        <f t="shared" si="1"/>
        <v>0</v>
      </c>
      <c r="I19" s="88">
        <f t="shared" si="3"/>
        <v>0</v>
      </c>
      <c r="J19" s="88">
        <f t="shared" si="2"/>
        <v>0</v>
      </c>
      <c r="K19" s="90">
        <f t="shared" si="2"/>
        <v>0</v>
      </c>
    </row>
    <row r="20" spans="1:12" s="91" customFormat="1" ht="24.9" customHeight="1" x14ac:dyDescent="0.25">
      <c r="A20" s="87">
        <f>Inputs!A26</f>
        <v>0</v>
      </c>
      <c r="B20" s="88">
        <f>Inputs!B26</f>
        <v>0</v>
      </c>
      <c r="C20" s="88">
        <f>Inputs!C26</f>
        <v>0</v>
      </c>
      <c r="D20" s="88">
        <f>Inputs!H26</f>
        <v>0</v>
      </c>
      <c r="E20" s="88">
        <f>Inputs!D26</f>
        <v>0</v>
      </c>
      <c r="F20" s="89">
        <f t="shared" si="0"/>
        <v>0</v>
      </c>
      <c r="G20" s="88">
        <f>Inputs!L26</f>
        <v>0</v>
      </c>
      <c r="H20" s="88">
        <f t="shared" si="1"/>
        <v>0</v>
      </c>
      <c r="I20" s="88">
        <f t="shared" si="3"/>
        <v>0</v>
      </c>
      <c r="J20" s="88">
        <f t="shared" si="2"/>
        <v>0</v>
      </c>
      <c r="K20" s="90">
        <f t="shared" si="2"/>
        <v>0</v>
      </c>
    </row>
    <row r="21" spans="1:12" s="91" customFormat="1" ht="24.9" customHeight="1" x14ac:dyDescent="0.25">
      <c r="A21" s="87">
        <f>Inputs!A27</f>
        <v>0</v>
      </c>
      <c r="B21" s="88">
        <f>Inputs!B27</f>
        <v>0</v>
      </c>
      <c r="C21" s="88">
        <f>Inputs!C27</f>
        <v>0</v>
      </c>
      <c r="D21" s="88">
        <f>Inputs!H27</f>
        <v>0</v>
      </c>
      <c r="E21" s="88">
        <f>Inputs!D27</f>
        <v>0</v>
      </c>
      <c r="F21" s="89">
        <f t="shared" si="0"/>
        <v>0</v>
      </c>
      <c r="G21" s="88">
        <f>Inputs!L27</f>
        <v>0</v>
      </c>
      <c r="H21" s="88">
        <f t="shared" si="1"/>
        <v>0</v>
      </c>
      <c r="I21" s="88">
        <f t="shared" si="3"/>
        <v>0</v>
      </c>
      <c r="J21" s="88">
        <f t="shared" si="2"/>
        <v>0</v>
      </c>
      <c r="K21" s="90">
        <f t="shared" si="2"/>
        <v>0</v>
      </c>
    </row>
    <row r="22" spans="1:12" s="91" customFormat="1" ht="24.9" customHeight="1" x14ac:dyDescent="0.25">
      <c r="A22" s="87">
        <f>Inputs!A28</f>
        <v>0</v>
      </c>
      <c r="B22" s="88">
        <f>Inputs!B28</f>
        <v>0</v>
      </c>
      <c r="C22" s="88">
        <f>Inputs!C28</f>
        <v>0</v>
      </c>
      <c r="D22" s="88">
        <f>Inputs!H28</f>
        <v>0</v>
      </c>
      <c r="E22" s="88">
        <f>Inputs!D28</f>
        <v>0</v>
      </c>
      <c r="F22" s="89">
        <f t="shared" si="0"/>
        <v>0</v>
      </c>
      <c r="G22" s="88">
        <f>Inputs!L28</f>
        <v>0</v>
      </c>
      <c r="H22" s="88">
        <f t="shared" si="1"/>
        <v>0</v>
      </c>
      <c r="I22" s="88">
        <f t="shared" si="3"/>
        <v>0</v>
      </c>
      <c r="J22" s="88">
        <f t="shared" si="2"/>
        <v>0</v>
      </c>
      <c r="K22" s="90">
        <f t="shared" si="2"/>
        <v>0</v>
      </c>
    </row>
    <row r="23" spans="1:12" s="91" customFormat="1" ht="24.9" customHeight="1" x14ac:dyDescent="0.25">
      <c r="A23" s="87">
        <f>Inputs!A29</f>
        <v>0</v>
      </c>
      <c r="B23" s="88">
        <f>Inputs!B29</f>
        <v>0</v>
      </c>
      <c r="C23" s="88">
        <f>Inputs!C29</f>
        <v>0</v>
      </c>
      <c r="D23" s="88">
        <f>Inputs!H29</f>
        <v>0</v>
      </c>
      <c r="E23" s="88">
        <f>Inputs!D29</f>
        <v>0</v>
      </c>
      <c r="F23" s="89">
        <f t="shared" si="0"/>
        <v>0</v>
      </c>
      <c r="G23" s="88">
        <f>Inputs!L29</f>
        <v>0</v>
      </c>
      <c r="H23" s="88">
        <f t="shared" si="1"/>
        <v>0</v>
      </c>
      <c r="I23" s="88">
        <f t="shared" si="3"/>
        <v>0</v>
      </c>
      <c r="J23" s="88">
        <f t="shared" si="2"/>
        <v>0</v>
      </c>
      <c r="K23" s="90">
        <f t="shared" si="2"/>
        <v>0</v>
      </c>
    </row>
    <row r="24" spans="1:12" s="91" customFormat="1" ht="24.9" customHeight="1" x14ac:dyDescent="0.25">
      <c r="A24" s="87">
        <f>Inputs!A30</f>
        <v>0</v>
      </c>
      <c r="B24" s="88">
        <f>Inputs!B30</f>
        <v>0</v>
      </c>
      <c r="C24" s="88">
        <f>Inputs!C30</f>
        <v>0</v>
      </c>
      <c r="D24" s="88">
        <f>Inputs!H30</f>
        <v>0</v>
      </c>
      <c r="E24" s="88">
        <f>Inputs!D30</f>
        <v>0</v>
      </c>
      <c r="F24" s="89">
        <f t="shared" si="0"/>
        <v>0</v>
      </c>
      <c r="G24" s="88">
        <f>Inputs!L30</f>
        <v>0</v>
      </c>
      <c r="H24" s="88">
        <f t="shared" si="1"/>
        <v>0</v>
      </c>
      <c r="I24" s="88">
        <f t="shared" si="3"/>
        <v>0</v>
      </c>
      <c r="J24" s="88">
        <f t="shared" si="2"/>
        <v>0</v>
      </c>
      <c r="K24" s="90">
        <f t="shared" si="2"/>
        <v>0</v>
      </c>
    </row>
    <row r="25" spans="1:12" s="91" customFormat="1" ht="24.9" customHeight="1" thickBot="1" x14ac:dyDescent="0.3">
      <c r="A25" s="87">
        <f>Inputs!A31</f>
        <v>0</v>
      </c>
      <c r="B25" s="88">
        <f>Inputs!B31</f>
        <v>0</v>
      </c>
      <c r="C25" s="88">
        <f>Inputs!C31</f>
        <v>0</v>
      </c>
      <c r="D25" s="88">
        <f>Inputs!H31</f>
        <v>0</v>
      </c>
      <c r="E25" s="88">
        <f>Inputs!D31</f>
        <v>0</v>
      </c>
      <c r="F25" s="89">
        <f t="shared" si="0"/>
        <v>0</v>
      </c>
      <c r="G25" s="88">
        <f>Inputs!L31</f>
        <v>0</v>
      </c>
      <c r="H25" s="88">
        <f t="shared" si="1"/>
        <v>0</v>
      </c>
      <c r="I25" s="88">
        <f t="shared" si="3"/>
        <v>0</v>
      </c>
      <c r="J25" s="88">
        <f t="shared" si="2"/>
        <v>0</v>
      </c>
      <c r="K25" s="90">
        <f t="shared" si="2"/>
        <v>0</v>
      </c>
    </row>
    <row r="26" spans="1:12" s="91" customFormat="1" ht="24.9" customHeight="1" thickBot="1" x14ac:dyDescent="0.3">
      <c r="A26" s="179" t="s">
        <v>49</v>
      </c>
      <c r="B26" s="185">
        <f>SUM(B11:B25)</f>
        <v>0</v>
      </c>
      <c r="C26" s="185"/>
      <c r="D26" s="185"/>
      <c r="E26" s="185"/>
      <c r="F26" s="185"/>
      <c r="G26" s="185"/>
      <c r="H26" s="185">
        <f>SUM(H11:H25)</f>
        <v>0</v>
      </c>
      <c r="I26" s="185">
        <f>SUM(I11:I25)</f>
        <v>0</v>
      </c>
      <c r="J26" s="185">
        <f>SUM(J11:J25)</f>
        <v>0</v>
      </c>
      <c r="K26" s="181">
        <f>SUM(K11:K25)</f>
        <v>0</v>
      </c>
    </row>
    <row r="27" spans="1:12" ht="24.9" customHeight="1" thickBot="1" x14ac:dyDescent="0.3">
      <c r="A27" s="178" t="s">
        <v>50</v>
      </c>
      <c r="B27" s="85">
        <f>B26</f>
        <v>0</v>
      </c>
      <c r="C27" s="85"/>
      <c r="D27" s="85"/>
      <c r="E27" s="85"/>
      <c r="F27" s="85"/>
      <c r="G27" s="85"/>
      <c r="H27" s="85">
        <f>H26*12</f>
        <v>0</v>
      </c>
      <c r="I27" s="85">
        <f>I26*12</f>
        <v>0</v>
      </c>
      <c r="J27" s="85">
        <f>J26*12</f>
        <v>0</v>
      </c>
      <c r="K27" s="182">
        <f>K26*12</f>
        <v>0</v>
      </c>
    </row>
    <row r="28" spans="1:12" ht="16.2" thickTop="1" x14ac:dyDescent="0.25">
      <c r="A28" s="183"/>
      <c r="B28" s="184"/>
      <c r="C28" s="184"/>
      <c r="D28" s="184"/>
      <c r="E28" s="184"/>
      <c r="F28" s="184"/>
      <c r="G28" s="184"/>
      <c r="H28" s="184"/>
      <c r="I28" s="184"/>
      <c r="J28" s="184"/>
      <c r="K28" s="184"/>
      <c r="L28" s="184"/>
    </row>
    <row r="29" spans="1:12" ht="16.2" thickBot="1" x14ac:dyDescent="0.35">
      <c r="H29" s="94" t="s">
        <v>62</v>
      </c>
      <c r="I29" s="95"/>
      <c r="J29" s="95"/>
      <c r="K29" s="95"/>
    </row>
    <row r="30" spans="1:12" ht="16.8" thickTop="1" thickBot="1" x14ac:dyDescent="0.35">
      <c r="B30" s="96" t="s">
        <v>15</v>
      </c>
      <c r="C30" s="12"/>
      <c r="D30" s="13"/>
      <c r="E30" s="14" t="s">
        <v>63</v>
      </c>
      <c r="F30" s="15">
        <f>IF(I26&gt;0,I26/H26, 0)</f>
        <v>0</v>
      </c>
      <c r="G30" s="37" t="s">
        <v>64</v>
      </c>
      <c r="H30" s="5" t="s">
        <v>65</v>
      </c>
    </row>
    <row r="31" spans="1:12" ht="16.8" thickTop="1" thickBot="1" x14ac:dyDescent="0.35">
      <c r="B31" s="97" t="s">
        <v>16</v>
      </c>
      <c r="C31" s="32"/>
      <c r="D31" s="33"/>
      <c r="E31" s="34" t="s">
        <v>66</v>
      </c>
      <c r="F31" s="35" t="str">
        <f>IF(F30&lt;1,"Above Market","Below Market")</f>
        <v>Above Market</v>
      </c>
      <c r="G31" s="36"/>
      <c r="H31" s="5" t="s">
        <v>67</v>
      </c>
    </row>
    <row r="32" spans="1:12" ht="16.8" thickTop="1" thickBot="1" x14ac:dyDescent="0.35">
      <c r="B32" s="97" t="s">
        <v>17</v>
      </c>
      <c r="C32" s="21"/>
      <c r="D32" s="22"/>
      <c r="E32" s="31" t="s">
        <v>68</v>
      </c>
      <c r="F32" s="24">
        <f>IF(K26&gt;0,J26/K26,0)</f>
        <v>0</v>
      </c>
      <c r="G32" s="25" t="s">
        <v>69</v>
      </c>
      <c r="H32" s="5" t="s">
        <v>70</v>
      </c>
    </row>
    <row r="33" spans="1:8" ht="16.8" thickTop="1" thickBot="1" x14ac:dyDescent="0.35">
      <c r="B33" s="97" t="s">
        <v>18</v>
      </c>
      <c r="C33" s="26"/>
      <c r="D33" s="27"/>
      <c r="E33" s="28" t="s">
        <v>71</v>
      </c>
      <c r="F33" s="29" t="str">
        <f>IF(F32&gt;=1,IF(F30&gt;1,"Eligible","Not Eligible"),"Not Eligible")</f>
        <v>Not Eligible</v>
      </c>
      <c r="G33" s="30"/>
      <c r="H33" s="5" t="s">
        <v>72</v>
      </c>
    </row>
    <row r="34" spans="1:8" x14ac:dyDescent="0.25">
      <c r="A34" s="17"/>
      <c r="B34" s="17"/>
      <c r="C34" s="18"/>
      <c r="D34" s="19"/>
      <c r="E34" s="19"/>
    </row>
  </sheetData>
  <printOptions horizontalCentered="1" verticalCentered="1"/>
  <pageMargins left="0.75" right="0.75" top="0.75" bottom="0.75" header="0.5" footer="0.5"/>
  <pageSetup scale="70" orientation="landscape" r:id="rId1"/>
  <headerFooter alignWithMargins="0">
    <oddHeader>&amp;A</oddHeader>
    <oddFooter>&amp;LPage &amp;P&amp;R&amp;D -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1"/>
  <sheetViews>
    <sheetView tabSelected="1" topLeftCell="H1" workbookViewId="0"/>
  </sheetViews>
  <sheetFormatPr defaultRowHeight="15" x14ac:dyDescent="0.25"/>
  <cols>
    <col min="1" max="1" width="15.6328125" customWidth="1"/>
    <col min="2" max="2" width="5.81640625" customWidth="1"/>
    <col min="3" max="14" width="12.81640625" customWidth="1"/>
  </cols>
  <sheetData>
    <row r="1" spans="1:14" ht="23.4" thickBot="1" x14ac:dyDescent="0.45">
      <c r="A1" s="143" t="s">
        <v>73</v>
      </c>
      <c r="B1" s="158"/>
      <c r="C1" s="158"/>
      <c r="D1" s="158"/>
      <c r="E1" s="160"/>
      <c r="H1" s="175"/>
      <c r="I1" s="176"/>
      <c r="J1" s="17"/>
      <c r="L1" s="155" t="s">
        <v>3</v>
      </c>
      <c r="M1" s="156">
        <f>Inputs!$B$4</f>
        <v>0</v>
      </c>
      <c r="N1" s="157"/>
    </row>
    <row r="2" spans="1:14" ht="23.4" thickBot="1" x14ac:dyDescent="0.45">
      <c r="A2" s="190" t="s">
        <v>52</v>
      </c>
      <c r="B2" s="2"/>
      <c r="C2" s="2"/>
      <c r="D2" s="2"/>
      <c r="E2" s="2"/>
      <c r="F2" s="2"/>
      <c r="G2" s="2"/>
      <c r="H2" s="2"/>
      <c r="I2" s="2"/>
      <c r="J2" s="2"/>
      <c r="K2" s="2"/>
      <c r="L2" s="154" t="s">
        <v>9</v>
      </c>
      <c r="M2" s="171">
        <f>Inputs!$D$6</f>
        <v>0</v>
      </c>
      <c r="N2" s="174"/>
    </row>
    <row r="3" spans="1:14" x14ac:dyDescent="0.25">
      <c r="A3" s="1"/>
      <c r="B3" s="1"/>
      <c r="C3" s="1"/>
      <c r="D3" s="1"/>
      <c r="L3" s="1"/>
    </row>
    <row r="4" spans="1:14" ht="22.8" x14ac:dyDescent="0.4">
      <c r="A4" s="63" t="s">
        <v>74</v>
      </c>
      <c r="B4" s="1"/>
      <c r="C4" s="1"/>
      <c r="D4" s="1"/>
      <c r="E4" s="1"/>
      <c r="F4" s="1"/>
      <c r="G4" s="1"/>
      <c r="H4" s="1"/>
      <c r="I4" s="1"/>
      <c r="J4" s="1"/>
      <c r="K4" s="5"/>
      <c r="L4" s="1"/>
    </row>
    <row r="5" spans="1:14" ht="15.6" thickBot="1" x14ac:dyDescent="0.3">
      <c r="B5" s="2"/>
      <c r="D5" s="3"/>
      <c r="E5" s="3"/>
      <c r="F5" s="3"/>
      <c r="G5" s="3"/>
      <c r="H5" s="3"/>
    </row>
    <row r="6" spans="1:14" ht="16.8" thickTop="1" thickBot="1" x14ac:dyDescent="0.35">
      <c r="A6" s="64" t="s">
        <v>15</v>
      </c>
      <c r="B6" s="65" t="s">
        <v>16</v>
      </c>
      <c r="C6" s="66" t="s">
        <v>17</v>
      </c>
      <c r="D6" s="65" t="s">
        <v>18</v>
      </c>
      <c r="E6" s="65" t="s">
        <v>19</v>
      </c>
      <c r="F6" s="65" t="s">
        <v>20</v>
      </c>
      <c r="G6" s="65" t="s">
        <v>21</v>
      </c>
      <c r="H6" s="65" t="s">
        <v>22</v>
      </c>
      <c r="I6" s="65" t="s">
        <v>23</v>
      </c>
      <c r="J6" s="66" t="s">
        <v>24</v>
      </c>
      <c r="K6" s="66" t="s">
        <v>25</v>
      </c>
      <c r="L6" s="66" t="s">
        <v>26</v>
      </c>
      <c r="M6" s="66" t="s">
        <v>75</v>
      </c>
      <c r="N6" s="67" t="s">
        <v>76</v>
      </c>
    </row>
    <row r="7" spans="1:14" ht="16.2" thickTop="1" x14ac:dyDescent="0.3">
      <c r="A7" s="10"/>
      <c r="B7" s="43"/>
      <c r="C7" s="57" t="s">
        <v>27</v>
      </c>
      <c r="D7" s="56" t="s">
        <v>29</v>
      </c>
      <c r="E7" s="56" t="s">
        <v>30</v>
      </c>
      <c r="F7" s="57"/>
      <c r="G7" s="56" t="s">
        <v>30</v>
      </c>
      <c r="H7" s="43"/>
      <c r="I7" s="43" t="s">
        <v>27</v>
      </c>
      <c r="J7" s="56" t="s">
        <v>29</v>
      </c>
      <c r="K7" s="56" t="s">
        <v>30</v>
      </c>
      <c r="L7" s="56" t="s">
        <v>30</v>
      </c>
      <c r="M7" s="44"/>
      <c r="N7" s="98" t="s">
        <v>77</v>
      </c>
    </row>
    <row r="8" spans="1:14" ht="15.6" x14ac:dyDescent="0.3">
      <c r="A8" s="70" t="s">
        <v>31</v>
      </c>
      <c r="B8" s="46" t="s">
        <v>32</v>
      </c>
      <c r="C8" s="60" t="s">
        <v>33</v>
      </c>
      <c r="D8" s="46" t="s">
        <v>36</v>
      </c>
      <c r="E8" s="46" t="s">
        <v>36</v>
      </c>
      <c r="F8" s="58" t="s">
        <v>34</v>
      </c>
      <c r="G8" s="46" t="s">
        <v>36</v>
      </c>
      <c r="H8" s="46" t="s">
        <v>37</v>
      </c>
      <c r="I8" s="46" t="s">
        <v>33</v>
      </c>
      <c r="J8" s="46" t="s">
        <v>36</v>
      </c>
      <c r="K8" s="46" t="s">
        <v>36</v>
      </c>
      <c r="L8" s="55" t="s">
        <v>53</v>
      </c>
      <c r="M8" s="52" t="s">
        <v>54</v>
      </c>
      <c r="N8" s="71" t="s">
        <v>36</v>
      </c>
    </row>
    <row r="9" spans="1:14" s="17" customFormat="1" ht="15.6" x14ac:dyDescent="0.3">
      <c r="A9" s="72" t="s">
        <v>38</v>
      </c>
      <c r="B9" s="51" t="s">
        <v>39</v>
      </c>
      <c r="C9" s="59" t="s">
        <v>40</v>
      </c>
      <c r="D9" s="52" t="s">
        <v>43</v>
      </c>
      <c r="E9" s="52" t="s">
        <v>43</v>
      </c>
      <c r="F9" s="59" t="s">
        <v>41</v>
      </c>
      <c r="G9" s="51" t="s">
        <v>42</v>
      </c>
      <c r="H9" s="52" t="s">
        <v>43</v>
      </c>
      <c r="I9" s="51" t="s">
        <v>55</v>
      </c>
      <c r="J9" s="51" t="s">
        <v>55</v>
      </c>
      <c r="K9" s="51" t="s">
        <v>55</v>
      </c>
      <c r="L9" s="51" t="s">
        <v>55</v>
      </c>
      <c r="M9" s="51" t="s">
        <v>56</v>
      </c>
      <c r="N9" s="99" t="s">
        <v>43</v>
      </c>
    </row>
    <row r="10" spans="1:14" ht="16.2" thickBot="1" x14ac:dyDescent="0.35">
      <c r="A10" s="11"/>
      <c r="B10" s="8"/>
      <c r="C10" s="8"/>
      <c r="D10" s="9"/>
      <c r="E10" s="9"/>
      <c r="F10" s="8"/>
      <c r="G10" s="50" t="s">
        <v>78</v>
      </c>
      <c r="H10" s="9"/>
      <c r="I10" s="50" t="s">
        <v>58</v>
      </c>
      <c r="J10" s="50" t="s">
        <v>59</v>
      </c>
      <c r="K10" s="50" t="s">
        <v>79</v>
      </c>
      <c r="L10" s="50" t="s">
        <v>61</v>
      </c>
      <c r="M10" s="50" t="s">
        <v>80</v>
      </c>
      <c r="N10" s="54" t="s">
        <v>81</v>
      </c>
    </row>
    <row r="11" spans="1:14" s="80" customFormat="1" ht="24.9" customHeight="1" x14ac:dyDescent="0.25">
      <c r="A11" s="87">
        <f>Inputs!A17</f>
        <v>0</v>
      </c>
      <c r="B11" s="88">
        <f>Inputs!B17</f>
        <v>0</v>
      </c>
      <c r="C11" s="88">
        <f>Inputs!C17</f>
        <v>0</v>
      </c>
      <c r="D11" s="88">
        <f>Inputs!H17</f>
        <v>0</v>
      </c>
      <c r="E11" s="88">
        <f>Inputs!J17</f>
        <v>0</v>
      </c>
      <c r="F11" s="88">
        <f>Inputs!D17</f>
        <v>0</v>
      </c>
      <c r="G11" s="88">
        <f t="shared" ref="G11:G25" si="0">E11+$F11</f>
        <v>0</v>
      </c>
      <c r="H11" s="88">
        <f>Inputs!L17</f>
        <v>0</v>
      </c>
      <c r="I11" s="88">
        <f t="shared" ref="I11:I25" si="1">C11*B11</f>
        <v>0</v>
      </c>
      <c r="J11" s="88">
        <f t="shared" ref="J11:K25" si="2">D11*$B11</f>
        <v>0</v>
      </c>
      <c r="K11" s="88">
        <f t="shared" si="2"/>
        <v>0</v>
      </c>
      <c r="L11" s="88">
        <f t="shared" ref="L11:M25" si="3">G11*$B11</f>
        <v>0</v>
      </c>
      <c r="M11" s="88">
        <f t="shared" si="3"/>
        <v>0</v>
      </c>
      <c r="N11" s="90">
        <f t="shared" ref="N11:N25" si="4">IF($F$40&lt;1.05,D11,E11*1.05)</f>
        <v>0</v>
      </c>
    </row>
    <row r="12" spans="1:14" s="80" customFormat="1" ht="24.9" customHeight="1" x14ac:dyDescent="0.25">
      <c r="A12" s="87">
        <f>Inputs!A18</f>
        <v>0</v>
      </c>
      <c r="B12" s="88">
        <f>Inputs!B18</f>
        <v>0</v>
      </c>
      <c r="C12" s="88">
        <f>Inputs!C18</f>
        <v>0</v>
      </c>
      <c r="D12" s="88">
        <f>Inputs!H18</f>
        <v>0</v>
      </c>
      <c r="E12" s="88">
        <f>Inputs!J18</f>
        <v>0</v>
      </c>
      <c r="F12" s="88">
        <f>Inputs!D18</f>
        <v>0</v>
      </c>
      <c r="G12" s="88">
        <f t="shared" si="0"/>
        <v>0</v>
      </c>
      <c r="H12" s="88">
        <f>Inputs!L18</f>
        <v>0</v>
      </c>
      <c r="I12" s="88">
        <f t="shared" si="1"/>
        <v>0</v>
      </c>
      <c r="J12" s="88">
        <f t="shared" si="2"/>
        <v>0</v>
      </c>
      <c r="K12" s="88">
        <f t="shared" si="2"/>
        <v>0</v>
      </c>
      <c r="L12" s="88">
        <f t="shared" si="3"/>
        <v>0</v>
      </c>
      <c r="M12" s="88">
        <f t="shared" si="3"/>
        <v>0</v>
      </c>
      <c r="N12" s="90">
        <f t="shared" si="4"/>
        <v>0</v>
      </c>
    </row>
    <row r="13" spans="1:14" s="80" customFormat="1" ht="24.9" customHeight="1" x14ac:dyDescent="0.25">
      <c r="A13" s="87">
        <f>Inputs!A19</f>
        <v>0</v>
      </c>
      <c r="B13" s="88">
        <f>Inputs!B19</f>
        <v>0</v>
      </c>
      <c r="C13" s="88">
        <f>Inputs!C19</f>
        <v>0</v>
      </c>
      <c r="D13" s="88">
        <f>Inputs!H19</f>
        <v>0</v>
      </c>
      <c r="E13" s="88">
        <f>Inputs!J19</f>
        <v>0</v>
      </c>
      <c r="F13" s="88">
        <f>Inputs!D19</f>
        <v>0</v>
      </c>
      <c r="G13" s="88">
        <f t="shared" si="0"/>
        <v>0</v>
      </c>
      <c r="H13" s="88">
        <f>Inputs!L19</f>
        <v>0</v>
      </c>
      <c r="I13" s="88">
        <f t="shared" si="1"/>
        <v>0</v>
      </c>
      <c r="J13" s="88">
        <f t="shared" si="2"/>
        <v>0</v>
      </c>
      <c r="K13" s="88">
        <f t="shared" si="2"/>
        <v>0</v>
      </c>
      <c r="L13" s="88">
        <f t="shared" si="3"/>
        <v>0</v>
      </c>
      <c r="M13" s="88">
        <f t="shared" si="3"/>
        <v>0</v>
      </c>
      <c r="N13" s="90">
        <f t="shared" si="4"/>
        <v>0</v>
      </c>
    </row>
    <row r="14" spans="1:14" s="80" customFormat="1" ht="24.9" customHeight="1" x14ac:dyDescent="0.25">
      <c r="A14" s="87">
        <f>Inputs!A20</f>
        <v>0</v>
      </c>
      <c r="B14" s="88">
        <f>Inputs!B20</f>
        <v>0</v>
      </c>
      <c r="C14" s="88">
        <f>Inputs!C20</f>
        <v>0</v>
      </c>
      <c r="D14" s="88">
        <f>Inputs!H20</f>
        <v>0</v>
      </c>
      <c r="E14" s="88">
        <f>Inputs!J20</f>
        <v>0</v>
      </c>
      <c r="F14" s="88">
        <f>Inputs!D20</f>
        <v>0</v>
      </c>
      <c r="G14" s="88">
        <f t="shared" si="0"/>
        <v>0</v>
      </c>
      <c r="H14" s="88">
        <f>Inputs!L20</f>
        <v>0</v>
      </c>
      <c r="I14" s="88">
        <f t="shared" si="1"/>
        <v>0</v>
      </c>
      <c r="J14" s="88">
        <f t="shared" si="2"/>
        <v>0</v>
      </c>
      <c r="K14" s="88">
        <f t="shared" si="2"/>
        <v>0</v>
      </c>
      <c r="L14" s="88">
        <f t="shared" si="3"/>
        <v>0</v>
      </c>
      <c r="M14" s="88">
        <f t="shared" si="3"/>
        <v>0</v>
      </c>
      <c r="N14" s="90">
        <f t="shared" si="4"/>
        <v>0</v>
      </c>
    </row>
    <row r="15" spans="1:14" s="80" customFormat="1" ht="24.9" customHeight="1" x14ac:dyDescent="0.25">
      <c r="A15" s="87">
        <f>Inputs!A21</f>
        <v>0</v>
      </c>
      <c r="B15" s="88">
        <f>Inputs!B21</f>
        <v>0</v>
      </c>
      <c r="C15" s="88">
        <f>Inputs!C21</f>
        <v>0</v>
      </c>
      <c r="D15" s="88">
        <f>Inputs!H21</f>
        <v>0</v>
      </c>
      <c r="E15" s="88">
        <f>Inputs!J21</f>
        <v>0</v>
      </c>
      <c r="F15" s="88">
        <f>Inputs!D21</f>
        <v>0</v>
      </c>
      <c r="G15" s="88">
        <f t="shared" si="0"/>
        <v>0</v>
      </c>
      <c r="H15" s="88">
        <f>Inputs!L21</f>
        <v>0</v>
      </c>
      <c r="I15" s="88">
        <f t="shared" si="1"/>
        <v>0</v>
      </c>
      <c r="J15" s="88">
        <f t="shared" si="2"/>
        <v>0</v>
      </c>
      <c r="K15" s="88">
        <f t="shared" si="2"/>
        <v>0</v>
      </c>
      <c r="L15" s="88">
        <f t="shared" si="3"/>
        <v>0</v>
      </c>
      <c r="M15" s="88">
        <f t="shared" si="3"/>
        <v>0</v>
      </c>
      <c r="N15" s="90">
        <f t="shared" si="4"/>
        <v>0</v>
      </c>
    </row>
    <row r="16" spans="1:14" s="80" customFormat="1" ht="24.9" customHeight="1" x14ac:dyDescent="0.25">
      <c r="A16" s="87">
        <f>Inputs!A22</f>
        <v>0</v>
      </c>
      <c r="B16" s="88">
        <f>Inputs!B22</f>
        <v>0</v>
      </c>
      <c r="C16" s="88">
        <f>Inputs!C22</f>
        <v>0</v>
      </c>
      <c r="D16" s="88">
        <f>Inputs!H22</f>
        <v>0</v>
      </c>
      <c r="E16" s="88">
        <f>Inputs!J22</f>
        <v>0</v>
      </c>
      <c r="F16" s="88">
        <f>Inputs!D22</f>
        <v>0</v>
      </c>
      <c r="G16" s="88">
        <f t="shared" si="0"/>
        <v>0</v>
      </c>
      <c r="H16" s="88">
        <f>Inputs!L22</f>
        <v>0</v>
      </c>
      <c r="I16" s="88">
        <f t="shared" si="1"/>
        <v>0</v>
      </c>
      <c r="J16" s="88">
        <f t="shared" si="2"/>
        <v>0</v>
      </c>
      <c r="K16" s="88">
        <f t="shared" si="2"/>
        <v>0</v>
      </c>
      <c r="L16" s="88">
        <f t="shared" si="3"/>
        <v>0</v>
      </c>
      <c r="M16" s="88">
        <f t="shared" si="3"/>
        <v>0</v>
      </c>
      <c r="N16" s="90">
        <f t="shared" si="4"/>
        <v>0</v>
      </c>
    </row>
    <row r="17" spans="1:14" s="80" customFormat="1" ht="24.9" customHeight="1" x14ac:dyDescent="0.25">
      <c r="A17" s="87">
        <f>Inputs!A23</f>
        <v>0</v>
      </c>
      <c r="B17" s="88">
        <f>Inputs!B23</f>
        <v>0</v>
      </c>
      <c r="C17" s="88">
        <f>Inputs!C23</f>
        <v>0</v>
      </c>
      <c r="D17" s="88">
        <f>Inputs!H23</f>
        <v>0</v>
      </c>
      <c r="E17" s="88">
        <f>Inputs!J23</f>
        <v>0</v>
      </c>
      <c r="F17" s="88">
        <f>Inputs!D23</f>
        <v>0</v>
      </c>
      <c r="G17" s="88">
        <f t="shared" si="0"/>
        <v>0</v>
      </c>
      <c r="H17" s="88">
        <f>Inputs!L23</f>
        <v>0</v>
      </c>
      <c r="I17" s="88">
        <f t="shared" si="1"/>
        <v>0</v>
      </c>
      <c r="J17" s="88">
        <f t="shared" si="2"/>
        <v>0</v>
      </c>
      <c r="K17" s="88">
        <f t="shared" si="2"/>
        <v>0</v>
      </c>
      <c r="L17" s="88">
        <f t="shared" si="3"/>
        <v>0</v>
      </c>
      <c r="M17" s="88">
        <f t="shared" si="3"/>
        <v>0</v>
      </c>
      <c r="N17" s="90">
        <f t="shared" si="4"/>
        <v>0</v>
      </c>
    </row>
    <row r="18" spans="1:14" s="80" customFormat="1" ht="24.9" customHeight="1" x14ac:dyDescent="0.25">
      <c r="A18" s="87">
        <f>Inputs!A24</f>
        <v>0</v>
      </c>
      <c r="B18" s="88">
        <f>Inputs!B24</f>
        <v>0</v>
      </c>
      <c r="C18" s="88">
        <f>Inputs!C24</f>
        <v>0</v>
      </c>
      <c r="D18" s="88">
        <f>Inputs!H24</f>
        <v>0</v>
      </c>
      <c r="E18" s="88">
        <f>Inputs!J24</f>
        <v>0</v>
      </c>
      <c r="F18" s="88">
        <f>Inputs!D24</f>
        <v>0</v>
      </c>
      <c r="G18" s="88">
        <f t="shared" si="0"/>
        <v>0</v>
      </c>
      <c r="H18" s="88">
        <f>Inputs!L24</f>
        <v>0</v>
      </c>
      <c r="I18" s="88">
        <f t="shared" si="1"/>
        <v>0</v>
      </c>
      <c r="J18" s="88">
        <f t="shared" si="2"/>
        <v>0</v>
      </c>
      <c r="K18" s="88">
        <f t="shared" si="2"/>
        <v>0</v>
      </c>
      <c r="L18" s="88">
        <f t="shared" si="3"/>
        <v>0</v>
      </c>
      <c r="M18" s="88">
        <f t="shared" si="3"/>
        <v>0</v>
      </c>
      <c r="N18" s="90">
        <f t="shared" si="4"/>
        <v>0</v>
      </c>
    </row>
    <row r="19" spans="1:14" s="80" customFormat="1" ht="24.9" customHeight="1" x14ac:dyDescent="0.25">
      <c r="A19" s="87">
        <f>Inputs!A25</f>
        <v>0</v>
      </c>
      <c r="B19" s="88">
        <f>Inputs!B25</f>
        <v>0</v>
      </c>
      <c r="C19" s="88">
        <f>Inputs!C25</f>
        <v>0</v>
      </c>
      <c r="D19" s="88">
        <f>Inputs!H25</f>
        <v>0</v>
      </c>
      <c r="E19" s="88">
        <f>Inputs!J25</f>
        <v>0</v>
      </c>
      <c r="F19" s="88">
        <f>Inputs!D25</f>
        <v>0</v>
      </c>
      <c r="G19" s="88">
        <f t="shared" si="0"/>
        <v>0</v>
      </c>
      <c r="H19" s="88">
        <f>Inputs!L25</f>
        <v>0</v>
      </c>
      <c r="I19" s="88">
        <f t="shared" si="1"/>
        <v>0</v>
      </c>
      <c r="J19" s="88">
        <f t="shared" si="2"/>
        <v>0</v>
      </c>
      <c r="K19" s="88">
        <f t="shared" si="2"/>
        <v>0</v>
      </c>
      <c r="L19" s="88">
        <f t="shared" si="3"/>
        <v>0</v>
      </c>
      <c r="M19" s="88">
        <f t="shared" si="3"/>
        <v>0</v>
      </c>
      <c r="N19" s="90">
        <f t="shared" si="4"/>
        <v>0</v>
      </c>
    </row>
    <row r="20" spans="1:14" s="80" customFormat="1" ht="24.9" customHeight="1" x14ac:dyDescent="0.25">
      <c r="A20" s="87">
        <f>Inputs!A26</f>
        <v>0</v>
      </c>
      <c r="B20" s="88">
        <f>Inputs!B26</f>
        <v>0</v>
      </c>
      <c r="C20" s="88">
        <f>Inputs!C26</f>
        <v>0</v>
      </c>
      <c r="D20" s="88">
        <f>Inputs!H26</f>
        <v>0</v>
      </c>
      <c r="E20" s="88">
        <f>Inputs!J26</f>
        <v>0</v>
      </c>
      <c r="F20" s="88">
        <f>Inputs!D26</f>
        <v>0</v>
      </c>
      <c r="G20" s="88">
        <f t="shared" si="0"/>
        <v>0</v>
      </c>
      <c r="H20" s="88">
        <f>Inputs!L26</f>
        <v>0</v>
      </c>
      <c r="I20" s="88">
        <f t="shared" si="1"/>
        <v>0</v>
      </c>
      <c r="J20" s="88">
        <f t="shared" si="2"/>
        <v>0</v>
      </c>
      <c r="K20" s="88">
        <f t="shared" si="2"/>
        <v>0</v>
      </c>
      <c r="L20" s="88">
        <f t="shared" si="3"/>
        <v>0</v>
      </c>
      <c r="M20" s="88">
        <f t="shared" si="3"/>
        <v>0</v>
      </c>
      <c r="N20" s="90">
        <f t="shared" si="4"/>
        <v>0</v>
      </c>
    </row>
    <row r="21" spans="1:14" s="80" customFormat="1" ht="24.9" customHeight="1" x14ac:dyDescent="0.25">
      <c r="A21" s="87">
        <f>Inputs!A27</f>
        <v>0</v>
      </c>
      <c r="B21" s="88">
        <f>Inputs!B27</f>
        <v>0</v>
      </c>
      <c r="C21" s="88">
        <f>Inputs!C27</f>
        <v>0</v>
      </c>
      <c r="D21" s="88">
        <f>Inputs!H27</f>
        <v>0</v>
      </c>
      <c r="E21" s="88">
        <f>Inputs!J27</f>
        <v>0</v>
      </c>
      <c r="F21" s="88">
        <f>Inputs!D27</f>
        <v>0</v>
      </c>
      <c r="G21" s="88">
        <f t="shared" si="0"/>
        <v>0</v>
      </c>
      <c r="H21" s="88">
        <f>Inputs!L27</f>
        <v>0</v>
      </c>
      <c r="I21" s="88">
        <f t="shared" si="1"/>
        <v>0</v>
      </c>
      <c r="J21" s="88">
        <f t="shared" si="2"/>
        <v>0</v>
      </c>
      <c r="K21" s="88">
        <f t="shared" si="2"/>
        <v>0</v>
      </c>
      <c r="L21" s="88">
        <f t="shared" si="3"/>
        <v>0</v>
      </c>
      <c r="M21" s="88">
        <f t="shared" si="3"/>
        <v>0</v>
      </c>
      <c r="N21" s="90">
        <f t="shared" si="4"/>
        <v>0</v>
      </c>
    </row>
    <row r="22" spans="1:14" s="80" customFormat="1" ht="24.9" customHeight="1" x14ac:dyDescent="0.25">
      <c r="A22" s="87">
        <f>Inputs!A28</f>
        <v>0</v>
      </c>
      <c r="B22" s="88">
        <f>Inputs!B28</f>
        <v>0</v>
      </c>
      <c r="C22" s="88">
        <f>Inputs!C28</f>
        <v>0</v>
      </c>
      <c r="D22" s="88">
        <f>Inputs!H28</f>
        <v>0</v>
      </c>
      <c r="E22" s="88">
        <f>Inputs!J28</f>
        <v>0</v>
      </c>
      <c r="F22" s="88">
        <f>Inputs!D28</f>
        <v>0</v>
      </c>
      <c r="G22" s="88">
        <f t="shared" si="0"/>
        <v>0</v>
      </c>
      <c r="H22" s="88">
        <f>Inputs!L28</f>
        <v>0</v>
      </c>
      <c r="I22" s="88">
        <f t="shared" si="1"/>
        <v>0</v>
      </c>
      <c r="J22" s="88">
        <f t="shared" si="2"/>
        <v>0</v>
      </c>
      <c r="K22" s="88">
        <f t="shared" si="2"/>
        <v>0</v>
      </c>
      <c r="L22" s="88">
        <f t="shared" si="3"/>
        <v>0</v>
      </c>
      <c r="M22" s="88">
        <f t="shared" si="3"/>
        <v>0</v>
      </c>
      <c r="N22" s="90">
        <f t="shared" si="4"/>
        <v>0</v>
      </c>
    </row>
    <row r="23" spans="1:14" s="80" customFormat="1" ht="24.9" customHeight="1" x14ac:dyDescent="0.25">
      <c r="A23" s="87">
        <f>Inputs!A29</f>
        <v>0</v>
      </c>
      <c r="B23" s="88">
        <f>Inputs!B29</f>
        <v>0</v>
      </c>
      <c r="C23" s="88">
        <f>Inputs!C29</f>
        <v>0</v>
      </c>
      <c r="D23" s="88">
        <f>Inputs!H29</f>
        <v>0</v>
      </c>
      <c r="E23" s="88">
        <f>Inputs!J29</f>
        <v>0</v>
      </c>
      <c r="F23" s="88">
        <f>Inputs!D29</f>
        <v>0</v>
      </c>
      <c r="G23" s="88">
        <f t="shared" si="0"/>
        <v>0</v>
      </c>
      <c r="H23" s="88">
        <f>Inputs!L29</f>
        <v>0</v>
      </c>
      <c r="I23" s="88">
        <f t="shared" si="1"/>
        <v>0</v>
      </c>
      <c r="J23" s="88">
        <f t="shared" si="2"/>
        <v>0</v>
      </c>
      <c r="K23" s="88">
        <f t="shared" si="2"/>
        <v>0</v>
      </c>
      <c r="L23" s="88">
        <f t="shared" si="3"/>
        <v>0</v>
      </c>
      <c r="M23" s="88">
        <f t="shared" si="3"/>
        <v>0</v>
      </c>
      <c r="N23" s="90">
        <f t="shared" si="4"/>
        <v>0</v>
      </c>
    </row>
    <row r="24" spans="1:14" s="80" customFormat="1" ht="24.9" customHeight="1" x14ac:dyDescent="0.25">
      <c r="A24" s="87">
        <f>Inputs!A30</f>
        <v>0</v>
      </c>
      <c r="B24" s="88">
        <f>Inputs!B30</f>
        <v>0</v>
      </c>
      <c r="C24" s="88">
        <f>Inputs!C30</f>
        <v>0</v>
      </c>
      <c r="D24" s="88">
        <f>Inputs!H30</f>
        <v>0</v>
      </c>
      <c r="E24" s="88">
        <f>Inputs!J30</f>
        <v>0</v>
      </c>
      <c r="F24" s="88">
        <f>Inputs!D30</f>
        <v>0</v>
      </c>
      <c r="G24" s="88">
        <f t="shared" si="0"/>
        <v>0</v>
      </c>
      <c r="H24" s="88">
        <f>Inputs!L30</f>
        <v>0</v>
      </c>
      <c r="I24" s="88">
        <f t="shared" si="1"/>
        <v>0</v>
      </c>
      <c r="J24" s="88">
        <f t="shared" si="2"/>
        <v>0</v>
      </c>
      <c r="K24" s="88">
        <f t="shared" si="2"/>
        <v>0</v>
      </c>
      <c r="L24" s="88">
        <f t="shared" si="3"/>
        <v>0</v>
      </c>
      <c r="M24" s="88">
        <f t="shared" si="3"/>
        <v>0</v>
      </c>
      <c r="N24" s="90">
        <f t="shared" si="4"/>
        <v>0</v>
      </c>
    </row>
    <row r="25" spans="1:14" s="80" customFormat="1" ht="24.9" customHeight="1" thickBot="1" x14ac:dyDescent="0.3">
      <c r="A25" s="87">
        <f>Inputs!A31</f>
        <v>0</v>
      </c>
      <c r="B25" s="88">
        <f>Inputs!B31</f>
        <v>0</v>
      </c>
      <c r="C25" s="88">
        <f>Inputs!C31</f>
        <v>0</v>
      </c>
      <c r="D25" s="88">
        <f>Inputs!H31</f>
        <v>0</v>
      </c>
      <c r="E25" s="88">
        <f>Inputs!J31</f>
        <v>0</v>
      </c>
      <c r="F25" s="88">
        <f>Inputs!D31</f>
        <v>0</v>
      </c>
      <c r="G25" s="88">
        <f t="shared" si="0"/>
        <v>0</v>
      </c>
      <c r="H25" s="88">
        <f>Inputs!L31</f>
        <v>0</v>
      </c>
      <c r="I25" s="88">
        <f t="shared" si="1"/>
        <v>0</v>
      </c>
      <c r="J25" s="88">
        <f t="shared" si="2"/>
        <v>0</v>
      </c>
      <c r="K25" s="88">
        <f t="shared" si="2"/>
        <v>0</v>
      </c>
      <c r="L25" s="88">
        <f t="shared" si="3"/>
        <v>0</v>
      </c>
      <c r="M25" s="88">
        <f t="shared" si="3"/>
        <v>0</v>
      </c>
      <c r="N25" s="90">
        <f t="shared" si="4"/>
        <v>0</v>
      </c>
    </row>
    <row r="26" spans="1:14" s="80" customFormat="1" ht="24.9" customHeight="1" thickBot="1" x14ac:dyDescent="0.3">
      <c r="A26" s="179" t="s">
        <v>49</v>
      </c>
      <c r="B26" s="185">
        <f>SUM(B11:B25)</f>
        <v>0</v>
      </c>
      <c r="C26" s="185"/>
      <c r="D26" s="185"/>
      <c r="E26" s="185"/>
      <c r="F26" s="185"/>
      <c r="G26" s="185"/>
      <c r="H26" s="185"/>
      <c r="I26" s="185">
        <f>SUM(I11:I25)</f>
        <v>0</v>
      </c>
      <c r="J26" s="185">
        <f>SUM(J11:J25)</f>
        <v>0</v>
      </c>
      <c r="K26" s="185">
        <f>SUM(K11:K25)</f>
        <v>0</v>
      </c>
      <c r="L26" s="185">
        <f>SUM(L11:L25)</f>
        <v>0</v>
      </c>
      <c r="M26" s="185">
        <f>SUM(M11:M25)</f>
        <v>0</v>
      </c>
      <c r="N26" s="181"/>
    </row>
    <row r="27" spans="1:14" ht="24.9" customHeight="1" thickBot="1" x14ac:dyDescent="0.3">
      <c r="A27" s="178" t="s">
        <v>50</v>
      </c>
      <c r="B27" s="85">
        <f>B26</f>
        <v>0</v>
      </c>
      <c r="C27" s="85"/>
      <c r="D27" s="85"/>
      <c r="E27" s="85"/>
      <c r="F27" s="85"/>
      <c r="G27" s="85"/>
      <c r="H27" s="85"/>
      <c r="I27" s="85">
        <f>I26*12</f>
        <v>0</v>
      </c>
      <c r="J27" s="85">
        <f>J26*12</f>
        <v>0</v>
      </c>
      <c r="K27" s="85">
        <f>K26*12</f>
        <v>0</v>
      </c>
      <c r="L27" s="85">
        <f>L26*12</f>
        <v>0</v>
      </c>
      <c r="M27" s="85">
        <f>M26*12</f>
        <v>0</v>
      </c>
      <c r="N27" s="182"/>
    </row>
    <row r="28" spans="1:14" ht="16.2" thickTop="1" x14ac:dyDescent="0.3">
      <c r="A28" s="20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</row>
    <row r="30" spans="1:14" ht="17.399999999999999" x14ac:dyDescent="0.3">
      <c r="B30" s="38" t="s">
        <v>82</v>
      </c>
      <c r="C30" s="2"/>
      <c r="D30" s="2"/>
      <c r="E30" s="2"/>
      <c r="F30" s="1"/>
      <c r="G30" s="1"/>
      <c r="M30" s="1"/>
    </row>
    <row r="31" spans="1:14" ht="16.2" thickBot="1" x14ac:dyDescent="0.35">
      <c r="H31" s="94" t="s">
        <v>62</v>
      </c>
      <c r="I31" s="95"/>
      <c r="J31" s="95"/>
      <c r="K31" s="95"/>
      <c r="L31" s="95"/>
      <c r="M31" s="95"/>
    </row>
    <row r="32" spans="1:14" ht="16.8" thickTop="1" thickBot="1" x14ac:dyDescent="0.35">
      <c r="B32" s="96" t="s">
        <v>15</v>
      </c>
      <c r="C32" s="12"/>
      <c r="D32" s="13"/>
      <c r="E32" s="14" t="s">
        <v>83</v>
      </c>
      <c r="F32" s="15">
        <f>IF(I26&gt;0,K26/I26,0)</f>
        <v>0</v>
      </c>
      <c r="G32" s="37" t="s">
        <v>64</v>
      </c>
      <c r="H32" s="5" t="s">
        <v>84</v>
      </c>
    </row>
    <row r="33" spans="1:13" ht="16.8" thickTop="1" thickBot="1" x14ac:dyDescent="0.35">
      <c r="B33" s="97" t="s">
        <v>16</v>
      </c>
      <c r="C33" s="32"/>
      <c r="D33" s="33"/>
      <c r="E33" s="34" t="s">
        <v>66</v>
      </c>
      <c r="F33" s="35" t="str">
        <f>IF(F32&lt;1,"Above Market","Below Market")</f>
        <v>Above Market</v>
      </c>
      <c r="G33" s="36"/>
      <c r="H33" s="5" t="s">
        <v>67</v>
      </c>
    </row>
    <row r="34" spans="1:13" ht="16.8" thickTop="1" thickBot="1" x14ac:dyDescent="0.35">
      <c r="B34" s="97" t="s">
        <v>17</v>
      </c>
      <c r="C34" s="21"/>
      <c r="D34" s="22"/>
      <c r="E34" s="23" t="s">
        <v>85</v>
      </c>
      <c r="F34" s="24">
        <f>IF(M26&gt;0,L26/M26,0)</f>
        <v>0</v>
      </c>
      <c r="G34" s="25" t="s">
        <v>69</v>
      </c>
      <c r="H34" s="5" t="s">
        <v>86</v>
      </c>
    </row>
    <row r="35" spans="1:13" ht="16.8" thickTop="1" thickBot="1" x14ac:dyDescent="0.35">
      <c r="B35" s="97" t="s">
        <v>18</v>
      </c>
      <c r="C35" s="26"/>
      <c r="D35" s="27"/>
      <c r="E35" s="28" t="s">
        <v>87</v>
      </c>
      <c r="F35" s="29" t="str">
        <f>IF(F34&gt;=1,IF(F32&gt;1,"Eligible","Not Eligible"),"Not Eligible")</f>
        <v>Not Eligible</v>
      </c>
      <c r="G35" s="30"/>
      <c r="H35" s="5" t="s">
        <v>88</v>
      </c>
    </row>
    <row r="36" spans="1:13" x14ac:dyDescent="0.25">
      <c r="A36" s="17"/>
      <c r="B36" s="17"/>
      <c r="C36" s="18"/>
      <c r="D36" s="19"/>
      <c r="E36" s="19"/>
      <c r="F36" s="19"/>
      <c r="G36" s="19"/>
      <c r="L36" s="1"/>
    </row>
    <row r="38" spans="1:13" ht="17.399999999999999" x14ac:dyDescent="0.3">
      <c r="B38" s="16" t="s">
        <v>89</v>
      </c>
      <c r="D38" s="2"/>
      <c r="E38" s="2"/>
      <c r="F38" s="2"/>
      <c r="G38" s="1"/>
    </row>
    <row r="39" spans="1:13" ht="16.2" thickBot="1" x14ac:dyDescent="0.35">
      <c r="H39" s="94" t="s">
        <v>62</v>
      </c>
      <c r="I39" s="95"/>
      <c r="J39" s="95"/>
      <c r="K39" s="95"/>
      <c r="L39" s="95"/>
      <c r="M39" s="95"/>
    </row>
    <row r="40" spans="1:13" ht="16.8" thickTop="1" thickBot="1" x14ac:dyDescent="0.35">
      <c r="B40" s="97" t="s">
        <v>19</v>
      </c>
      <c r="C40" s="12"/>
      <c r="D40" s="13"/>
      <c r="E40" s="14" t="s">
        <v>63</v>
      </c>
      <c r="F40" s="15">
        <f>IF(K26&gt;0,J26/K26,0)</f>
        <v>0</v>
      </c>
      <c r="G40" s="37" t="s">
        <v>90</v>
      </c>
      <c r="H40" s="5" t="s">
        <v>70</v>
      </c>
    </row>
    <row r="41" spans="1:13" ht="16.8" thickTop="1" thickBot="1" x14ac:dyDescent="0.35">
      <c r="B41" s="97" t="s">
        <v>20</v>
      </c>
      <c r="C41" s="26"/>
      <c r="D41" s="39"/>
      <c r="E41" s="40" t="s">
        <v>91</v>
      </c>
      <c r="F41" s="41">
        <f>IF(F40&lt;1.05,1,1.05)</f>
        <v>1</v>
      </c>
      <c r="G41" s="42" t="str">
        <f>IF(G40&lt;1.05,"of Owner","of HUD")</f>
        <v>of HUD</v>
      </c>
      <c r="H41" s="5" t="s">
        <v>92</v>
      </c>
    </row>
  </sheetData>
  <printOptions horizontalCentered="1" verticalCentered="1"/>
  <pageMargins left="0.75" right="0.75" top="0.75" bottom="0.75" header="0.5" footer="0.5"/>
  <pageSetup scale="58" orientation="landscape" r:id="rId1"/>
  <headerFooter alignWithMargins="0">
    <oddHeader>&amp;A</oddHeader>
    <oddFooter>&amp;LPage &amp;P&amp;R&amp;D - &amp;T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6"/>
  <sheetViews>
    <sheetView topLeftCell="F61" workbookViewId="0">
      <selection activeCell="J80" sqref="J80"/>
    </sheetView>
  </sheetViews>
  <sheetFormatPr defaultRowHeight="15" x14ac:dyDescent="0.25"/>
  <cols>
    <col min="1" max="1" width="15.81640625" customWidth="1"/>
    <col min="2" max="2" width="6.81640625" customWidth="1"/>
    <col min="3" max="11" width="12.6328125" customWidth="1"/>
    <col min="12" max="15" width="12.81640625" customWidth="1"/>
  </cols>
  <sheetData>
    <row r="1" spans="1:15" ht="23.4" thickBot="1" x14ac:dyDescent="0.45">
      <c r="A1" s="143" t="s">
        <v>93</v>
      </c>
      <c r="B1" s="158"/>
      <c r="C1" s="158"/>
      <c r="D1" s="158"/>
      <c r="E1" s="160"/>
      <c r="F1" s="172"/>
      <c r="G1" s="172"/>
      <c r="I1" s="175"/>
      <c r="J1" s="176"/>
      <c r="K1" s="17"/>
      <c r="M1" s="155" t="s">
        <v>3</v>
      </c>
      <c r="N1" s="156">
        <f>Inputs!$B$4</f>
        <v>0</v>
      </c>
      <c r="O1" s="157"/>
    </row>
    <row r="2" spans="1:15" ht="23.4" thickBot="1" x14ac:dyDescent="0.45">
      <c r="A2" s="190" t="s">
        <v>52</v>
      </c>
      <c r="B2" s="2"/>
      <c r="C2" s="2"/>
      <c r="D2" s="2"/>
      <c r="E2" s="2"/>
      <c r="F2" s="2"/>
      <c r="G2" s="2"/>
      <c r="I2" s="2"/>
      <c r="J2" s="2"/>
      <c r="M2" s="154" t="s">
        <v>9</v>
      </c>
      <c r="N2" s="171">
        <f>Inputs!$D$6</f>
        <v>0</v>
      </c>
      <c r="O2" s="174"/>
    </row>
    <row r="3" spans="1:15" x14ac:dyDescent="0.25">
      <c r="A3" s="1"/>
      <c r="B3" s="1"/>
      <c r="C3" s="1"/>
      <c r="D3" s="1"/>
      <c r="K3" s="1"/>
    </row>
    <row r="4" spans="1:15" ht="22.8" x14ac:dyDescent="0.4">
      <c r="A4" s="63" t="s">
        <v>74</v>
      </c>
      <c r="B4" s="1"/>
      <c r="C4" s="1"/>
      <c r="D4" s="1"/>
      <c r="E4" s="1"/>
      <c r="F4" s="1"/>
      <c r="G4" s="1"/>
      <c r="H4" s="1"/>
      <c r="I4" s="1"/>
      <c r="J4" s="1"/>
      <c r="K4" s="5"/>
    </row>
    <row r="5" spans="1:15" ht="16.2" thickBot="1" x14ac:dyDescent="0.35">
      <c r="A5" s="4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5" ht="16.8" thickTop="1" thickBot="1" x14ac:dyDescent="0.35">
      <c r="A6" s="64" t="s">
        <v>15</v>
      </c>
      <c r="B6" s="65" t="s">
        <v>16</v>
      </c>
      <c r="C6" s="66" t="s">
        <v>17</v>
      </c>
      <c r="D6" s="65" t="s">
        <v>18</v>
      </c>
      <c r="E6" s="65" t="s">
        <v>19</v>
      </c>
      <c r="F6" s="65" t="s">
        <v>20</v>
      </c>
      <c r="G6" s="65" t="s">
        <v>21</v>
      </c>
      <c r="H6" s="65" t="s">
        <v>22</v>
      </c>
      <c r="I6" s="65" t="s">
        <v>23</v>
      </c>
      <c r="J6" s="66" t="s">
        <v>24</v>
      </c>
      <c r="K6" s="67" t="s">
        <v>25</v>
      </c>
      <c r="L6" s="67" t="s">
        <v>26</v>
      </c>
      <c r="M6" s="66" t="s">
        <v>75</v>
      </c>
      <c r="N6" s="67" t="s">
        <v>76</v>
      </c>
      <c r="O6" s="67" t="s">
        <v>94</v>
      </c>
    </row>
    <row r="7" spans="1:15" ht="16.2" thickTop="1" x14ac:dyDescent="0.3">
      <c r="A7" s="10"/>
      <c r="B7" s="43"/>
      <c r="C7" s="56" t="s">
        <v>28</v>
      </c>
      <c r="D7" s="43" t="s">
        <v>77</v>
      </c>
      <c r="E7" s="43"/>
      <c r="F7" s="43" t="s">
        <v>77</v>
      </c>
      <c r="G7" s="43"/>
      <c r="H7" s="56" t="s">
        <v>28</v>
      </c>
      <c r="I7" s="43" t="s">
        <v>77</v>
      </c>
      <c r="J7" s="44"/>
      <c r="K7" s="43" t="s">
        <v>95</v>
      </c>
      <c r="L7" s="43" t="s">
        <v>95</v>
      </c>
      <c r="M7" s="44" t="s">
        <v>28</v>
      </c>
      <c r="N7" s="44" t="s">
        <v>28</v>
      </c>
      <c r="O7" s="45" t="s">
        <v>28</v>
      </c>
    </row>
    <row r="8" spans="1:15" ht="15.6" x14ac:dyDescent="0.3">
      <c r="A8" s="70" t="s">
        <v>31</v>
      </c>
      <c r="B8" s="46" t="s">
        <v>32</v>
      </c>
      <c r="C8" s="46" t="s">
        <v>35</v>
      </c>
      <c r="D8" s="46" t="s">
        <v>36</v>
      </c>
      <c r="E8" s="46" t="s">
        <v>34</v>
      </c>
      <c r="F8" s="46" t="s">
        <v>36</v>
      </c>
      <c r="G8" s="46" t="s">
        <v>37</v>
      </c>
      <c r="H8" s="46" t="s">
        <v>35</v>
      </c>
      <c r="I8" s="55" t="s">
        <v>53</v>
      </c>
      <c r="J8" s="52" t="s">
        <v>54</v>
      </c>
      <c r="K8" s="46" t="s">
        <v>36</v>
      </c>
      <c r="L8" s="55" t="s">
        <v>53</v>
      </c>
      <c r="M8" s="47" t="s">
        <v>33</v>
      </c>
      <c r="N8" s="47" t="s">
        <v>33</v>
      </c>
      <c r="O8" s="48" t="s">
        <v>33</v>
      </c>
    </row>
    <row r="9" spans="1:15" s="17" customFormat="1" ht="15.6" x14ac:dyDescent="0.3">
      <c r="A9" s="72" t="s">
        <v>38</v>
      </c>
      <c r="B9" s="51" t="s">
        <v>39</v>
      </c>
      <c r="C9" s="52" t="s">
        <v>40</v>
      </c>
      <c r="D9" s="52" t="s">
        <v>43</v>
      </c>
      <c r="E9" s="51" t="s">
        <v>41</v>
      </c>
      <c r="F9" s="51" t="s">
        <v>42</v>
      </c>
      <c r="G9" s="52" t="s">
        <v>43</v>
      </c>
      <c r="H9" s="51" t="s">
        <v>55</v>
      </c>
      <c r="I9" s="51" t="s">
        <v>55</v>
      </c>
      <c r="J9" s="51" t="s">
        <v>56</v>
      </c>
      <c r="K9" s="51" t="s">
        <v>42</v>
      </c>
      <c r="L9" s="51" t="s">
        <v>55</v>
      </c>
      <c r="M9" s="51" t="s">
        <v>42</v>
      </c>
      <c r="N9" s="51" t="s">
        <v>40</v>
      </c>
      <c r="O9" s="53" t="s">
        <v>55</v>
      </c>
    </row>
    <row r="10" spans="1:15" ht="16.2" thickBot="1" x14ac:dyDescent="0.35">
      <c r="A10" s="11"/>
      <c r="B10" s="8"/>
      <c r="C10" s="9"/>
      <c r="D10" s="9"/>
      <c r="E10" s="8"/>
      <c r="F10" s="50" t="s">
        <v>57</v>
      </c>
      <c r="G10" s="9"/>
      <c r="H10" s="50" t="s">
        <v>58</v>
      </c>
      <c r="I10" s="50" t="s">
        <v>60</v>
      </c>
      <c r="J10" s="50" t="s">
        <v>61</v>
      </c>
      <c r="K10" s="49" t="s">
        <v>96</v>
      </c>
      <c r="L10" s="50" t="s">
        <v>97</v>
      </c>
      <c r="M10" s="50" t="s">
        <v>98</v>
      </c>
      <c r="N10" s="50" t="s">
        <v>99</v>
      </c>
      <c r="O10" s="54" t="s">
        <v>100</v>
      </c>
    </row>
    <row r="11" spans="1:15" ht="24.9" customHeight="1" x14ac:dyDescent="0.25">
      <c r="A11" s="87">
        <f>Inputs!A17</f>
        <v>0</v>
      </c>
      <c r="B11" s="100">
        <f>Inputs!B17</f>
        <v>0</v>
      </c>
      <c r="C11" s="100">
        <f>Inputs!F17</f>
        <v>0</v>
      </c>
      <c r="D11" s="100">
        <f>'Comp Studies'!N11</f>
        <v>0</v>
      </c>
      <c r="E11" s="100">
        <f>Inputs!D17</f>
        <v>0</v>
      </c>
      <c r="F11" s="100">
        <f t="shared" ref="F11:F25" si="0">D11+E11</f>
        <v>0</v>
      </c>
      <c r="G11" s="88">
        <f>Inputs!L17</f>
        <v>0</v>
      </c>
      <c r="H11" s="88">
        <f t="shared" ref="H11:H25" si="1">C11*B11</f>
        <v>0</v>
      </c>
      <c r="I11" s="88">
        <f t="shared" ref="I11:J25" si="2">F11*$B11</f>
        <v>0</v>
      </c>
      <c r="J11" s="88">
        <f t="shared" si="2"/>
        <v>0</v>
      </c>
      <c r="K11" s="101">
        <f t="shared" ref="K11:K25" si="3">IF($F$34&gt;1.5,1.5*G11,F11)</f>
        <v>0</v>
      </c>
      <c r="L11" s="88">
        <f t="shared" ref="L11:L25" si="4">K11*$B11</f>
        <v>0</v>
      </c>
      <c r="M11" s="101">
        <f>IF($L$26*$G$58&gt;$H$26+Inputs!$D$32,K11*$G$58,C11+E11)</f>
        <v>0</v>
      </c>
      <c r="N11" s="88">
        <f t="shared" ref="N11:N25" si="5">M11-E11</f>
        <v>0</v>
      </c>
      <c r="O11" s="90">
        <f t="shared" ref="O11:O25" si="6">N11*$B11</f>
        <v>0</v>
      </c>
    </row>
    <row r="12" spans="1:15" ht="24.9" customHeight="1" x14ac:dyDescent="0.25">
      <c r="A12" s="87">
        <f>Inputs!A18</f>
        <v>0</v>
      </c>
      <c r="B12" s="100">
        <f>Inputs!B18</f>
        <v>0</v>
      </c>
      <c r="C12" s="100">
        <f>Inputs!F18</f>
        <v>0</v>
      </c>
      <c r="D12" s="100">
        <f>'Comp Studies'!N12</f>
        <v>0</v>
      </c>
      <c r="E12" s="100">
        <f>Inputs!D18</f>
        <v>0</v>
      </c>
      <c r="F12" s="100">
        <f t="shared" si="0"/>
        <v>0</v>
      </c>
      <c r="G12" s="88">
        <f>Inputs!L18</f>
        <v>0</v>
      </c>
      <c r="H12" s="88">
        <f t="shared" si="1"/>
        <v>0</v>
      </c>
      <c r="I12" s="88">
        <f t="shared" si="2"/>
        <v>0</v>
      </c>
      <c r="J12" s="88">
        <f t="shared" si="2"/>
        <v>0</v>
      </c>
      <c r="K12" s="101">
        <f t="shared" si="3"/>
        <v>0</v>
      </c>
      <c r="L12" s="88">
        <f t="shared" si="4"/>
        <v>0</v>
      </c>
      <c r="M12" s="101">
        <f>IF($L$26*$G$58&gt;$H$26+Inputs!$D$32,K12*$G$58,C12+E12)</f>
        <v>0</v>
      </c>
      <c r="N12" s="88">
        <f t="shared" si="5"/>
        <v>0</v>
      </c>
      <c r="O12" s="90">
        <f t="shared" si="6"/>
        <v>0</v>
      </c>
    </row>
    <row r="13" spans="1:15" ht="24.9" customHeight="1" x14ac:dyDescent="0.25">
      <c r="A13" s="87">
        <f>Inputs!A19</f>
        <v>0</v>
      </c>
      <c r="B13" s="100">
        <f>Inputs!B19</f>
        <v>0</v>
      </c>
      <c r="C13" s="100">
        <f>Inputs!F19</f>
        <v>0</v>
      </c>
      <c r="D13" s="100">
        <f>'Comp Studies'!N13</f>
        <v>0</v>
      </c>
      <c r="E13" s="100">
        <f>Inputs!D19</f>
        <v>0</v>
      </c>
      <c r="F13" s="100">
        <f t="shared" si="0"/>
        <v>0</v>
      </c>
      <c r="G13" s="88">
        <f>Inputs!L19</f>
        <v>0</v>
      </c>
      <c r="H13" s="88">
        <f t="shared" si="1"/>
        <v>0</v>
      </c>
      <c r="I13" s="88">
        <f t="shared" si="2"/>
        <v>0</v>
      </c>
      <c r="J13" s="88">
        <f t="shared" si="2"/>
        <v>0</v>
      </c>
      <c r="K13" s="101">
        <f t="shared" si="3"/>
        <v>0</v>
      </c>
      <c r="L13" s="88">
        <f t="shared" si="4"/>
        <v>0</v>
      </c>
      <c r="M13" s="101">
        <f>IF($L$26*$G$58&gt;$H$26+Inputs!$D$32,K13*$G$58,C13+E13)</f>
        <v>0</v>
      </c>
      <c r="N13" s="88">
        <f t="shared" si="5"/>
        <v>0</v>
      </c>
      <c r="O13" s="90">
        <f t="shared" si="6"/>
        <v>0</v>
      </c>
    </row>
    <row r="14" spans="1:15" ht="24.9" customHeight="1" x14ac:dyDescent="0.25">
      <c r="A14" s="87">
        <f>Inputs!A20</f>
        <v>0</v>
      </c>
      <c r="B14" s="100">
        <f>Inputs!B20</f>
        <v>0</v>
      </c>
      <c r="C14" s="100">
        <f>Inputs!F20</f>
        <v>0</v>
      </c>
      <c r="D14" s="100">
        <f>'Comp Studies'!N14</f>
        <v>0</v>
      </c>
      <c r="E14" s="100">
        <f>Inputs!D20</f>
        <v>0</v>
      </c>
      <c r="F14" s="100">
        <f t="shared" si="0"/>
        <v>0</v>
      </c>
      <c r="G14" s="88">
        <f>Inputs!L20</f>
        <v>0</v>
      </c>
      <c r="H14" s="88">
        <f t="shared" si="1"/>
        <v>0</v>
      </c>
      <c r="I14" s="88">
        <f t="shared" si="2"/>
        <v>0</v>
      </c>
      <c r="J14" s="88">
        <f t="shared" si="2"/>
        <v>0</v>
      </c>
      <c r="K14" s="101">
        <f t="shared" si="3"/>
        <v>0</v>
      </c>
      <c r="L14" s="88">
        <f t="shared" si="4"/>
        <v>0</v>
      </c>
      <c r="M14" s="101">
        <f>IF($L$26*$G$58&gt;$H$26+Inputs!$D$32,K14*$G$58,C14+E14)</f>
        <v>0</v>
      </c>
      <c r="N14" s="88">
        <f t="shared" si="5"/>
        <v>0</v>
      </c>
      <c r="O14" s="90">
        <f t="shared" si="6"/>
        <v>0</v>
      </c>
    </row>
    <row r="15" spans="1:15" ht="24.9" customHeight="1" x14ac:dyDescent="0.25">
      <c r="A15" s="87">
        <f>Inputs!A21</f>
        <v>0</v>
      </c>
      <c r="B15" s="100">
        <f>Inputs!B21</f>
        <v>0</v>
      </c>
      <c r="C15" s="100">
        <f>Inputs!F21</f>
        <v>0</v>
      </c>
      <c r="D15" s="100">
        <f>'Comp Studies'!N15</f>
        <v>0</v>
      </c>
      <c r="E15" s="100">
        <f>Inputs!D21</f>
        <v>0</v>
      </c>
      <c r="F15" s="100">
        <f t="shared" si="0"/>
        <v>0</v>
      </c>
      <c r="G15" s="88">
        <f>Inputs!L21</f>
        <v>0</v>
      </c>
      <c r="H15" s="88">
        <f t="shared" si="1"/>
        <v>0</v>
      </c>
      <c r="I15" s="88">
        <f t="shared" si="2"/>
        <v>0</v>
      </c>
      <c r="J15" s="88">
        <f t="shared" si="2"/>
        <v>0</v>
      </c>
      <c r="K15" s="101">
        <f t="shared" si="3"/>
        <v>0</v>
      </c>
      <c r="L15" s="88">
        <f t="shared" si="4"/>
        <v>0</v>
      </c>
      <c r="M15" s="101">
        <f>IF($L$26*$G$58&gt;$H$26+Inputs!$D$32,K15*$G$58,C15+E15)</f>
        <v>0</v>
      </c>
      <c r="N15" s="88">
        <f t="shared" si="5"/>
        <v>0</v>
      </c>
      <c r="O15" s="90">
        <f t="shared" si="6"/>
        <v>0</v>
      </c>
    </row>
    <row r="16" spans="1:15" ht="24.9" customHeight="1" x14ac:dyDescent="0.25">
      <c r="A16" s="87">
        <f>Inputs!A22</f>
        <v>0</v>
      </c>
      <c r="B16" s="100">
        <f>Inputs!B22</f>
        <v>0</v>
      </c>
      <c r="C16" s="100">
        <f>Inputs!F22</f>
        <v>0</v>
      </c>
      <c r="D16" s="100">
        <f>'Comp Studies'!N16</f>
        <v>0</v>
      </c>
      <c r="E16" s="100">
        <f>Inputs!D22</f>
        <v>0</v>
      </c>
      <c r="F16" s="100">
        <f t="shared" si="0"/>
        <v>0</v>
      </c>
      <c r="G16" s="88">
        <f>Inputs!L22</f>
        <v>0</v>
      </c>
      <c r="H16" s="88">
        <f t="shared" si="1"/>
        <v>0</v>
      </c>
      <c r="I16" s="88">
        <f t="shared" si="2"/>
        <v>0</v>
      </c>
      <c r="J16" s="88">
        <f t="shared" si="2"/>
        <v>0</v>
      </c>
      <c r="K16" s="101">
        <f t="shared" si="3"/>
        <v>0</v>
      </c>
      <c r="L16" s="88">
        <f t="shared" si="4"/>
        <v>0</v>
      </c>
      <c r="M16" s="101">
        <f>IF($L$26*$G$58&gt;$H$26+Inputs!$D$32,K16*$G$58,C16+E16)</f>
        <v>0</v>
      </c>
      <c r="N16" s="88">
        <f t="shared" si="5"/>
        <v>0</v>
      </c>
      <c r="O16" s="90">
        <f t="shared" si="6"/>
        <v>0</v>
      </c>
    </row>
    <row r="17" spans="1:15" ht="24.9" customHeight="1" x14ac:dyDescent="0.25">
      <c r="A17" s="87">
        <f>Inputs!A23</f>
        <v>0</v>
      </c>
      <c r="B17" s="100">
        <f>Inputs!B23</f>
        <v>0</v>
      </c>
      <c r="C17" s="100">
        <f>Inputs!F23</f>
        <v>0</v>
      </c>
      <c r="D17" s="100">
        <f>'Comp Studies'!N17</f>
        <v>0</v>
      </c>
      <c r="E17" s="100">
        <f>Inputs!D23</f>
        <v>0</v>
      </c>
      <c r="F17" s="100">
        <f t="shared" si="0"/>
        <v>0</v>
      </c>
      <c r="G17" s="88">
        <f>Inputs!L23</f>
        <v>0</v>
      </c>
      <c r="H17" s="88">
        <f t="shared" si="1"/>
        <v>0</v>
      </c>
      <c r="I17" s="88">
        <f t="shared" si="2"/>
        <v>0</v>
      </c>
      <c r="J17" s="88">
        <f t="shared" si="2"/>
        <v>0</v>
      </c>
      <c r="K17" s="101">
        <f t="shared" si="3"/>
        <v>0</v>
      </c>
      <c r="L17" s="88">
        <f t="shared" si="4"/>
        <v>0</v>
      </c>
      <c r="M17" s="101">
        <f>IF($L$26*$G$58&gt;$H$26+Inputs!$D$32,K17*$G$58,C17+E17)</f>
        <v>0</v>
      </c>
      <c r="N17" s="88">
        <f t="shared" si="5"/>
        <v>0</v>
      </c>
      <c r="O17" s="90">
        <f t="shared" si="6"/>
        <v>0</v>
      </c>
    </row>
    <row r="18" spans="1:15" ht="24.9" customHeight="1" x14ac:dyDescent="0.25">
      <c r="A18" s="87">
        <f>Inputs!A24</f>
        <v>0</v>
      </c>
      <c r="B18" s="100">
        <f>Inputs!B24</f>
        <v>0</v>
      </c>
      <c r="C18" s="100">
        <f>Inputs!F24</f>
        <v>0</v>
      </c>
      <c r="D18" s="100">
        <f>'Comp Studies'!N18</f>
        <v>0</v>
      </c>
      <c r="E18" s="100">
        <f>Inputs!D24</f>
        <v>0</v>
      </c>
      <c r="F18" s="100">
        <f t="shared" si="0"/>
        <v>0</v>
      </c>
      <c r="G18" s="88">
        <f>Inputs!L24</f>
        <v>0</v>
      </c>
      <c r="H18" s="88">
        <f t="shared" si="1"/>
        <v>0</v>
      </c>
      <c r="I18" s="88">
        <f t="shared" si="2"/>
        <v>0</v>
      </c>
      <c r="J18" s="88">
        <f t="shared" si="2"/>
        <v>0</v>
      </c>
      <c r="K18" s="101">
        <f t="shared" si="3"/>
        <v>0</v>
      </c>
      <c r="L18" s="88">
        <f t="shared" si="4"/>
        <v>0</v>
      </c>
      <c r="M18" s="101">
        <f>IF($L$26*$G$58&gt;$H$26+Inputs!$D$32,K18*$G$58,C18+E18)</f>
        <v>0</v>
      </c>
      <c r="N18" s="88">
        <f t="shared" si="5"/>
        <v>0</v>
      </c>
      <c r="O18" s="90">
        <f t="shared" si="6"/>
        <v>0</v>
      </c>
    </row>
    <row r="19" spans="1:15" ht="24.9" customHeight="1" x14ac:dyDescent="0.25">
      <c r="A19" s="87">
        <f>Inputs!A25</f>
        <v>0</v>
      </c>
      <c r="B19" s="100">
        <f>Inputs!B25</f>
        <v>0</v>
      </c>
      <c r="C19" s="100">
        <f>Inputs!F25</f>
        <v>0</v>
      </c>
      <c r="D19" s="100">
        <f>'Comp Studies'!N19</f>
        <v>0</v>
      </c>
      <c r="E19" s="100">
        <f>Inputs!D25</f>
        <v>0</v>
      </c>
      <c r="F19" s="100">
        <f t="shared" si="0"/>
        <v>0</v>
      </c>
      <c r="G19" s="88">
        <f>Inputs!L25</f>
        <v>0</v>
      </c>
      <c r="H19" s="88">
        <f t="shared" si="1"/>
        <v>0</v>
      </c>
      <c r="I19" s="88">
        <f t="shared" si="2"/>
        <v>0</v>
      </c>
      <c r="J19" s="88">
        <f t="shared" si="2"/>
        <v>0</v>
      </c>
      <c r="K19" s="101">
        <f t="shared" si="3"/>
        <v>0</v>
      </c>
      <c r="L19" s="88">
        <f t="shared" si="4"/>
        <v>0</v>
      </c>
      <c r="M19" s="101">
        <f>IF($L$26*$G$58&gt;$H$26+Inputs!$D$32,K19*$G$58,C19+E19)</f>
        <v>0</v>
      </c>
      <c r="N19" s="88">
        <f t="shared" si="5"/>
        <v>0</v>
      </c>
      <c r="O19" s="90">
        <f t="shared" si="6"/>
        <v>0</v>
      </c>
    </row>
    <row r="20" spans="1:15" ht="24.9" customHeight="1" x14ac:dyDescent="0.25">
      <c r="A20" s="87">
        <f>Inputs!A26</f>
        <v>0</v>
      </c>
      <c r="B20" s="100">
        <f>Inputs!B26</f>
        <v>0</v>
      </c>
      <c r="C20" s="100">
        <f>Inputs!F26</f>
        <v>0</v>
      </c>
      <c r="D20" s="100">
        <f>'Comp Studies'!N20</f>
        <v>0</v>
      </c>
      <c r="E20" s="100">
        <f>Inputs!D26</f>
        <v>0</v>
      </c>
      <c r="F20" s="100">
        <f t="shared" si="0"/>
        <v>0</v>
      </c>
      <c r="G20" s="88">
        <f>Inputs!L26</f>
        <v>0</v>
      </c>
      <c r="H20" s="88">
        <f t="shared" si="1"/>
        <v>0</v>
      </c>
      <c r="I20" s="88">
        <f t="shared" si="2"/>
        <v>0</v>
      </c>
      <c r="J20" s="88">
        <f t="shared" si="2"/>
        <v>0</v>
      </c>
      <c r="K20" s="101">
        <f t="shared" si="3"/>
        <v>0</v>
      </c>
      <c r="L20" s="88">
        <f t="shared" si="4"/>
        <v>0</v>
      </c>
      <c r="M20" s="101">
        <f>IF($L$26*$G$58&gt;$H$26+Inputs!$D$32,K20*$G$58,C20+E20)</f>
        <v>0</v>
      </c>
      <c r="N20" s="88">
        <f t="shared" si="5"/>
        <v>0</v>
      </c>
      <c r="O20" s="90">
        <f t="shared" si="6"/>
        <v>0</v>
      </c>
    </row>
    <row r="21" spans="1:15" ht="24.9" customHeight="1" x14ac:dyDescent="0.25">
      <c r="A21" s="87">
        <f>Inputs!A27</f>
        <v>0</v>
      </c>
      <c r="B21" s="100">
        <f>Inputs!B27</f>
        <v>0</v>
      </c>
      <c r="C21" s="100">
        <f>Inputs!F27</f>
        <v>0</v>
      </c>
      <c r="D21" s="100">
        <f>'Comp Studies'!N21</f>
        <v>0</v>
      </c>
      <c r="E21" s="100">
        <f>Inputs!D27</f>
        <v>0</v>
      </c>
      <c r="F21" s="100">
        <f t="shared" si="0"/>
        <v>0</v>
      </c>
      <c r="G21" s="88">
        <f>Inputs!L27</f>
        <v>0</v>
      </c>
      <c r="H21" s="88">
        <f t="shared" si="1"/>
        <v>0</v>
      </c>
      <c r="I21" s="88">
        <f t="shared" si="2"/>
        <v>0</v>
      </c>
      <c r="J21" s="88">
        <f t="shared" si="2"/>
        <v>0</v>
      </c>
      <c r="K21" s="101">
        <f t="shared" si="3"/>
        <v>0</v>
      </c>
      <c r="L21" s="88">
        <f t="shared" si="4"/>
        <v>0</v>
      </c>
      <c r="M21" s="101">
        <f>IF($L$26*$G$58&gt;$H$26+Inputs!$D$32,K21*$G$58,C21+E21)</f>
        <v>0</v>
      </c>
      <c r="N21" s="88">
        <f t="shared" si="5"/>
        <v>0</v>
      </c>
      <c r="O21" s="90">
        <f t="shared" si="6"/>
        <v>0</v>
      </c>
    </row>
    <row r="22" spans="1:15" ht="24.9" customHeight="1" x14ac:dyDescent="0.25">
      <c r="A22" s="87">
        <f>Inputs!A28</f>
        <v>0</v>
      </c>
      <c r="B22" s="100">
        <f>Inputs!B28</f>
        <v>0</v>
      </c>
      <c r="C22" s="100">
        <f>Inputs!F28</f>
        <v>0</v>
      </c>
      <c r="D22" s="100">
        <f>'Comp Studies'!N22</f>
        <v>0</v>
      </c>
      <c r="E22" s="100">
        <f>Inputs!D28</f>
        <v>0</v>
      </c>
      <c r="F22" s="100">
        <f t="shared" si="0"/>
        <v>0</v>
      </c>
      <c r="G22" s="88">
        <f>Inputs!L28</f>
        <v>0</v>
      </c>
      <c r="H22" s="88">
        <f t="shared" si="1"/>
        <v>0</v>
      </c>
      <c r="I22" s="88">
        <f t="shared" si="2"/>
        <v>0</v>
      </c>
      <c r="J22" s="88">
        <f t="shared" si="2"/>
        <v>0</v>
      </c>
      <c r="K22" s="101">
        <f t="shared" si="3"/>
        <v>0</v>
      </c>
      <c r="L22" s="88">
        <f t="shared" si="4"/>
        <v>0</v>
      </c>
      <c r="M22" s="101">
        <f>IF($L$26*$G$58&gt;$H$26+Inputs!$D$32,K22*$G$58,C22+E22)</f>
        <v>0</v>
      </c>
      <c r="N22" s="88">
        <f t="shared" si="5"/>
        <v>0</v>
      </c>
      <c r="O22" s="90">
        <f t="shared" si="6"/>
        <v>0</v>
      </c>
    </row>
    <row r="23" spans="1:15" ht="24.9" customHeight="1" x14ac:dyDescent="0.25">
      <c r="A23" s="87">
        <f>Inputs!A29</f>
        <v>0</v>
      </c>
      <c r="B23" s="100">
        <f>Inputs!B29</f>
        <v>0</v>
      </c>
      <c r="C23" s="100">
        <f>Inputs!F29</f>
        <v>0</v>
      </c>
      <c r="D23" s="100">
        <f>'Comp Studies'!N23</f>
        <v>0</v>
      </c>
      <c r="E23" s="100">
        <f>Inputs!D29</f>
        <v>0</v>
      </c>
      <c r="F23" s="100">
        <f t="shared" si="0"/>
        <v>0</v>
      </c>
      <c r="G23" s="88">
        <f>Inputs!L29</f>
        <v>0</v>
      </c>
      <c r="H23" s="88">
        <f t="shared" si="1"/>
        <v>0</v>
      </c>
      <c r="I23" s="88">
        <f t="shared" si="2"/>
        <v>0</v>
      </c>
      <c r="J23" s="88">
        <f t="shared" si="2"/>
        <v>0</v>
      </c>
      <c r="K23" s="101">
        <f t="shared" si="3"/>
        <v>0</v>
      </c>
      <c r="L23" s="88">
        <f t="shared" si="4"/>
        <v>0</v>
      </c>
      <c r="M23" s="101">
        <f>IF($L$26*$G$58&gt;$H$26+Inputs!$D$32,K23*$G$58,C23+E23)</f>
        <v>0</v>
      </c>
      <c r="N23" s="88">
        <f t="shared" si="5"/>
        <v>0</v>
      </c>
      <c r="O23" s="90">
        <f t="shared" si="6"/>
        <v>0</v>
      </c>
    </row>
    <row r="24" spans="1:15" ht="24.9" customHeight="1" x14ac:dyDescent="0.25">
      <c r="A24" s="87">
        <f>Inputs!A30</f>
        <v>0</v>
      </c>
      <c r="B24" s="100">
        <f>Inputs!B30</f>
        <v>0</v>
      </c>
      <c r="C24" s="100">
        <f>Inputs!F30</f>
        <v>0</v>
      </c>
      <c r="D24" s="100">
        <f>'Comp Studies'!N24</f>
        <v>0</v>
      </c>
      <c r="E24" s="100">
        <f>Inputs!D30</f>
        <v>0</v>
      </c>
      <c r="F24" s="100">
        <f t="shared" si="0"/>
        <v>0</v>
      </c>
      <c r="G24" s="88">
        <f>Inputs!L30</f>
        <v>0</v>
      </c>
      <c r="H24" s="88">
        <f t="shared" si="1"/>
        <v>0</v>
      </c>
      <c r="I24" s="88">
        <f t="shared" si="2"/>
        <v>0</v>
      </c>
      <c r="J24" s="88">
        <f t="shared" si="2"/>
        <v>0</v>
      </c>
      <c r="K24" s="101">
        <f t="shared" si="3"/>
        <v>0</v>
      </c>
      <c r="L24" s="88">
        <f t="shared" si="4"/>
        <v>0</v>
      </c>
      <c r="M24" s="101">
        <f>IF($L$26*$G$58&gt;$H$26+Inputs!$D$32,K24*$G$58,C24+E24)</f>
        <v>0</v>
      </c>
      <c r="N24" s="88">
        <f t="shared" si="5"/>
        <v>0</v>
      </c>
      <c r="O24" s="90">
        <f t="shared" si="6"/>
        <v>0</v>
      </c>
    </row>
    <row r="25" spans="1:15" ht="24.9" customHeight="1" thickBot="1" x14ac:dyDescent="0.3">
      <c r="A25" s="87">
        <f>Inputs!A31</f>
        <v>0</v>
      </c>
      <c r="B25" s="100">
        <f>Inputs!B31</f>
        <v>0</v>
      </c>
      <c r="C25" s="100">
        <f>Inputs!F31</f>
        <v>0</v>
      </c>
      <c r="D25" s="100">
        <f>'Comp Studies'!N25</f>
        <v>0</v>
      </c>
      <c r="E25" s="100">
        <f>Inputs!D31</f>
        <v>0</v>
      </c>
      <c r="F25" s="100">
        <f t="shared" si="0"/>
        <v>0</v>
      </c>
      <c r="G25" s="88">
        <f>Inputs!L31</f>
        <v>0</v>
      </c>
      <c r="H25" s="88">
        <f t="shared" si="1"/>
        <v>0</v>
      </c>
      <c r="I25" s="88">
        <f t="shared" si="2"/>
        <v>0</v>
      </c>
      <c r="J25" s="88">
        <f t="shared" si="2"/>
        <v>0</v>
      </c>
      <c r="K25" s="101">
        <f t="shared" si="3"/>
        <v>0</v>
      </c>
      <c r="L25" s="88">
        <f t="shared" si="4"/>
        <v>0</v>
      </c>
      <c r="M25" s="101">
        <f>IF($L$26*$G$58&gt;$H$26+Inputs!$D$32,K25*$G$58,C25+E25)</f>
        <v>0</v>
      </c>
      <c r="N25" s="88">
        <f t="shared" si="5"/>
        <v>0</v>
      </c>
      <c r="O25" s="90">
        <f t="shared" si="6"/>
        <v>0</v>
      </c>
    </row>
    <row r="26" spans="1:15" ht="24.9" customHeight="1" thickBot="1" x14ac:dyDescent="0.3">
      <c r="A26" s="179" t="s">
        <v>49</v>
      </c>
      <c r="B26" s="186">
        <f>SUM(B11:B25)</f>
        <v>0</v>
      </c>
      <c r="C26" s="186"/>
      <c r="D26" s="186"/>
      <c r="E26" s="186"/>
      <c r="F26" s="186"/>
      <c r="G26" s="186"/>
      <c r="H26" s="185">
        <f>SUM(H11:H25)</f>
        <v>0</v>
      </c>
      <c r="I26" s="185">
        <f>SUM(I11:I25)</f>
        <v>0</v>
      </c>
      <c r="J26" s="185">
        <f>SUM(J11:J25)</f>
        <v>0</v>
      </c>
      <c r="K26" s="186"/>
      <c r="L26" s="185">
        <f>SUM(L11:L25)</f>
        <v>0</v>
      </c>
      <c r="M26" s="186"/>
      <c r="N26" s="185"/>
      <c r="O26" s="181">
        <f>SUM(O11:O25)</f>
        <v>0</v>
      </c>
    </row>
    <row r="27" spans="1:15" ht="24.9" customHeight="1" thickBot="1" x14ac:dyDescent="0.3">
      <c r="A27" s="178" t="s">
        <v>50</v>
      </c>
      <c r="B27" s="85">
        <f>B26</f>
        <v>0</v>
      </c>
      <c r="C27" s="85"/>
      <c r="D27" s="85"/>
      <c r="E27" s="85"/>
      <c r="F27" s="85"/>
      <c r="G27" s="85"/>
      <c r="H27" s="85">
        <f>H26*12</f>
        <v>0</v>
      </c>
      <c r="I27" s="85">
        <f>I26*12</f>
        <v>0</v>
      </c>
      <c r="J27" s="85">
        <f>J26*12</f>
        <v>0</v>
      </c>
      <c r="K27" s="85"/>
      <c r="L27" s="85">
        <f>L26*12</f>
        <v>0</v>
      </c>
      <c r="M27" s="85"/>
      <c r="N27" s="85"/>
      <c r="O27" s="182">
        <f>O26*12</f>
        <v>0</v>
      </c>
    </row>
    <row r="28" spans="1:15" ht="16.2" thickTop="1" x14ac:dyDescent="0.3">
      <c r="A28" s="4"/>
      <c r="B28" s="1"/>
      <c r="C28" s="1"/>
      <c r="D28" s="1"/>
      <c r="E28" s="1"/>
      <c r="F28" s="1"/>
      <c r="G28" s="1"/>
      <c r="H28" s="1"/>
      <c r="I28" s="1"/>
      <c r="J28" s="1"/>
      <c r="K28" s="1"/>
    </row>
    <row r="29" spans="1:15" ht="15.6" x14ac:dyDescent="0.3">
      <c r="A29" s="4" t="s">
        <v>101</v>
      </c>
      <c r="B29" s="1"/>
      <c r="C29" s="1"/>
      <c r="D29" s="1"/>
      <c r="E29" s="1"/>
      <c r="F29" s="1"/>
      <c r="G29" s="1"/>
      <c r="H29" s="1"/>
      <c r="I29" s="1"/>
      <c r="J29" s="1"/>
      <c r="K29" s="1"/>
    </row>
    <row r="30" spans="1:15" ht="15.6" x14ac:dyDescent="0.3">
      <c r="A30" s="4"/>
      <c r="B30" s="1"/>
      <c r="C30" s="1"/>
      <c r="D30" s="1"/>
      <c r="E30" s="1"/>
      <c r="F30" s="1"/>
      <c r="G30" s="1"/>
      <c r="H30" s="1"/>
      <c r="I30" s="1"/>
      <c r="J30" s="1"/>
      <c r="K30" s="1"/>
    </row>
    <row r="31" spans="1:15" ht="15.6" x14ac:dyDescent="0.3">
      <c r="A31" s="4"/>
      <c r="B31" s="1"/>
      <c r="C31" s="1"/>
      <c r="D31" s="1"/>
      <c r="E31" s="1"/>
      <c r="F31" s="1"/>
      <c r="G31" s="1"/>
      <c r="H31" s="1"/>
      <c r="I31" s="1"/>
      <c r="J31" s="1"/>
      <c r="K31" s="1"/>
    </row>
    <row r="32" spans="1:15" ht="17.399999999999999" x14ac:dyDescent="0.3">
      <c r="B32" s="38" t="s">
        <v>102</v>
      </c>
      <c r="D32" s="2"/>
      <c r="E32" s="2"/>
      <c r="F32" s="2"/>
      <c r="G32" s="1"/>
    </row>
    <row r="33" spans="1:15" ht="16.2" thickBot="1" x14ac:dyDescent="0.35">
      <c r="H33" s="94" t="s">
        <v>62</v>
      </c>
      <c r="I33" s="95"/>
      <c r="J33" s="95"/>
      <c r="K33" s="95"/>
      <c r="L33" s="95"/>
      <c r="M33" s="95"/>
      <c r="N33" s="95"/>
      <c r="O33" s="17"/>
    </row>
    <row r="34" spans="1:15" ht="16.8" thickTop="1" thickBot="1" x14ac:dyDescent="0.35">
      <c r="B34" s="97" t="s">
        <v>15</v>
      </c>
      <c r="C34" s="109"/>
      <c r="D34" s="110"/>
      <c r="E34" s="111" t="s">
        <v>103</v>
      </c>
      <c r="F34" s="112">
        <f>IF(J26&gt;0,I26/J26,0)</f>
        <v>0</v>
      </c>
      <c r="G34" s="113" t="s">
        <v>69</v>
      </c>
      <c r="H34" s="5" t="s">
        <v>104</v>
      </c>
    </row>
    <row r="35" spans="1:15" ht="16.8" thickTop="1" thickBot="1" x14ac:dyDescent="0.35">
      <c r="B35" s="114" t="s">
        <v>16</v>
      </c>
      <c r="C35" s="115"/>
      <c r="D35" s="116"/>
      <c r="E35" s="117" t="s">
        <v>105</v>
      </c>
      <c r="F35" s="118">
        <f>IF(F34&gt;1.5,1.5,1)</f>
        <v>1</v>
      </c>
      <c r="G35" s="119" t="str">
        <f>IF(F34&gt;1.5,"of FMR","of Final")</f>
        <v>of Final</v>
      </c>
      <c r="H35" s="5" t="s">
        <v>106</v>
      </c>
    </row>
    <row r="36" spans="1:15" ht="16.2" thickTop="1" x14ac:dyDescent="0.3">
      <c r="A36" s="4"/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1:15" ht="23.4" thickBot="1" x14ac:dyDescent="0.45">
      <c r="A37" s="143" t="s">
        <v>93</v>
      </c>
      <c r="B37" s="158"/>
      <c r="C37" s="158"/>
      <c r="D37" s="158"/>
      <c r="E37" s="160"/>
      <c r="F37" s="172"/>
      <c r="G37" s="172"/>
      <c r="M37" s="155" t="s">
        <v>3</v>
      </c>
      <c r="N37" s="156">
        <f>Inputs!B4</f>
        <v>0</v>
      </c>
      <c r="O37" s="157"/>
    </row>
    <row r="38" spans="1:15" ht="23.4" thickBot="1" x14ac:dyDescent="0.45">
      <c r="A38" s="190" t="s">
        <v>52</v>
      </c>
      <c r="B38" s="1"/>
      <c r="C38" s="1"/>
      <c r="D38" s="1"/>
      <c r="E38" s="1"/>
      <c r="F38" s="1"/>
      <c r="G38" s="1"/>
      <c r="H38" s="1"/>
      <c r="I38" s="1"/>
      <c r="J38" s="1"/>
      <c r="K38" s="1"/>
      <c r="M38" s="154" t="s">
        <v>9</v>
      </c>
      <c r="N38" s="171">
        <f>Inputs!D6</f>
        <v>0</v>
      </c>
      <c r="O38" s="157"/>
    </row>
    <row r="39" spans="1:15" ht="15.6" x14ac:dyDescent="0.3">
      <c r="A39" s="4"/>
      <c r="B39" s="1"/>
      <c r="C39" s="1"/>
      <c r="D39" s="1"/>
      <c r="E39" s="1"/>
      <c r="F39" s="1"/>
      <c r="G39" s="1"/>
      <c r="H39" s="1"/>
      <c r="I39" s="1"/>
      <c r="J39" s="1"/>
      <c r="K39" s="1"/>
    </row>
    <row r="40" spans="1:15" ht="17.399999999999999" x14ac:dyDescent="0.3">
      <c r="B40" s="16" t="s">
        <v>107</v>
      </c>
    </row>
    <row r="41" spans="1:15" ht="16.2" thickBot="1" x14ac:dyDescent="0.35">
      <c r="G41" s="94" t="s">
        <v>62</v>
      </c>
      <c r="H41" s="95"/>
      <c r="I41" s="95"/>
      <c r="J41" s="95"/>
      <c r="K41" s="95"/>
      <c r="L41" s="95"/>
    </row>
    <row r="42" spans="1:15" ht="16.8" thickTop="1" thickBot="1" x14ac:dyDescent="0.35">
      <c r="B42" s="97" t="s">
        <v>17</v>
      </c>
      <c r="C42" s="120"/>
      <c r="D42" s="120"/>
      <c r="E42" s="137" t="s">
        <v>108</v>
      </c>
      <c r="F42" s="136">
        <f>Inputs!H5</f>
        <v>0</v>
      </c>
      <c r="G42" s="5" t="s">
        <v>109</v>
      </c>
    </row>
    <row r="43" spans="1:15" ht="16.8" thickTop="1" thickBot="1" x14ac:dyDescent="0.35">
      <c r="B43" s="97" t="s">
        <v>18</v>
      </c>
      <c r="C43" s="95"/>
      <c r="D43" s="95"/>
      <c r="E43" s="125" t="s">
        <v>110</v>
      </c>
      <c r="F43" s="133">
        <f>Inputs!H6</f>
        <v>0</v>
      </c>
      <c r="G43" s="141" t="s">
        <v>111</v>
      </c>
    </row>
    <row r="44" spans="1:15" ht="16.8" thickTop="1" thickBot="1" x14ac:dyDescent="0.35">
      <c r="B44" s="97" t="s">
        <v>19</v>
      </c>
      <c r="C44" s="95"/>
      <c r="D44" s="95"/>
      <c r="E44" s="125" t="s">
        <v>112</v>
      </c>
      <c r="F44" s="133">
        <f>F42-F43</f>
        <v>0</v>
      </c>
      <c r="G44" t="s">
        <v>113</v>
      </c>
    </row>
    <row r="45" spans="1:15" ht="16.8" thickTop="1" thickBot="1" x14ac:dyDescent="0.35">
      <c r="B45" s="97" t="s">
        <v>20</v>
      </c>
      <c r="C45" s="95"/>
      <c r="D45" s="95"/>
      <c r="E45" s="125" t="s">
        <v>114</v>
      </c>
      <c r="F45" s="134">
        <f>Inputs!H7</f>
        <v>0</v>
      </c>
      <c r="G45" s="5" t="s">
        <v>115</v>
      </c>
    </row>
    <row r="46" spans="1:15" ht="16.8" thickTop="1" thickBot="1" x14ac:dyDescent="0.35">
      <c r="B46" s="121" t="s">
        <v>21</v>
      </c>
      <c r="C46" s="95"/>
      <c r="D46" s="95"/>
      <c r="E46" s="125" t="s">
        <v>116</v>
      </c>
      <c r="F46" s="122">
        <f>IF(Inputs!H4&gt;0,Inputs!H4,F44*F45)</f>
        <v>0</v>
      </c>
      <c r="G46" s="5" t="s">
        <v>117</v>
      </c>
    </row>
    <row r="47" spans="1:15" ht="16.8" thickTop="1" thickBot="1" x14ac:dyDescent="0.35">
      <c r="B47" s="97" t="s">
        <v>22</v>
      </c>
      <c r="C47" s="95"/>
      <c r="D47" s="95"/>
      <c r="E47" s="125" t="s">
        <v>118</v>
      </c>
      <c r="F47" s="134">
        <f>Inputs!B32</f>
        <v>0</v>
      </c>
      <c r="G47" s="5" t="s">
        <v>119</v>
      </c>
    </row>
    <row r="48" spans="1:15" ht="16.8" thickTop="1" thickBot="1" x14ac:dyDescent="0.35">
      <c r="B48" s="114" t="s">
        <v>23</v>
      </c>
      <c r="C48" s="95"/>
      <c r="D48" s="95"/>
      <c r="E48" s="108" t="s">
        <v>120</v>
      </c>
      <c r="F48" s="134">
        <f>Inputs!D7</f>
        <v>0</v>
      </c>
      <c r="G48" s="5" t="s">
        <v>121</v>
      </c>
    </row>
    <row r="49" spans="1:10" ht="16.8" thickTop="1" thickBot="1" x14ac:dyDescent="0.35">
      <c r="B49" s="114" t="s">
        <v>24</v>
      </c>
      <c r="C49" s="135"/>
      <c r="D49" s="135"/>
      <c r="E49" s="126" t="s">
        <v>122</v>
      </c>
      <c r="F49" s="124">
        <f>IF(F48&gt;0,F46*F47/F48,0)</f>
        <v>0</v>
      </c>
      <c r="G49" s="5" t="s">
        <v>123</v>
      </c>
    </row>
    <row r="50" spans="1:10" ht="16.2" thickTop="1" x14ac:dyDescent="0.3">
      <c r="B50" s="105"/>
      <c r="C50" s="17"/>
      <c r="D50" s="17"/>
      <c r="E50" s="18"/>
      <c r="F50" s="138"/>
    </row>
    <row r="51" spans="1:10" ht="15.6" x14ac:dyDescent="0.3">
      <c r="B51" s="105"/>
      <c r="C51" s="17"/>
      <c r="D51" s="17"/>
      <c r="E51" s="18"/>
      <c r="F51" s="138"/>
    </row>
    <row r="52" spans="1:10" ht="17.399999999999999" x14ac:dyDescent="0.3">
      <c r="B52" s="16" t="s">
        <v>124</v>
      </c>
      <c r="C52" s="17"/>
      <c r="D52" s="17"/>
      <c r="E52" s="18"/>
      <c r="F52" s="138"/>
    </row>
    <row r="53" spans="1:10" ht="16.2" thickBot="1" x14ac:dyDescent="0.35">
      <c r="B53" s="105"/>
      <c r="E53" s="6"/>
      <c r="H53" s="94" t="s">
        <v>62</v>
      </c>
      <c r="I53" s="95"/>
    </row>
    <row r="54" spans="1:10" ht="16.8" thickTop="1" thickBot="1" x14ac:dyDescent="0.35">
      <c r="B54" s="97" t="s">
        <v>25</v>
      </c>
      <c r="C54" s="120"/>
      <c r="D54" s="120"/>
      <c r="E54" s="120"/>
      <c r="F54" s="137" t="s">
        <v>125</v>
      </c>
      <c r="G54" s="140">
        <f>L27</f>
        <v>0</v>
      </c>
      <c r="H54" s="5" t="s">
        <v>126</v>
      </c>
    </row>
    <row r="55" spans="1:10" ht="16.8" thickTop="1" thickBot="1" x14ac:dyDescent="0.35">
      <c r="B55" s="97" t="s">
        <v>26</v>
      </c>
      <c r="C55" s="95"/>
      <c r="D55" s="95"/>
      <c r="E55" s="95"/>
      <c r="F55" s="125" t="s">
        <v>127</v>
      </c>
      <c r="G55" s="122">
        <f>F49</f>
        <v>0</v>
      </c>
      <c r="H55" s="5" t="s">
        <v>128</v>
      </c>
    </row>
    <row r="56" spans="1:10" ht="16.8" thickTop="1" thickBot="1" x14ac:dyDescent="0.35">
      <c r="B56" s="97" t="s">
        <v>75</v>
      </c>
      <c r="C56" s="95"/>
      <c r="D56" s="95"/>
      <c r="E56" s="95"/>
      <c r="F56" s="125" t="s">
        <v>129</v>
      </c>
      <c r="G56" s="122">
        <f>G54-G55</f>
        <v>0</v>
      </c>
      <c r="H56" s="5" t="s">
        <v>130</v>
      </c>
    </row>
    <row r="57" spans="1:10" ht="16.8" thickTop="1" thickBot="1" x14ac:dyDescent="0.35">
      <c r="B57" s="114" t="s">
        <v>76</v>
      </c>
      <c r="C57" s="95"/>
      <c r="D57" s="95"/>
      <c r="E57" s="95"/>
      <c r="F57" s="125" t="s">
        <v>131</v>
      </c>
      <c r="G57" s="122">
        <f>G54</f>
        <v>0</v>
      </c>
      <c r="H57" s="5" t="s">
        <v>132</v>
      </c>
    </row>
    <row r="58" spans="1:10" ht="16.8" thickTop="1" thickBot="1" x14ac:dyDescent="0.35">
      <c r="B58" s="114" t="s">
        <v>94</v>
      </c>
      <c r="C58" s="135"/>
      <c r="D58" s="135"/>
      <c r="E58" s="135"/>
      <c r="F58" s="126" t="s">
        <v>133</v>
      </c>
      <c r="G58" s="139">
        <f>IF(G57&gt;0,G56/G57,0)</f>
        <v>0</v>
      </c>
      <c r="H58" s="5" t="s">
        <v>134</v>
      </c>
    </row>
    <row r="59" spans="1:10" ht="16.2" thickTop="1" x14ac:dyDescent="0.3">
      <c r="A59" s="105"/>
      <c r="B59" s="17"/>
      <c r="C59" s="103"/>
      <c r="D59" s="31"/>
      <c r="E59" s="104"/>
      <c r="F59" s="104"/>
      <c r="G59" s="5"/>
      <c r="H59" s="5"/>
    </row>
    <row r="60" spans="1:10" ht="15.6" x14ac:dyDescent="0.3">
      <c r="A60" s="105"/>
      <c r="B60" s="17"/>
      <c r="C60" s="103"/>
      <c r="D60" s="31"/>
      <c r="E60" s="104"/>
      <c r="F60" s="104"/>
      <c r="G60" s="5"/>
      <c r="H60" s="5"/>
    </row>
    <row r="61" spans="1:10" ht="17.399999999999999" x14ac:dyDescent="0.3">
      <c r="B61" s="38" t="s">
        <v>135</v>
      </c>
    </row>
    <row r="62" spans="1:10" ht="16.2" thickBot="1" x14ac:dyDescent="0.35">
      <c r="B62" s="105"/>
      <c r="C62" s="187"/>
      <c r="D62" s="187"/>
      <c r="E62" s="187"/>
      <c r="F62" s="188"/>
      <c r="G62" s="94" t="s">
        <v>62</v>
      </c>
      <c r="H62" s="95"/>
      <c r="I62" s="17"/>
      <c r="J62" s="17"/>
    </row>
    <row r="63" spans="1:10" ht="16.8" thickTop="1" thickBot="1" x14ac:dyDescent="0.35">
      <c r="B63" s="121" t="s">
        <v>136</v>
      </c>
      <c r="C63" s="189"/>
      <c r="D63" s="189"/>
      <c r="E63" s="137" t="s">
        <v>137</v>
      </c>
      <c r="F63" s="140">
        <f>O27</f>
        <v>0</v>
      </c>
      <c r="G63" s="5" t="s">
        <v>138</v>
      </c>
      <c r="H63" t="s">
        <v>139</v>
      </c>
    </row>
    <row r="64" spans="1:10" ht="16.8" thickTop="1" thickBot="1" x14ac:dyDescent="0.35">
      <c r="B64" s="114" t="s">
        <v>140</v>
      </c>
      <c r="C64" s="107"/>
      <c r="D64" s="107"/>
      <c r="E64" s="125" t="s">
        <v>141</v>
      </c>
      <c r="F64" s="122">
        <f>H27</f>
        <v>0</v>
      </c>
      <c r="G64" s="5" t="s">
        <v>142</v>
      </c>
      <c r="H64" t="s">
        <v>143</v>
      </c>
    </row>
    <row r="65" spans="2:7" ht="16.8" thickTop="1" thickBot="1" x14ac:dyDescent="0.35">
      <c r="B65" s="114" t="s">
        <v>144</v>
      </c>
      <c r="C65" s="123"/>
      <c r="D65" s="123"/>
      <c r="E65" s="126" t="s">
        <v>145</v>
      </c>
      <c r="F65" s="124">
        <f>F63-F64</f>
        <v>0</v>
      </c>
      <c r="G65" s="5" t="s">
        <v>146</v>
      </c>
    </row>
    <row r="66" spans="2:7" ht="15.6" thickTop="1" x14ac:dyDescent="0.25"/>
  </sheetData>
  <printOptions horizontalCentered="1"/>
  <pageMargins left="0.75" right="0.75" top="0.75" bottom="0.75" header="0.5" footer="0.5"/>
  <pageSetup scale="54" fitToHeight="2" orientation="landscape" r:id="rId1"/>
  <headerFooter alignWithMargins="0">
    <oddHeader>&amp;A</oddHeader>
    <oddFooter>&amp;LPage &amp;P&amp;R&amp;D - &amp;T</oddFooter>
  </headerFooter>
  <rowBreaks count="1" manualBreakCount="1">
    <brk id="36" max="65535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9"/>
  <sheetViews>
    <sheetView workbookViewId="0">
      <selection activeCell="A4" sqref="A4"/>
    </sheetView>
  </sheetViews>
  <sheetFormatPr defaultRowHeight="15" x14ac:dyDescent="0.25"/>
  <cols>
    <col min="1" max="1" width="15.81640625" customWidth="1"/>
    <col min="2" max="2" width="6.81640625" customWidth="1"/>
    <col min="3" max="13" width="12.81640625" customWidth="1"/>
  </cols>
  <sheetData>
    <row r="1" spans="1:13" ht="23.4" thickBot="1" x14ac:dyDescent="0.45">
      <c r="A1" s="143" t="s">
        <v>147</v>
      </c>
      <c r="B1" s="158"/>
      <c r="C1" s="158"/>
      <c r="D1" s="158"/>
      <c r="E1" s="160"/>
      <c r="F1" s="172"/>
      <c r="H1" s="175"/>
      <c r="I1" s="176"/>
      <c r="J1" s="17"/>
      <c r="K1" s="155" t="s">
        <v>3</v>
      </c>
      <c r="L1" s="156">
        <f>Inputs!$B$4</f>
        <v>0</v>
      </c>
      <c r="M1" s="157"/>
    </row>
    <row r="2" spans="1:13" ht="23.4" thickBot="1" x14ac:dyDescent="0.45">
      <c r="A2" s="190" t="s">
        <v>52</v>
      </c>
      <c r="B2" s="2"/>
      <c r="C2" s="2"/>
      <c r="D2" s="2"/>
      <c r="E2" s="2"/>
      <c r="F2" s="2"/>
      <c r="G2" s="2"/>
      <c r="H2" s="2"/>
      <c r="I2" s="2"/>
      <c r="J2" s="2"/>
      <c r="K2" s="154" t="s">
        <v>9</v>
      </c>
      <c r="L2" s="171">
        <f>Inputs!$D$6</f>
        <v>0</v>
      </c>
      <c r="M2" s="174"/>
    </row>
    <row r="3" spans="1:13" x14ac:dyDescent="0.25">
      <c r="A3" s="1"/>
      <c r="B3" s="1"/>
      <c r="C3" s="1"/>
      <c r="D3" s="1"/>
      <c r="K3" s="1"/>
    </row>
    <row r="4" spans="1:13" ht="22.8" x14ac:dyDescent="0.4">
      <c r="A4" s="63" t="s">
        <v>14</v>
      </c>
      <c r="B4" s="1"/>
      <c r="C4" s="1"/>
      <c r="D4" s="1"/>
      <c r="E4" s="1"/>
      <c r="F4" s="1"/>
      <c r="G4" s="1"/>
      <c r="I4" s="1"/>
      <c r="J4" s="5"/>
      <c r="K4" s="1"/>
    </row>
    <row r="5" spans="1:13" ht="16.2" thickBot="1" x14ac:dyDescent="0.35">
      <c r="A5" s="4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3" ht="16.8" thickTop="1" thickBot="1" x14ac:dyDescent="0.35">
      <c r="A6" s="64" t="s">
        <v>15</v>
      </c>
      <c r="B6" s="65" t="s">
        <v>16</v>
      </c>
      <c r="C6" s="66" t="s">
        <v>17</v>
      </c>
      <c r="D6" s="65" t="s">
        <v>18</v>
      </c>
      <c r="E6" s="65" t="s">
        <v>19</v>
      </c>
      <c r="F6" s="65" t="s">
        <v>20</v>
      </c>
      <c r="G6" s="65" t="s">
        <v>21</v>
      </c>
      <c r="H6" s="65" t="s">
        <v>22</v>
      </c>
      <c r="I6" s="65" t="s">
        <v>23</v>
      </c>
      <c r="J6" s="66" t="s">
        <v>24</v>
      </c>
      <c r="K6" s="67" t="s">
        <v>25</v>
      </c>
      <c r="L6" s="67" t="s">
        <v>26</v>
      </c>
      <c r="M6" s="67" t="s">
        <v>75</v>
      </c>
    </row>
    <row r="7" spans="1:13" ht="16.2" thickTop="1" x14ac:dyDescent="0.3">
      <c r="A7" s="10"/>
      <c r="B7" s="43"/>
      <c r="C7" s="57" t="s">
        <v>27</v>
      </c>
      <c r="D7" s="43" t="s">
        <v>77</v>
      </c>
      <c r="E7" s="57"/>
      <c r="F7" s="43" t="s">
        <v>77</v>
      </c>
      <c r="G7" s="43"/>
      <c r="H7" s="43" t="s">
        <v>27</v>
      </c>
      <c r="I7" s="43" t="s">
        <v>77</v>
      </c>
      <c r="J7" s="44"/>
      <c r="K7" s="56" t="s">
        <v>28</v>
      </c>
      <c r="L7" s="44" t="s">
        <v>28</v>
      </c>
      <c r="M7" s="106" t="s">
        <v>28</v>
      </c>
    </row>
    <row r="8" spans="1:13" ht="15.6" x14ac:dyDescent="0.3">
      <c r="A8" s="70" t="s">
        <v>31</v>
      </c>
      <c r="B8" s="46" t="s">
        <v>32</v>
      </c>
      <c r="C8" s="60" t="s">
        <v>33</v>
      </c>
      <c r="D8" s="46" t="s">
        <v>36</v>
      </c>
      <c r="E8" s="58" t="s">
        <v>34</v>
      </c>
      <c r="F8" s="46" t="s">
        <v>36</v>
      </c>
      <c r="G8" s="46" t="s">
        <v>37</v>
      </c>
      <c r="H8" s="46" t="s">
        <v>33</v>
      </c>
      <c r="I8" s="55" t="s">
        <v>53</v>
      </c>
      <c r="J8" s="52" t="s">
        <v>54</v>
      </c>
      <c r="K8" s="46" t="s">
        <v>33</v>
      </c>
      <c r="L8" s="47" t="s">
        <v>33</v>
      </c>
      <c r="M8" s="71" t="s">
        <v>33</v>
      </c>
    </row>
    <row r="9" spans="1:13" s="17" customFormat="1" ht="15.6" x14ac:dyDescent="0.3">
      <c r="A9" s="72" t="s">
        <v>38</v>
      </c>
      <c r="B9" s="51" t="s">
        <v>39</v>
      </c>
      <c r="C9" s="59" t="s">
        <v>40</v>
      </c>
      <c r="D9" s="52" t="s">
        <v>43</v>
      </c>
      <c r="E9" s="59" t="s">
        <v>41</v>
      </c>
      <c r="F9" s="51" t="s">
        <v>42</v>
      </c>
      <c r="G9" s="52" t="s">
        <v>43</v>
      </c>
      <c r="H9" s="51" t="s">
        <v>55</v>
      </c>
      <c r="I9" s="51" t="s">
        <v>55</v>
      </c>
      <c r="J9" s="51" t="s">
        <v>56</v>
      </c>
      <c r="K9" s="51" t="s">
        <v>42</v>
      </c>
      <c r="L9" s="51" t="s">
        <v>40</v>
      </c>
      <c r="M9" s="53" t="s">
        <v>55</v>
      </c>
    </row>
    <row r="10" spans="1:13" ht="16.2" thickBot="1" x14ac:dyDescent="0.35">
      <c r="A10" s="11"/>
      <c r="B10" s="8"/>
      <c r="C10" s="9"/>
      <c r="D10" s="9"/>
      <c r="E10" s="8"/>
      <c r="F10" s="50" t="s">
        <v>57</v>
      </c>
      <c r="G10" s="9"/>
      <c r="H10" s="50" t="s">
        <v>58</v>
      </c>
      <c r="I10" s="50" t="s">
        <v>60</v>
      </c>
      <c r="J10" s="50" t="s">
        <v>61</v>
      </c>
      <c r="K10" s="49" t="s">
        <v>96</v>
      </c>
      <c r="L10" s="50" t="s">
        <v>148</v>
      </c>
      <c r="M10" s="54" t="s">
        <v>149</v>
      </c>
    </row>
    <row r="11" spans="1:13" ht="24.9" customHeight="1" x14ac:dyDescent="0.25">
      <c r="A11" s="87">
        <f>Inputs!A17</f>
        <v>0</v>
      </c>
      <c r="B11" s="100">
        <f>Inputs!B17</f>
        <v>0</v>
      </c>
      <c r="C11" s="100">
        <f>Inputs!C17</f>
        <v>0</v>
      </c>
      <c r="D11" s="100">
        <f>'Comp Studies'!N11</f>
        <v>0</v>
      </c>
      <c r="E11" s="100">
        <f>Inputs!D17</f>
        <v>0</v>
      </c>
      <c r="F11" s="100">
        <f t="shared" ref="F11:F25" si="0">D11+E11</f>
        <v>0</v>
      </c>
      <c r="G11" s="88">
        <f>Inputs!L17</f>
        <v>0</v>
      </c>
      <c r="H11" s="88">
        <f t="shared" ref="H11:H25" si="1">C11*B11</f>
        <v>0</v>
      </c>
      <c r="I11" s="88">
        <f t="shared" ref="I11:J25" si="2">F11*$B11</f>
        <v>0</v>
      </c>
      <c r="J11" s="88">
        <f t="shared" si="2"/>
        <v>0</v>
      </c>
      <c r="K11" s="101">
        <f t="shared" ref="K11:K25" si="3">IF($F$31&gt;1.5,1.5*G11,F11)</f>
        <v>0</v>
      </c>
      <c r="L11" s="101">
        <f t="shared" ref="L11:L25" si="4">K11-E11</f>
        <v>0</v>
      </c>
      <c r="M11" s="90">
        <f t="shared" ref="M11:M25" si="5">L11*$B11</f>
        <v>0</v>
      </c>
    </row>
    <row r="12" spans="1:13" ht="24.9" customHeight="1" x14ac:dyDescent="0.25">
      <c r="A12" s="87">
        <f>Inputs!A18</f>
        <v>0</v>
      </c>
      <c r="B12" s="100">
        <f>Inputs!B18</f>
        <v>0</v>
      </c>
      <c r="C12" s="100">
        <f>Inputs!C18</f>
        <v>0</v>
      </c>
      <c r="D12" s="100">
        <f>'Comp Studies'!N12</f>
        <v>0</v>
      </c>
      <c r="E12" s="100">
        <f>Inputs!D18</f>
        <v>0</v>
      </c>
      <c r="F12" s="100">
        <f t="shared" si="0"/>
        <v>0</v>
      </c>
      <c r="G12" s="88">
        <f>Inputs!L18</f>
        <v>0</v>
      </c>
      <c r="H12" s="88">
        <f t="shared" si="1"/>
        <v>0</v>
      </c>
      <c r="I12" s="88">
        <f t="shared" si="2"/>
        <v>0</v>
      </c>
      <c r="J12" s="88">
        <f t="shared" si="2"/>
        <v>0</v>
      </c>
      <c r="K12" s="101">
        <f t="shared" si="3"/>
        <v>0</v>
      </c>
      <c r="L12" s="101">
        <f t="shared" si="4"/>
        <v>0</v>
      </c>
      <c r="M12" s="90">
        <f t="shared" si="5"/>
        <v>0</v>
      </c>
    </row>
    <row r="13" spans="1:13" ht="24.9" customHeight="1" x14ac:dyDescent="0.25">
      <c r="A13" s="87">
        <f>Inputs!A19</f>
        <v>0</v>
      </c>
      <c r="B13" s="100">
        <f>Inputs!B19</f>
        <v>0</v>
      </c>
      <c r="C13" s="100">
        <f>Inputs!C19</f>
        <v>0</v>
      </c>
      <c r="D13" s="100">
        <f>'Comp Studies'!N13</f>
        <v>0</v>
      </c>
      <c r="E13" s="100">
        <f>Inputs!D19</f>
        <v>0</v>
      </c>
      <c r="F13" s="100">
        <f t="shared" si="0"/>
        <v>0</v>
      </c>
      <c r="G13" s="88">
        <f>Inputs!L19</f>
        <v>0</v>
      </c>
      <c r="H13" s="88">
        <f t="shared" si="1"/>
        <v>0</v>
      </c>
      <c r="I13" s="88">
        <f t="shared" si="2"/>
        <v>0</v>
      </c>
      <c r="J13" s="88">
        <f t="shared" si="2"/>
        <v>0</v>
      </c>
      <c r="K13" s="101">
        <f t="shared" si="3"/>
        <v>0</v>
      </c>
      <c r="L13" s="101">
        <f t="shared" si="4"/>
        <v>0</v>
      </c>
      <c r="M13" s="90">
        <f t="shared" si="5"/>
        <v>0</v>
      </c>
    </row>
    <row r="14" spans="1:13" ht="24.9" customHeight="1" x14ac:dyDescent="0.25">
      <c r="A14" s="87">
        <f>Inputs!A20</f>
        <v>0</v>
      </c>
      <c r="B14" s="100">
        <f>Inputs!B20</f>
        <v>0</v>
      </c>
      <c r="C14" s="100">
        <f>Inputs!C20</f>
        <v>0</v>
      </c>
      <c r="D14" s="100">
        <f>'Comp Studies'!N14</f>
        <v>0</v>
      </c>
      <c r="E14" s="100">
        <f>Inputs!D20</f>
        <v>0</v>
      </c>
      <c r="F14" s="100">
        <f t="shared" si="0"/>
        <v>0</v>
      </c>
      <c r="G14" s="88">
        <f>Inputs!L20</f>
        <v>0</v>
      </c>
      <c r="H14" s="88">
        <f t="shared" si="1"/>
        <v>0</v>
      </c>
      <c r="I14" s="88">
        <f t="shared" si="2"/>
        <v>0</v>
      </c>
      <c r="J14" s="88">
        <f t="shared" si="2"/>
        <v>0</v>
      </c>
      <c r="K14" s="101">
        <f t="shared" si="3"/>
        <v>0</v>
      </c>
      <c r="L14" s="101">
        <f t="shared" si="4"/>
        <v>0</v>
      </c>
      <c r="M14" s="90">
        <f t="shared" si="5"/>
        <v>0</v>
      </c>
    </row>
    <row r="15" spans="1:13" ht="24.9" customHeight="1" x14ac:dyDescent="0.25">
      <c r="A15" s="87">
        <f>Inputs!A21</f>
        <v>0</v>
      </c>
      <c r="B15" s="100">
        <f>Inputs!B21</f>
        <v>0</v>
      </c>
      <c r="C15" s="100">
        <f>Inputs!C21</f>
        <v>0</v>
      </c>
      <c r="D15" s="100">
        <f>'Comp Studies'!N15</f>
        <v>0</v>
      </c>
      <c r="E15" s="100">
        <f>Inputs!D21</f>
        <v>0</v>
      </c>
      <c r="F15" s="100">
        <f t="shared" si="0"/>
        <v>0</v>
      </c>
      <c r="G15" s="88">
        <f>Inputs!L21</f>
        <v>0</v>
      </c>
      <c r="H15" s="88">
        <f t="shared" si="1"/>
        <v>0</v>
      </c>
      <c r="I15" s="88">
        <f t="shared" si="2"/>
        <v>0</v>
      </c>
      <c r="J15" s="88">
        <f t="shared" si="2"/>
        <v>0</v>
      </c>
      <c r="K15" s="101">
        <f t="shared" si="3"/>
        <v>0</v>
      </c>
      <c r="L15" s="101">
        <f t="shared" si="4"/>
        <v>0</v>
      </c>
      <c r="M15" s="90">
        <f t="shared" si="5"/>
        <v>0</v>
      </c>
    </row>
    <row r="16" spans="1:13" ht="24.9" customHeight="1" x14ac:dyDescent="0.25">
      <c r="A16" s="87">
        <f>Inputs!A22</f>
        <v>0</v>
      </c>
      <c r="B16" s="100">
        <f>Inputs!B22</f>
        <v>0</v>
      </c>
      <c r="C16" s="100">
        <f>Inputs!C22</f>
        <v>0</v>
      </c>
      <c r="D16" s="100">
        <f>'Comp Studies'!N16</f>
        <v>0</v>
      </c>
      <c r="E16" s="100">
        <f>Inputs!D22</f>
        <v>0</v>
      </c>
      <c r="F16" s="100">
        <f t="shared" si="0"/>
        <v>0</v>
      </c>
      <c r="G16" s="88">
        <f>Inputs!L22</f>
        <v>0</v>
      </c>
      <c r="H16" s="88">
        <f t="shared" si="1"/>
        <v>0</v>
      </c>
      <c r="I16" s="88">
        <f t="shared" si="2"/>
        <v>0</v>
      </c>
      <c r="J16" s="88">
        <f t="shared" si="2"/>
        <v>0</v>
      </c>
      <c r="K16" s="101">
        <f t="shared" si="3"/>
        <v>0</v>
      </c>
      <c r="L16" s="101">
        <f t="shared" si="4"/>
        <v>0</v>
      </c>
      <c r="M16" s="90">
        <f t="shared" si="5"/>
        <v>0</v>
      </c>
    </row>
    <row r="17" spans="1:13" ht="24.9" customHeight="1" x14ac:dyDescent="0.25">
      <c r="A17" s="87">
        <f>Inputs!A23</f>
        <v>0</v>
      </c>
      <c r="B17" s="100">
        <f>Inputs!B23</f>
        <v>0</v>
      </c>
      <c r="C17" s="100">
        <f>Inputs!C23</f>
        <v>0</v>
      </c>
      <c r="D17" s="100">
        <f>'Comp Studies'!N17</f>
        <v>0</v>
      </c>
      <c r="E17" s="100">
        <f>Inputs!D23</f>
        <v>0</v>
      </c>
      <c r="F17" s="100">
        <f t="shared" si="0"/>
        <v>0</v>
      </c>
      <c r="G17" s="88">
        <f>Inputs!L23</f>
        <v>0</v>
      </c>
      <c r="H17" s="88">
        <f t="shared" si="1"/>
        <v>0</v>
      </c>
      <c r="I17" s="88">
        <f t="shared" si="2"/>
        <v>0</v>
      </c>
      <c r="J17" s="88">
        <f t="shared" si="2"/>
        <v>0</v>
      </c>
      <c r="K17" s="101">
        <f t="shared" si="3"/>
        <v>0</v>
      </c>
      <c r="L17" s="101">
        <f t="shared" si="4"/>
        <v>0</v>
      </c>
      <c r="M17" s="90">
        <f t="shared" si="5"/>
        <v>0</v>
      </c>
    </row>
    <row r="18" spans="1:13" ht="24.9" customHeight="1" x14ac:dyDescent="0.25">
      <c r="A18" s="87">
        <f>Inputs!A24</f>
        <v>0</v>
      </c>
      <c r="B18" s="100">
        <f>Inputs!B24</f>
        <v>0</v>
      </c>
      <c r="C18" s="100">
        <f>Inputs!C24</f>
        <v>0</v>
      </c>
      <c r="D18" s="100">
        <f>'Comp Studies'!N18</f>
        <v>0</v>
      </c>
      <c r="E18" s="100">
        <f>Inputs!D24</f>
        <v>0</v>
      </c>
      <c r="F18" s="100">
        <f t="shared" si="0"/>
        <v>0</v>
      </c>
      <c r="G18" s="88">
        <f>Inputs!L24</f>
        <v>0</v>
      </c>
      <c r="H18" s="88">
        <f t="shared" si="1"/>
        <v>0</v>
      </c>
      <c r="I18" s="88">
        <f t="shared" si="2"/>
        <v>0</v>
      </c>
      <c r="J18" s="88">
        <f t="shared" si="2"/>
        <v>0</v>
      </c>
      <c r="K18" s="101">
        <f t="shared" si="3"/>
        <v>0</v>
      </c>
      <c r="L18" s="101">
        <f t="shared" si="4"/>
        <v>0</v>
      </c>
      <c r="M18" s="90">
        <f t="shared" si="5"/>
        <v>0</v>
      </c>
    </row>
    <row r="19" spans="1:13" ht="24.9" customHeight="1" x14ac:dyDescent="0.25">
      <c r="A19" s="87">
        <f>Inputs!A25</f>
        <v>0</v>
      </c>
      <c r="B19" s="100">
        <f>Inputs!B25</f>
        <v>0</v>
      </c>
      <c r="C19" s="100">
        <f>Inputs!C25</f>
        <v>0</v>
      </c>
      <c r="D19" s="100">
        <f>'Comp Studies'!N19</f>
        <v>0</v>
      </c>
      <c r="E19" s="100">
        <f>Inputs!D25</f>
        <v>0</v>
      </c>
      <c r="F19" s="100">
        <f t="shared" si="0"/>
        <v>0</v>
      </c>
      <c r="G19" s="88">
        <f>Inputs!L25</f>
        <v>0</v>
      </c>
      <c r="H19" s="88">
        <f t="shared" si="1"/>
        <v>0</v>
      </c>
      <c r="I19" s="88">
        <f t="shared" si="2"/>
        <v>0</v>
      </c>
      <c r="J19" s="88">
        <f t="shared" si="2"/>
        <v>0</v>
      </c>
      <c r="K19" s="101">
        <f t="shared" si="3"/>
        <v>0</v>
      </c>
      <c r="L19" s="101">
        <f t="shared" si="4"/>
        <v>0</v>
      </c>
      <c r="M19" s="90">
        <f t="shared" si="5"/>
        <v>0</v>
      </c>
    </row>
    <row r="20" spans="1:13" ht="24.9" customHeight="1" x14ac:dyDescent="0.25">
      <c r="A20" s="87">
        <f>Inputs!A26</f>
        <v>0</v>
      </c>
      <c r="B20" s="100">
        <f>Inputs!B26</f>
        <v>0</v>
      </c>
      <c r="C20" s="100">
        <f>Inputs!C26</f>
        <v>0</v>
      </c>
      <c r="D20" s="100">
        <f>'Comp Studies'!N20</f>
        <v>0</v>
      </c>
      <c r="E20" s="100">
        <f>Inputs!D26</f>
        <v>0</v>
      </c>
      <c r="F20" s="100">
        <f t="shared" si="0"/>
        <v>0</v>
      </c>
      <c r="G20" s="88">
        <f>Inputs!L26</f>
        <v>0</v>
      </c>
      <c r="H20" s="88">
        <f t="shared" si="1"/>
        <v>0</v>
      </c>
      <c r="I20" s="88">
        <f t="shared" si="2"/>
        <v>0</v>
      </c>
      <c r="J20" s="88">
        <f t="shared" si="2"/>
        <v>0</v>
      </c>
      <c r="K20" s="101">
        <f t="shared" si="3"/>
        <v>0</v>
      </c>
      <c r="L20" s="101">
        <f t="shared" si="4"/>
        <v>0</v>
      </c>
      <c r="M20" s="90">
        <f t="shared" si="5"/>
        <v>0</v>
      </c>
    </row>
    <row r="21" spans="1:13" ht="24.9" customHeight="1" x14ac:dyDescent="0.25">
      <c r="A21" s="87">
        <f>Inputs!A27</f>
        <v>0</v>
      </c>
      <c r="B21" s="100">
        <f>Inputs!B27</f>
        <v>0</v>
      </c>
      <c r="C21" s="100">
        <f>Inputs!C27</f>
        <v>0</v>
      </c>
      <c r="D21" s="100">
        <f>'Comp Studies'!N21</f>
        <v>0</v>
      </c>
      <c r="E21" s="100">
        <f>Inputs!D27</f>
        <v>0</v>
      </c>
      <c r="F21" s="100">
        <f t="shared" si="0"/>
        <v>0</v>
      </c>
      <c r="G21" s="88">
        <f>Inputs!L27</f>
        <v>0</v>
      </c>
      <c r="H21" s="88">
        <f t="shared" si="1"/>
        <v>0</v>
      </c>
      <c r="I21" s="88">
        <f t="shared" si="2"/>
        <v>0</v>
      </c>
      <c r="J21" s="88">
        <f t="shared" si="2"/>
        <v>0</v>
      </c>
      <c r="K21" s="101">
        <f t="shared" si="3"/>
        <v>0</v>
      </c>
      <c r="L21" s="101">
        <f t="shared" si="4"/>
        <v>0</v>
      </c>
      <c r="M21" s="90">
        <f t="shared" si="5"/>
        <v>0</v>
      </c>
    </row>
    <row r="22" spans="1:13" ht="24.9" customHeight="1" x14ac:dyDescent="0.25">
      <c r="A22" s="87">
        <f>Inputs!A28</f>
        <v>0</v>
      </c>
      <c r="B22" s="100">
        <f>Inputs!B28</f>
        <v>0</v>
      </c>
      <c r="C22" s="100">
        <f>Inputs!C28</f>
        <v>0</v>
      </c>
      <c r="D22" s="100">
        <f>'Comp Studies'!N22</f>
        <v>0</v>
      </c>
      <c r="E22" s="100">
        <f>Inputs!D28</f>
        <v>0</v>
      </c>
      <c r="F22" s="100">
        <f t="shared" si="0"/>
        <v>0</v>
      </c>
      <c r="G22" s="88">
        <f>Inputs!L28</f>
        <v>0</v>
      </c>
      <c r="H22" s="88">
        <f t="shared" si="1"/>
        <v>0</v>
      </c>
      <c r="I22" s="88">
        <f t="shared" si="2"/>
        <v>0</v>
      </c>
      <c r="J22" s="88">
        <f t="shared" si="2"/>
        <v>0</v>
      </c>
      <c r="K22" s="101">
        <f t="shared" si="3"/>
        <v>0</v>
      </c>
      <c r="L22" s="101">
        <f t="shared" si="4"/>
        <v>0</v>
      </c>
      <c r="M22" s="90">
        <f t="shared" si="5"/>
        <v>0</v>
      </c>
    </row>
    <row r="23" spans="1:13" ht="24.9" customHeight="1" x14ac:dyDescent="0.25">
      <c r="A23" s="87">
        <f>Inputs!A29</f>
        <v>0</v>
      </c>
      <c r="B23" s="100">
        <f>Inputs!B29</f>
        <v>0</v>
      </c>
      <c r="C23" s="100">
        <f>Inputs!C29</f>
        <v>0</v>
      </c>
      <c r="D23" s="100">
        <f>'Comp Studies'!N23</f>
        <v>0</v>
      </c>
      <c r="E23" s="100">
        <f>Inputs!D29</f>
        <v>0</v>
      </c>
      <c r="F23" s="100">
        <f t="shared" si="0"/>
        <v>0</v>
      </c>
      <c r="G23" s="88">
        <f>Inputs!L29</f>
        <v>0</v>
      </c>
      <c r="H23" s="88">
        <f t="shared" si="1"/>
        <v>0</v>
      </c>
      <c r="I23" s="88">
        <f t="shared" si="2"/>
        <v>0</v>
      </c>
      <c r="J23" s="88">
        <f t="shared" si="2"/>
        <v>0</v>
      </c>
      <c r="K23" s="101">
        <f t="shared" si="3"/>
        <v>0</v>
      </c>
      <c r="L23" s="101">
        <f t="shared" si="4"/>
        <v>0</v>
      </c>
      <c r="M23" s="90">
        <f t="shared" si="5"/>
        <v>0</v>
      </c>
    </row>
    <row r="24" spans="1:13" ht="24.9" customHeight="1" x14ac:dyDescent="0.25">
      <c r="A24" s="87">
        <f>Inputs!A30</f>
        <v>0</v>
      </c>
      <c r="B24" s="100">
        <f>Inputs!B30</f>
        <v>0</v>
      </c>
      <c r="C24" s="100">
        <f>Inputs!C30</f>
        <v>0</v>
      </c>
      <c r="D24" s="100">
        <f>'Comp Studies'!N24</f>
        <v>0</v>
      </c>
      <c r="E24" s="100">
        <f>Inputs!D30</f>
        <v>0</v>
      </c>
      <c r="F24" s="100">
        <f t="shared" si="0"/>
        <v>0</v>
      </c>
      <c r="G24" s="88">
        <f>Inputs!L30</f>
        <v>0</v>
      </c>
      <c r="H24" s="88">
        <f t="shared" si="1"/>
        <v>0</v>
      </c>
      <c r="I24" s="88">
        <f t="shared" si="2"/>
        <v>0</v>
      </c>
      <c r="J24" s="88">
        <f t="shared" si="2"/>
        <v>0</v>
      </c>
      <c r="K24" s="101">
        <f t="shared" si="3"/>
        <v>0</v>
      </c>
      <c r="L24" s="101">
        <f t="shared" si="4"/>
        <v>0</v>
      </c>
      <c r="M24" s="90">
        <f t="shared" si="5"/>
        <v>0</v>
      </c>
    </row>
    <row r="25" spans="1:13" ht="24.9" customHeight="1" thickBot="1" x14ac:dyDescent="0.3">
      <c r="A25" s="87">
        <f>Inputs!A31</f>
        <v>0</v>
      </c>
      <c r="B25" s="100">
        <f>Inputs!B31</f>
        <v>0</v>
      </c>
      <c r="C25" s="100">
        <f>Inputs!C31</f>
        <v>0</v>
      </c>
      <c r="D25" s="100">
        <f>'Comp Studies'!N25</f>
        <v>0</v>
      </c>
      <c r="E25" s="100">
        <f>Inputs!D31</f>
        <v>0</v>
      </c>
      <c r="F25" s="100">
        <f t="shared" si="0"/>
        <v>0</v>
      </c>
      <c r="G25" s="88">
        <f>Inputs!L31</f>
        <v>0</v>
      </c>
      <c r="H25" s="88">
        <f t="shared" si="1"/>
        <v>0</v>
      </c>
      <c r="I25" s="88">
        <f t="shared" si="2"/>
        <v>0</v>
      </c>
      <c r="J25" s="88">
        <f t="shared" si="2"/>
        <v>0</v>
      </c>
      <c r="K25" s="101">
        <f t="shared" si="3"/>
        <v>0</v>
      </c>
      <c r="L25" s="101">
        <f t="shared" si="4"/>
        <v>0</v>
      </c>
      <c r="M25" s="90">
        <f t="shared" si="5"/>
        <v>0</v>
      </c>
    </row>
    <row r="26" spans="1:13" ht="24.9" customHeight="1" thickBot="1" x14ac:dyDescent="0.3">
      <c r="A26" s="178" t="s">
        <v>49</v>
      </c>
      <c r="B26" s="102">
        <f>SUM(B11:B25)</f>
        <v>0</v>
      </c>
      <c r="C26" s="102"/>
      <c r="D26" s="102"/>
      <c r="E26" s="102"/>
      <c r="F26" s="102"/>
      <c r="G26" s="102"/>
      <c r="H26" s="92">
        <f>SUM(H11:H25)</f>
        <v>0</v>
      </c>
      <c r="I26" s="92">
        <f>SUM(I11:I25)</f>
        <v>0</v>
      </c>
      <c r="J26" s="92">
        <f>SUM(J11:J25)</f>
        <v>0</v>
      </c>
      <c r="K26" s="102"/>
      <c r="L26" s="102"/>
      <c r="M26" s="86">
        <f>SUM(M11:M25)</f>
        <v>0</v>
      </c>
    </row>
    <row r="27" spans="1:13" ht="24.9" customHeight="1" thickTop="1" thickBot="1" x14ac:dyDescent="0.3">
      <c r="A27" s="178" t="s">
        <v>50</v>
      </c>
      <c r="B27" s="85">
        <f>B26</f>
        <v>0</v>
      </c>
      <c r="C27" s="85"/>
      <c r="D27" s="85"/>
      <c r="E27" s="85"/>
      <c r="F27" s="85"/>
      <c r="G27" s="85"/>
      <c r="H27" s="85">
        <f t="shared" ref="H27:M27" si="6">H26*12</f>
        <v>0</v>
      </c>
      <c r="I27" s="85">
        <f t="shared" si="6"/>
        <v>0</v>
      </c>
      <c r="J27" s="85">
        <f t="shared" si="6"/>
        <v>0</v>
      </c>
      <c r="K27" s="85"/>
      <c r="L27" s="85"/>
      <c r="M27" s="182">
        <f t="shared" si="6"/>
        <v>0</v>
      </c>
    </row>
    <row r="28" spans="1:13" ht="15.6" thickTop="1" x14ac:dyDescent="0.25"/>
    <row r="29" spans="1:13" ht="17.399999999999999" x14ac:dyDescent="0.3">
      <c r="B29" s="16" t="s">
        <v>150</v>
      </c>
      <c r="D29" s="2"/>
      <c r="E29" s="2"/>
      <c r="F29" s="2"/>
      <c r="G29" s="1"/>
    </row>
    <row r="30" spans="1:13" ht="16.2" thickBot="1" x14ac:dyDescent="0.35">
      <c r="H30" s="94" t="s">
        <v>62</v>
      </c>
      <c r="I30" s="95"/>
      <c r="J30" s="95"/>
      <c r="K30" s="95"/>
      <c r="L30" s="95"/>
      <c r="M30" s="95"/>
    </row>
    <row r="31" spans="1:13" ht="16.8" thickTop="1" thickBot="1" x14ac:dyDescent="0.35">
      <c r="B31" s="97" t="s">
        <v>15</v>
      </c>
      <c r="C31" s="109"/>
      <c r="D31" s="110"/>
      <c r="E31" s="111" t="s">
        <v>103</v>
      </c>
      <c r="F31" s="112">
        <f>IF(J26&gt;0,I26/J26,0)</f>
        <v>0</v>
      </c>
      <c r="G31" s="113" t="s">
        <v>69</v>
      </c>
      <c r="H31" s="5" t="s">
        <v>104</v>
      </c>
    </row>
    <row r="32" spans="1:13" ht="16.8" thickTop="1" thickBot="1" x14ac:dyDescent="0.35">
      <c r="B32" s="114" t="s">
        <v>16</v>
      </c>
      <c r="C32" s="115"/>
      <c r="D32" s="116"/>
      <c r="E32" s="117" t="s">
        <v>151</v>
      </c>
      <c r="F32" s="118">
        <f>IF(F31&gt;1.5,1.5,1)</f>
        <v>1</v>
      </c>
      <c r="G32" s="119" t="str">
        <f>IF(F31&gt;1.5,"of FMR","of Final")</f>
        <v>of Final</v>
      </c>
      <c r="H32" s="5" t="s">
        <v>106</v>
      </c>
    </row>
    <row r="33" spans="1:10" ht="16.2" thickTop="1" x14ac:dyDescent="0.3">
      <c r="A33" s="105"/>
      <c r="B33" s="17"/>
      <c r="C33" s="103"/>
      <c r="D33" s="31"/>
      <c r="E33" s="104"/>
      <c r="F33" s="104"/>
      <c r="G33" s="5"/>
      <c r="H33" s="5"/>
    </row>
    <row r="34" spans="1:10" ht="17.399999999999999" x14ac:dyDescent="0.3">
      <c r="B34" s="38" t="s">
        <v>135</v>
      </c>
    </row>
    <row r="35" spans="1:10" ht="16.2" thickBot="1" x14ac:dyDescent="0.35">
      <c r="B35" s="105"/>
      <c r="C35" s="187"/>
      <c r="D35" s="187"/>
      <c r="E35" s="187"/>
      <c r="F35" s="188"/>
      <c r="G35" s="94" t="s">
        <v>62</v>
      </c>
      <c r="H35" s="95"/>
      <c r="I35" s="17"/>
      <c r="J35" s="17"/>
    </row>
    <row r="36" spans="1:10" ht="16.8" thickTop="1" thickBot="1" x14ac:dyDescent="0.35">
      <c r="B36" s="121" t="s">
        <v>17</v>
      </c>
      <c r="C36" s="189"/>
      <c r="D36" s="189"/>
      <c r="E36" s="137" t="s">
        <v>137</v>
      </c>
      <c r="F36" s="140">
        <f>M27</f>
        <v>0</v>
      </c>
      <c r="G36" s="5" t="s">
        <v>152</v>
      </c>
    </row>
    <row r="37" spans="1:10" ht="16.8" thickTop="1" thickBot="1" x14ac:dyDescent="0.35">
      <c r="B37" s="121" t="s">
        <v>18</v>
      </c>
      <c r="C37" s="107"/>
      <c r="D37" s="107"/>
      <c r="E37" s="125" t="s">
        <v>153</v>
      </c>
      <c r="F37" s="122">
        <f>H27</f>
        <v>0</v>
      </c>
      <c r="G37" s="5" t="s">
        <v>138</v>
      </c>
    </row>
    <row r="38" spans="1:10" ht="16.8" thickTop="1" thickBot="1" x14ac:dyDescent="0.35">
      <c r="B38" s="114" t="s">
        <v>19</v>
      </c>
      <c r="C38" s="123"/>
      <c r="D38" s="123"/>
      <c r="E38" s="126" t="s">
        <v>145</v>
      </c>
      <c r="F38" s="124">
        <f>F36-F37</f>
        <v>0</v>
      </c>
      <c r="G38" s="5" t="s">
        <v>154</v>
      </c>
    </row>
    <row r="39" spans="1:10" ht="15.6" thickTop="1" x14ac:dyDescent="0.25"/>
  </sheetData>
  <printOptions horizontalCentered="1" verticalCentered="1"/>
  <pageMargins left="0.75" right="0.75" top="0.75" bottom="0.75" header="0.5" footer="0.5"/>
  <pageSetup scale="62" orientation="landscape" r:id="rId1"/>
  <headerFooter alignWithMargins="0">
    <oddHeader>&amp;A</oddHeader>
    <oddFooter>&amp;LPage &amp;P&amp;R&amp;D -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Inputs</vt:lpstr>
      <vt:lpstr>Eligibility</vt:lpstr>
      <vt:lpstr>Comp Studies</vt:lpstr>
      <vt:lpstr>236, 515, BMIR</vt:lpstr>
      <vt:lpstr>NC, SR</vt:lpstr>
      <vt:lpstr>'236, 515, BMIR'!Print_Area</vt:lpstr>
      <vt:lpstr>'Comp Studies'!Print_Area</vt:lpstr>
      <vt:lpstr>Eligibility!Print_Area</vt:lpstr>
      <vt:lpstr>Inputs!Print_Area</vt:lpstr>
      <vt:lpstr>'NC, SR'!Print_Area</vt:lpstr>
    </vt:vector>
  </TitlesOfParts>
  <Company>HUD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[Full Name unknown]</dc:creator>
  <cp:lastModifiedBy>H19429</cp:lastModifiedBy>
  <cp:lastPrinted>1999-06-04T12:23:04Z</cp:lastPrinted>
  <dcterms:created xsi:type="dcterms:W3CDTF">1999-05-18T15:04:58Z</dcterms:created>
  <dcterms:modified xsi:type="dcterms:W3CDTF">2015-12-15T20:53:33Z</dcterms:modified>
</cp:coreProperties>
</file>